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255" windowWidth="15450" windowHeight="10320"/>
  </bookViews>
  <sheets>
    <sheet name="Бюджет" sheetId="3" r:id="rId1"/>
  </sheets>
  <definedNames>
    <definedName name="APPT" localSheetId="0">Бюджет!#REF!</definedName>
    <definedName name="FIO" localSheetId="0">Бюджет!#REF!</definedName>
    <definedName name="SIGN" localSheetId="0">Бюджет!$B$69:$F$70</definedName>
    <definedName name="_xlnm.Print_Titles" localSheetId="0">Бюджет!$6:$6</definedName>
    <definedName name="_xlnm.Print_Area" localSheetId="0">Бюджет!$A$1:$O$138</definedName>
  </definedNames>
  <calcPr calcId="145621"/>
</workbook>
</file>

<file path=xl/calcChain.xml><?xml version="1.0" encoding="utf-8"?>
<calcChain xmlns="http://schemas.openxmlformats.org/spreadsheetml/2006/main">
  <c r="O50" i="3" l="1"/>
  <c r="O52" i="3"/>
  <c r="O53" i="3"/>
  <c r="O54" i="3"/>
  <c r="O55" i="3"/>
  <c r="O56" i="3"/>
  <c r="O57" i="3"/>
  <c r="O58" i="3"/>
  <c r="O59" i="3"/>
  <c r="M50" i="3"/>
  <c r="M49" i="3" s="1"/>
  <c r="M52" i="3"/>
  <c r="M53" i="3"/>
  <c r="M54" i="3"/>
  <c r="M55" i="3"/>
  <c r="M56" i="3"/>
  <c r="M57" i="3"/>
  <c r="M58" i="3"/>
  <c r="M59" i="3"/>
  <c r="K50" i="3"/>
  <c r="K52" i="3"/>
  <c r="K53" i="3"/>
  <c r="K54" i="3"/>
  <c r="K55" i="3"/>
  <c r="K56" i="3"/>
  <c r="K57" i="3"/>
  <c r="K58" i="3"/>
  <c r="K59" i="3"/>
  <c r="I50" i="3"/>
  <c r="I49" i="3" s="1"/>
  <c r="I52" i="3"/>
  <c r="I53" i="3"/>
  <c r="I54" i="3"/>
  <c r="I55" i="3"/>
  <c r="I56" i="3"/>
  <c r="I57" i="3"/>
  <c r="I58" i="3"/>
  <c r="I59" i="3"/>
  <c r="G50" i="3"/>
  <c r="G52" i="3"/>
  <c r="G53" i="3"/>
  <c r="G54" i="3"/>
  <c r="G55" i="3"/>
  <c r="G56" i="3"/>
  <c r="G57" i="3"/>
  <c r="G58" i="3"/>
  <c r="G59" i="3"/>
  <c r="E59" i="3"/>
  <c r="E50" i="3"/>
  <c r="E49" i="3" s="1"/>
  <c r="E52" i="3"/>
  <c r="E53" i="3"/>
  <c r="E54" i="3"/>
  <c r="E55" i="3"/>
  <c r="E56" i="3"/>
  <c r="E57" i="3"/>
  <c r="E58" i="3"/>
  <c r="N51" i="3"/>
  <c r="L51" i="3"/>
  <c r="M51" i="3" s="1"/>
  <c r="J51" i="3"/>
  <c r="H51" i="3"/>
  <c r="I51" i="3" s="1"/>
  <c r="F51" i="3"/>
  <c r="F49" i="3" s="1"/>
  <c r="D51" i="3"/>
  <c r="E51" i="3" s="1"/>
  <c r="C51" i="3"/>
  <c r="C49" i="3" s="1"/>
  <c r="K51" i="3" l="1"/>
  <c r="K49" i="3" s="1"/>
  <c r="O51" i="3"/>
  <c r="O49" i="3" s="1"/>
  <c r="N49" i="3"/>
  <c r="L49" i="3"/>
  <c r="J49" i="3"/>
  <c r="H49" i="3"/>
  <c r="D49" i="3"/>
  <c r="G51" i="3"/>
  <c r="G49" i="3" s="1"/>
  <c r="O136" i="3" l="1"/>
  <c r="M136" i="3"/>
  <c r="K136" i="3"/>
  <c r="I136" i="3"/>
  <c r="G136" i="3"/>
  <c r="E136" i="3"/>
  <c r="O135" i="3"/>
  <c r="M135" i="3"/>
  <c r="K135" i="3"/>
  <c r="I135" i="3"/>
  <c r="G135" i="3"/>
  <c r="E135" i="3"/>
  <c r="O134" i="3"/>
  <c r="M134" i="3"/>
  <c r="K134" i="3"/>
  <c r="I134" i="3"/>
  <c r="G134" i="3"/>
  <c r="E134" i="3"/>
  <c r="N133" i="3"/>
  <c r="L133" i="3"/>
  <c r="J133" i="3"/>
  <c r="K133" i="3" s="1"/>
  <c r="H133" i="3"/>
  <c r="F133" i="3"/>
  <c r="G133" i="3" s="1"/>
  <c r="D133" i="3"/>
  <c r="C133" i="3"/>
  <c r="O132" i="3"/>
  <c r="M132" i="3"/>
  <c r="K132" i="3"/>
  <c r="I132" i="3"/>
  <c r="G132" i="3"/>
  <c r="E132" i="3"/>
  <c r="N131" i="3"/>
  <c r="L131" i="3"/>
  <c r="M131" i="3" s="1"/>
  <c r="J131" i="3"/>
  <c r="H131" i="3"/>
  <c r="F131" i="3"/>
  <c r="D131" i="3"/>
  <c r="E131" i="3" s="1"/>
  <c r="C131" i="3"/>
  <c r="O130" i="3"/>
  <c r="M130" i="3"/>
  <c r="K130" i="3"/>
  <c r="I130" i="3"/>
  <c r="G130" i="3"/>
  <c r="E130" i="3"/>
  <c r="O129" i="3"/>
  <c r="M129" i="3"/>
  <c r="K129" i="3"/>
  <c r="I129" i="3"/>
  <c r="G129" i="3"/>
  <c r="E129" i="3"/>
  <c r="N128" i="3"/>
  <c r="O128" i="3" s="1"/>
  <c r="L128" i="3"/>
  <c r="J128" i="3"/>
  <c r="K128" i="3" s="1"/>
  <c r="H128" i="3"/>
  <c r="F128" i="3"/>
  <c r="G128" i="3" s="1"/>
  <c r="D128" i="3"/>
  <c r="C128" i="3"/>
  <c r="O127" i="3"/>
  <c r="M127" i="3"/>
  <c r="K127" i="3"/>
  <c r="I127" i="3"/>
  <c r="G127" i="3"/>
  <c r="E127" i="3"/>
  <c r="O126" i="3"/>
  <c r="M126" i="3"/>
  <c r="K126" i="3"/>
  <c r="I126" i="3"/>
  <c r="G126" i="3"/>
  <c r="E126" i="3"/>
  <c r="O125" i="3"/>
  <c r="M125" i="3"/>
  <c r="K125" i="3"/>
  <c r="I125" i="3"/>
  <c r="G125" i="3"/>
  <c r="E125" i="3"/>
  <c r="N124" i="3"/>
  <c r="L124" i="3"/>
  <c r="J124" i="3"/>
  <c r="H124" i="3"/>
  <c r="F124" i="3"/>
  <c r="D124" i="3"/>
  <c r="C124" i="3"/>
  <c r="O123" i="3"/>
  <c r="M123" i="3"/>
  <c r="K123" i="3"/>
  <c r="I123" i="3"/>
  <c r="G123" i="3"/>
  <c r="E123" i="3"/>
  <c r="O122" i="3"/>
  <c r="M122" i="3"/>
  <c r="K122" i="3"/>
  <c r="I122" i="3"/>
  <c r="G122" i="3"/>
  <c r="E122" i="3"/>
  <c r="O121" i="3"/>
  <c r="M121" i="3"/>
  <c r="K121" i="3"/>
  <c r="I121" i="3"/>
  <c r="G121" i="3"/>
  <c r="E121" i="3"/>
  <c r="O120" i="3"/>
  <c r="M120" i="3"/>
  <c r="K120" i="3"/>
  <c r="I120" i="3"/>
  <c r="G120" i="3"/>
  <c r="E120" i="3"/>
  <c r="O119" i="3"/>
  <c r="M119" i="3"/>
  <c r="K119" i="3"/>
  <c r="I119" i="3"/>
  <c r="G119" i="3"/>
  <c r="E119" i="3"/>
  <c r="O118" i="3"/>
  <c r="M118" i="3"/>
  <c r="K118" i="3"/>
  <c r="I118" i="3"/>
  <c r="G118" i="3"/>
  <c r="E118" i="3"/>
  <c r="N117" i="3"/>
  <c r="O117" i="3" s="1"/>
  <c r="L117" i="3"/>
  <c r="J117" i="3"/>
  <c r="K117" i="3" s="1"/>
  <c r="H117" i="3"/>
  <c r="F117" i="3"/>
  <c r="G117" i="3" s="1"/>
  <c r="D117" i="3"/>
  <c r="C117" i="3"/>
  <c r="E117" i="3" s="1"/>
  <c r="O116" i="3"/>
  <c r="M116" i="3"/>
  <c r="K116" i="3"/>
  <c r="I116" i="3"/>
  <c r="G116" i="3"/>
  <c r="E116" i="3"/>
  <c r="O115" i="3"/>
  <c r="M115" i="3"/>
  <c r="K115" i="3"/>
  <c r="I115" i="3"/>
  <c r="G115" i="3"/>
  <c r="E115" i="3"/>
  <c r="O114" i="3"/>
  <c r="M114" i="3"/>
  <c r="K114" i="3"/>
  <c r="I114" i="3"/>
  <c r="G114" i="3"/>
  <c r="E114" i="3"/>
  <c r="O113" i="3"/>
  <c r="M113" i="3"/>
  <c r="K113" i="3"/>
  <c r="I113" i="3"/>
  <c r="G113" i="3"/>
  <c r="E113" i="3"/>
  <c r="O112" i="3"/>
  <c r="M112" i="3"/>
  <c r="K112" i="3"/>
  <c r="I112" i="3"/>
  <c r="G112" i="3"/>
  <c r="E112" i="3"/>
  <c r="O111" i="3"/>
  <c r="M111" i="3"/>
  <c r="K111" i="3"/>
  <c r="I111" i="3"/>
  <c r="G111" i="3"/>
  <c r="E111" i="3"/>
  <c r="O110" i="3"/>
  <c r="M110" i="3"/>
  <c r="K110" i="3"/>
  <c r="I110" i="3"/>
  <c r="G110" i="3"/>
  <c r="E110" i="3"/>
  <c r="N109" i="3"/>
  <c r="L109" i="3"/>
  <c r="M109" i="3" s="1"/>
  <c r="J109" i="3"/>
  <c r="H109" i="3"/>
  <c r="F109" i="3"/>
  <c r="D109" i="3"/>
  <c r="E109" i="3" s="1"/>
  <c r="C109" i="3"/>
  <c r="O108" i="3"/>
  <c r="M108" i="3"/>
  <c r="K108" i="3"/>
  <c r="I108" i="3"/>
  <c r="G108" i="3"/>
  <c r="E108" i="3"/>
  <c r="O107" i="3"/>
  <c r="M107" i="3"/>
  <c r="K107" i="3"/>
  <c r="I107" i="3"/>
  <c r="G107" i="3"/>
  <c r="E107" i="3"/>
  <c r="O106" i="3"/>
  <c r="M106" i="3"/>
  <c r="K106" i="3"/>
  <c r="I106" i="3"/>
  <c r="G106" i="3"/>
  <c r="E106" i="3"/>
  <c r="N105" i="3"/>
  <c r="L105" i="3"/>
  <c r="J105" i="3"/>
  <c r="K105" i="3" s="1"/>
  <c r="H105" i="3"/>
  <c r="F105" i="3"/>
  <c r="D105" i="3"/>
  <c r="E105" i="3" s="1"/>
  <c r="C105" i="3"/>
  <c r="O104" i="3"/>
  <c r="M104" i="3"/>
  <c r="K104" i="3"/>
  <c r="I104" i="3"/>
  <c r="G104" i="3"/>
  <c r="E104" i="3"/>
  <c r="O103" i="3"/>
  <c r="M103" i="3"/>
  <c r="K103" i="3"/>
  <c r="I103" i="3"/>
  <c r="G103" i="3"/>
  <c r="E103" i="3"/>
  <c r="O102" i="3"/>
  <c r="M102" i="3"/>
  <c r="K102" i="3"/>
  <c r="I102" i="3"/>
  <c r="G102" i="3"/>
  <c r="E102" i="3"/>
  <c r="O101" i="3"/>
  <c r="M101" i="3"/>
  <c r="K101" i="3"/>
  <c r="I101" i="3"/>
  <c r="G101" i="3"/>
  <c r="E101" i="3"/>
  <c r="O100" i="3"/>
  <c r="M100" i="3"/>
  <c r="K100" i="3"/>
  <c r="I100" i="3"/>
  <c r="G100" i="3"/>
  <c r="E100" i="3"/>
  <c r="O99" i="3"/>
  <c r="M99" i="3"/>
  <c r="K99" i="3"/>
  <c r="I99" i="3"/>
  <c r="G99" i="3"/>
  <c r="E99" i="3"/>
  <c r="O98" i="3"/>
  <c r="M98" i="3"/>
  <c r="K98" i="3"/>
  <c r="I98" i="3"/>
  <c r="G98" i="3"/>
  <c r="E98" i="3"/>
  <c r="N97" i="3"/>
  <c r="L97" i="3"/>
  <c r="J97" i="3"/>
  <c r="H97" i="3"/>
  <c r="F97" i="3"/>
  <c r="D97" i="3"/>
  <c r="C97" i="3"/>
  <c r="O96" i="3"/>
  <c r="M96" i="3"/>
  <c r="K96" i="3"/>
  <c r="I96" i="3"/>
  <c r="G96" i="3"/>
  <c r="E96" i="3"/>
  <c r="O95" i="3"/>
  <c r="M95" i="3"/>
  <c r="K95" i="3"/>
  <c r="I95" i="3"/>
  <c r="G95" i="3"/>
  <c r="E95" i="3"/>
  <c r="N94" i="3"/>
  <c r="L94" i="3"/>
  <c r="J94" i="3"/>
  <c r="H94" i="3"/>
  <c r="F94" i="3"/>
  <c r="D94" i="3"/>
  <c r="E94" i="3" s="1"/>
  <c r="C94" i="3"/>
  <c r="O93" i="3"/>
  <c r="M93" i="3"/>
  <c r="K93" i="3"/>
  <c r="I93" i="3"/>
  <c r="G93" i="3"/>
  <c r="E93" i="3"/>
  <c r="O92" i="3"/>
  <c r="M92" i="3"/>
  <c r="K92" i="3"/>
  <c r="I92" i="3"/>
  <c r="G92" i="3"/>
  <c r="E92" i="3"/>
  <c r="O91" i="3"/>
  <c r="M91" i="3"/>
  <c r="K91" i="3"/>
  <c r="I91" i="3"/>
  <c r="G91" i="3"/>
  <c r="E91" i="3"/>
  <c r="O90" i="3"/>
  <c r="M90" i="3"/>
  <c r="K90" i="3"/>
  <c r="I90" i="3"/>
  <c r="G90" i="3"/>
  <c r="E90" i="3"/>
  <c r="N89" i="3"/>
  <c r="L89" i="3"/>
  <c r="J89" i="3"/>
  <c r="K89" i="3" s="1"/>
  <c r="H89" i="3"/>
  <c r="F89" i="3"/>
  <c r="D89" i="3"/>
  <c r="C89" i="3"/>
  <c r="O88" i="3"/>
  <c r="M88" i="3"/>
  <c r="K88" i="3"/>
  <c r="I88" i="3"/>
  <c r="G88" i="3"/>
  <c r="E88" i="3"/>
  <c r="O87" i="3"/>
  <c r="M87" i="3"/>
  <c r="K87" i="3"/>
  <c r="I87" i="3"/>
  <c r="G87" i="3"/>
  <c r="E87" i="3"/>
  <c r="O86" i="3"/>
  <c r="M86" i="3"/>
  <c r="K86" i="3"/>
  <c r="I86" i="3"/>
  <c r="G86" i="3"/>
  <c r="E86" i="3"/>
  <c r="O85" i="3"/>
  <c r="M85" i="3"/>
  <c r="K85" i="3"/>
  <c r="I85" i="3"/>
  <c r="G85" i="3"/>
  <c r="E85" i="3"/>
  <c r="O84" i="3"/>
  <c r="M84" i="3"/>
  <c r="K84" i="3"/>
  <c r="I84" i="3"/>
  <c r="G84" i="3"/>
  <c r="E84" i="3"/>
  <c r="O83" i="3"/>
  <c r="M83" i="3"/>
  <c r="K83" i="3"/>
  <c r="I83" i="3"/>
  <c r="G83" i="3"/>
  <c r="E83" i="3"/>
  <c r="O82" i="3"/>
  <c r="M82" i="3"/>
  <c r="K82" i="3"/>
  <c r="I82" i="3"/>
  <c r="G82" i="3"/>
  <c r="E82" i="3"/>
  <c r="O81" i="3"/>
  <c r="M81" i="3"/>
  <c r="K81" i="3"/>
  <c r="I81" i="3"/>
  <c r="G81" i="3"/>
  <c r="E81" i="3"/>
  <c r="O80" i="3"/>
  <c r="M80" i="3"/>
  <c r="K80" i="3"/>
  <c r="I80" i="3"/>
  <c r="G80" i="3"/>
  <c r="E80" i="3"/>
  <c r="O79" i="3"/>
  <c r="M79" i="3"/>
  <c r="K79" i="3"/>
  <c r="I79" i="3"/>
  <c r="G79" i="3"/>
  <c r="E79" i="3"/>
  <c r="N78" i="3"/>
  <c r="L78" i="3"/>
  <c r="J78" i="3"/>
  <c r="H78" i="3"/>
  <c r="F78" i="3"/>
  <c r="D78" i="3"/>
  <c r="C78" i="3"/>
  <c r="O77" i="3"/>
  <c r="M77" i="3"/>
  <c r="K77" i="3"/>
  <c r="I77" i="3"/>
  <c r="G77" i="3"/>
  <c r="E77" i="3"/>
  <c r="O76" i="3"/>
  <c r="M76" i="3"/>
  <c r="K76" i="3"/>
  <c r="I76" i="3"/>
  <c r="G76" i="3"/>
  <c r="E76" i="3"/>
  <c r="O75" i="3"/>
  <c r="M75" i="3"/>
  <c r="K75" i="3"/>
  <c r="I75" i="3"/>
  <c r="G75" i="3"/>
  <c r="E75" i="3"/>
  <c r="N74" i="3"/>
  <c r="O74" i="3" s="1"/>
  <c r="L74" i="3"/>
  <c r="J74" i="3"/>
  <c r="H74" i="3"/>
  <c r="F74" i="3"/>
  <c r="G74" i="3" s="1"/>
  <c r="D74" i="3"/>
  <c r="C74" i="3"/>
  <c r="O73" i="3"/>
  <c r="M73" i="3"/>
  <c r="K73" i="3"/>
  <c r="I73" i="3"/>
  <c r="G73" i="3"/>
  <c r="E73" i="3"/>
  <c r="N72" i="3"/>
  <c r="L72" i="3"/>
  <c r="M72" i="3" s="1"/>
  <c r="J72" i="3"/>
  <c r="H72" i="3"/>
  <c r="I72" i="3" s="1"/>
  <c r="F72" i="3"/>
  <c r="D72" i="3"/>
  <c r="E72" i="3" s="1"/>
  <c r="C72" i="3"/>
  <c r="O71" i="3"/>
  <c r="M71" i="3"/>
  <c r="K71" i="3"/>
  <c r="I71" i="3"/>
  <c r="G71" i="3"/>
  <c r="E71" i="3"/>
  <c r="O70" i="3"/>
  <c r="M70" i="3"/>
  <c r="K70" i="3"/>
  <c r="I70" i="3"/>
  <c r="G70" i="3"/>
  <c r="E70" i="3"/>
  <c r="O69" i="3"/>
  <c r="M69" i="3"/>
  <c r="K69" i="3"/>
  <c r="I69" i="3"/>
  <c r="G69" i="3"/>
  <c r="E69" i="3"/>
  <c r="O68" i="3"/>
  <c r="M68" i="3"/>
  <c r="K68" i="3"/>
  <c r="I68" i="3"/>
  <c r="G68" i="3"/>
  <c r="E68" i="3"/>
  <c r="O67" i="3"/>
  <c r="M67" i="3"/>
  <c r="K67" i="3"/>
  <c r="I67" i="3"/>
  <c r="G67" i="3"/>
  <c r="E67" i="3"/>
  <c r="O66" i="3"/>
  <c r="M66" i="3"/>
  <c r="K66" i="3"/>
  <c r="I66" i="3"/>
  <c r="G66" i="3"/>
  <c r="E66" i="3"/>
  <c r="O65" i="3"/>
  <c r="M65" i="3"/>
  <c r="K65" i="3"/>
  <c r="I65" i="3"/>
  <c r="G65" i="3"/>
  <c r="E65" i="3"/>
  <c r="O64" i="3"/>
  <c r="M64" i="3"/>
  <c r="K64" i="3"/>
  <c r="I64" i="3"/>
  <c r="G64" i="3"/>
  <c r="E64" i="3"/>
  <c r="O63" i="3"/>
  <c r="M63" i="3"/>
  <c r="K63" i="3"/>
  <c r="I63" i="3"/>
  <c r="G63" i="3"/>
  <c r="E63" i="3"/>
  <c r="N62" i="3"/>
  <c r="O62" i="3" s="1"/>
  <c r="L62" i="3"/>
  <c r="J62" i="3"/>
  <c r="H62" i="3"/>
  <c r="H61" i="3" s="1"/>
  <c r="F62" i="3"/>
  <c r="G62" i="3" s="1"/>
  <c r="D62" i="3"/>
  <c r="C62" i="3"/>
  <c r="C61" i="3" s="1"/>
  <c r="O48" i="3"/>
  <c r="M48" i="3"/>
  <c r="K48" i="3"/>
  <c r="I48" i="3"/>
  <c r="G48" i="3"/>
  <c r="E48" i="3"/>
  <c r="O47" i="3"/>
  <c r="M47" i="3"/>
  <c r="K47" i="3"/>
  <c r="I47" i="3"/>
  <c r="G47" i="3"/>
  <c r="E47" i="3"/>
  <c r="O46" i="3"/>
  <c r="M46" i="3"/>
  <c r="K46" i="3"/>
  <c r="I46" i="3"/>
  <c r="G46" i="3"/>
  <c r="E46" i="3"/>
  <c r="O45" i="3"/>
  <c r="M45" i="3"/>
  <c r="K45" i="3"/>
  <c r="I45" i="3"/>
  <c r="G45" i="3"/>
  <c r="E45" i="3"/>
  <c r="O44" i="3"/>
  <c r="M44" i="3"/>
  <c r="K44" i="3"/>
  <c r="I44" i="3"/>
  <c r="G44" i="3"/>
  <c r="E44" i="3"/>
  <c r="N43" i="3"/>
  <c r="O43" i="3" s="1"/>
  <c r="L43" i="3"/>
  <c r="J43" i="3"/>
  <c r="H43" i="3"/>
  <c r="F43" i="3"/>
  <c r="G43" i="3" s="1"/>
  <c r="D43" i="3"/>
  <c r="C43" i="3"/>
  <c r="O42" i="3"/>
  <c r="M42" i="3"/>
  <c r="K42" i="3"/>
  <c r="I42" i="3"/>
  <c r="G42" i="3"/>
  <c r="E42" i="3"/>
  <c r="O41" i="3"/>
  <c r="M41" i="3"/>
  <c r="K41" i="3"/>
  <c r="I41" i="3"/>
  <c r="G41" i="3"/>
  <c r="E41" i="3"/>
  <c r="N40" i="3"/>
  <c r="O40" i="3" s="1"/>
  <c r="L40" i="3"/>
  <c r="J40" i="3"/>
  <c r="H40" i="3"/>
  <c r="F40" i="3"/>
  <c r="G40" i="3" s="1"/>
  <c r="D40" i="3"/>
  <c r="C40" i="3"/>
  <c r="E40" i="3" s="1"/>
  <c r="O39" i="3"/>
  <c r="M39" i="3"/>
  <c r="K39" i="3"/>
  <c r="I39" i="3"/>
  <c r="G39" i="3"/>
  <c r="E39" i="3"/>
  <c r="O38" i="3"/>
  <c r="M38" i="3"/>
  <c r="K38" i="3"/>
  <c r="I38" i="3"/>
  <c r="G38" i="3"/>
  <c r="E38" i="3"/>
  <c r="O37" i="3"/>
  <c r="M37" i="3"/>
  <c r="K37" i="3"/>
  <c r="I37" i="3"/>
  <c r="G37" i="3"/>
  <c r="E37" i="3"/>
  <c r="O36" i="3"/>
  <c r="M36" i="3"/>
  <c r="K36" i="3"/>
  <c r="I36" i="3"/>
  <c r="G36" i="3"/>
  <c r="E36" i="3"/>
  <c r="N35" i="3"/>
  <c r="L35" i="3"/>
  <c r="M35" i="3" s="1"/>
  <c r="J35" i="3"/>
  <c r="H35" i="3"/>
  <c r="H26" i="3" s="1"/>
  <c r="F35" i="3"/>
  <c r="D35" i="3"/>
  <c r="E35" i="3" s="1"/>
  <c r="C35" i="3"/>
  <c r="O34" i="3"/>
  <c r="M34" i="3"/>
  <c r="K34" i="3"/>
  <c r="I34" i="3"/>
  <c r="G34" i="3"/>
  <c r="E34" i="3"/>
  <c r="O33" i="3"/>
  <c r="M33" i="3"/>
  <c r="K33" i="3"/>
  <c r="I33" i="3"/>
  <c r="G33" i="3"/>
  <c r="E33" i="3"/>
  <c r="O32" i="3"/>
  <c r="M32" i="3"/>
  <c r="K32" i="3"/>
  <c r="I32" i="3"/>
  <c r="G32" i="3"/>
  <c r="E32" i="3"/>
  <c r="O31" i="3"/>
  <c r="M31" i="3"/>
  <c r="K31" i="3"/>
  <c r="I31" i="3"/>
  <c r="G31" i="3"/>
  <c r="E31" i="3"/>
  <c r="O30" i="3"/>
  <c r="M30" i="3"/>
  <c r="K30" i="3"/>
  <c r="I30" i="3"/>
  <c r="G30" i="3"/>
  <c r="E30" i="3"/>
  <c r="O29" i="3"/>
  <c r="M29" i="3"/>
  <c r="K29" i="3"/>
  <c r="I29" i="3"/>
  <c r="G29" i="3"/>
  <c r="E29" i="3"/>
  <c r="O28" i="3"/>
  <c r="M28" i="3"/>
  <c r="K28" i="3"/>
  <c r="I28" i="3"/>
  <c r="G28" i="3"/>
  <c r="E28" i="3"/>
  <c r="N27" i="3"/>
  <c r="L27" i="3"/>
  <c r="L26" i="3" s="1"/>
  <c r="M26" i="3" s="1"/>
  <c r="J27" i="3"/>
  <c r="K27" i="3" s="1"/>
  <c r="H27" i="3"/>
  <c r="F27" i="3"/>
  <c r="G27" i="3" s="1"/>
  <c r="D27" i="3"/>
  <c r="C27" i="3"/>
  <c r="C26" i="3" s="1"/>
  <c r="J26" i="3"/>
  <c r="D26" i="3"/>
  <c r="E26" i="3" s="1"/>
  <c r="O25" i="3"/>
  <c r="M25" i="3"/>
  <c r="K25" i="3"/>
  <c r="I25" i="3"/>
  <c r="G25" i="3"/>
  <c r="E25" i="3"/>
  <c r="O24" i="3"/>
  <c r="M24" i="3"/>
  <c r="K24" i="3"/>
  <c r="I24" i="3"/>
  <c r="G24" i="3"/>
  <c r="E24" i="3"/>
  <c r="O23" i="3"/>
  <c r="M23" i="3"/>
  <c r="K23" i="3"/>
  <c r="I23" i="3"/>
  <c r="G23" i="3"/>
  <c r="E23" i="3"/>
  <c r="O22" i="3"/>
  <c r="M22" i="3"/>
  <c r="K22" i="3"/>
  <c r="I22" i="3"/>
  <c r="G22" i="3"/>
  <c r="E22" i="3"/>
  <c r="N21" i="3"/>
  <c r="L21" i="3"/>
  <c r="M21" i="3" s="1"/>
  <c r="J21" i="3"/>
  <c r="H21" i="3"/>
  <c r="F21" i="3"/>
  <c r="I21" i="3" s="1"/>
  <c r="D21" i="3"/>
  <c r="C21" i="3"/>
  <c r="O20" i="3"/>
  <c r="M20" i="3"/>
  <c r="K20" i="3"/>
  <c r="I20" i="3"/>
  <c r="G20" i="3"/>
  <c r="E20" i="3"/>
  <c r="O19" i="3"/>
  <c r="M19" i="3"/>
  <c r="K19" i="3"/>
  <c r="I19" i="3"/>
  <c r="G19" i="3"/>
  <c r="E19" i="3"/>
  <c r="O18" i="3"/>
  <c r="M18" i="3"/>
  <c r="K18" i="3"/>
  <c r="I18" i="3"/>
  <c r="G18" i="3"/>
  <c r="E18" i="3"/>
  <c r="N17" i="3"/>
  <c r="L17" i="3"/>
  <c r="J17" i="3"/>
  <c r="H17" i="3"/>
  <c r="F17" i="3"/>
  <c r="D17" i="3"/>
  <c r="D9" i="3" s="1"/>
  <c r="D8" i="3" s="1"/>
  <c r="C17" i="3"/>
  <c r="O16" i="3"/>
  <c r="M16" i="3"/>
  <c r="K16" i="3"/>
  <c r="I16" i="3"/>
  <c r="G16" i="3"/>
  <c r="E16" i="3"/>
  <c r="N15" i="3"/>
  <c r="O15" i="3" s="1"/>
  <c r="L15" i="3"/>
  <c r="J15" i="3"/>
  <c r="H15" i="3"/>
  <c r="K15" i="3" s="1"/>
  <c r="F15" i="3"/>
  <c r="D15" i="3"/>
  <c r="C15" i="3"/>
  <c r="O14" i="3"/>
  <c r="M14" i="3"/>
  <c r="K14" i="3"/>
  <c r="I14" i="3"/>
  <c r="G14" i="3"/>
  <c r="E14" i="3"/>
  <c r="N13" i="3"/>
  <c r="L13" i="3"/>
  <c r="J13" i="3"/>
  <c r="H13" i="3"/>
  <c r="F13" i="3"/>
  <c r="D13" i="3"/>
  <c r="C13" i="3"/>
  <c r="O12" i="3"/>
  <c r="M12" i="3"/>
  <c r="K12" i="3"/>
  <c r="I12" i="3"/>
  <c r="G12" i="3"/>
  <c r="E12" i="3"/>
  <c r="O11" i="3"/>
  <c r="M11" i="3"/>
  <c r="K11" i="3"/>
  <c r="I11" i="3"/>
  <c r="G11" i="3"/>
  <c r="E11" i="3"/>
  <c r="N10" i="3"/>
  <c r="O10" i="3" s="1"/>
  <c r="L10" i="3"/>
  <c r="J10" i="3"/>
  <c r="K10" i="3" s="1"/>
  <c r="H10" i="3"/>
  <c r="F10" i="3"/>
  <c r="G10" i="3" s="1"/>
  <c r="D10" i="3"/>
  <c r="C10" i="3"/>
  <c r="K26" i="3" l="1"/>
  <c r="O27" i="3"/>
  <c r="I40" i="3"/>
  <c r="K40" i="3"/>
  <c r="G94" i="3"/>
  <c r="I94" i="3"/>
  <c r="G105" i="3"/>
  <c r="M105" i="3"/>
  <c r="O105" i="3"/>
  <c r="I128" i="3"/>
  <c r="M128" i="3"/>
  <c r="K131" i="3"/>
  <c r="I133" i="3"/>
  <c r="E10" i="3"/>
  <c r="I13" i="3"/>
  <c r="G15" i="3"/>
  <c r="M15" i="3"/>
  <c r="G17" i="3"/>
  <c r="O17" i="3"/>
  <c r="E21" i="3"/>
  <c r="K21" i="3"/>
  <c r="O21" i="3"/>
  <c r="E27" i="3"/>
  <c r="G35" i="3"/>
  <c r="O35" i="3"/>
  <c r="M40" i="3"/>
  <c r="I43" i="3"/>
  <c r="G72" i="3"/>
  <c r="K72" i="3"/>
  <c r="O72" i="3"/>
  <c r="E74" i="3"/>
  <c r="M74" i="3"/>
  <c r="G78" i="3"/>
  <c r="K78" i="3"/>
  <c r="O78" i="3"/>
  <c r="E89" i="3"/>
  <c r="M89" i="3"/>
  <c r="K94" i="3"/>
  <c r="O94" i="3"/>
  <c r="E97" i="3"/>
  <c r="M97" i="3"/>
  <c r="I105" i="3"/>
  <c r="I117" i="3"/>
  <c r="M117" i="3"/>
  <c r="K124" i="3"/>
  <c r="O133" i="3"/>
  <c r="I78" i="3"/>
  <c r="M78" i="3"/>
  <c r="M94" i="3"/>
  <c r="H9" i="3"/>
  <c r="H8" i="3" s="1"/>
  <c r="J9" i="3"/>
  <c r="I74" i="3"/>
  <c r="G89" i="3"/>
  <c r="O89" i="3"/>
  <c r="G97" i="3"/>
  <c r="O97" i="3"/>
  <c r="G109" i="3"/>
  <c r="O109" i="3"/>
  <c r="E124" i="3"/>
  <c r="M124" i="3"/>
  <c r="G131" i="3"/>
  <c r="O131" i="3"/>
  <c r="E133" i="3"/>
  <c r="M10" i="3"/>
  <c r="E13" i="3"/>
  <c r="M13" i="3"/>
  <c r="I15" i="3"/>
  <c r="K17" i="3"/>
  <c r="G21" i="3"/>
  <c r="F26" i="3"/>
  <c r="G26" i="3" s="1"/>
  <c r="N26" i="3"/>
  <c r="O26" i="3" s="1"/>
  <c r="M27" i="3"/>
  <c r="I35" i="3"/>
  <c r="K43" i="3"/>
  <c r="K62" i="3"/>
  <c r="K74" i="3"/>
  <c r="I89" i="3"/>
  <c r="I97" i="3"/>
  <c r="I109" i="3"/>
  <c r="G124" i="3"/>
  <c r="O124" i="3"/>
  <c r="E128" i="3"/>
  <c r="I131" i="3"/>
  <c r="I17" i="3"/>
  <c r="L9" i="3"/>
  <c r="L8" i="3" s="1"/>
  <c r="C9" i="3"/>
  <c r="C8" i="3" s="1"/>
  <c r="C7" i="3" s="1"/>
  <c r="C137" i="3" s="1"/>
  <c r="I10" i="3"/>
  <c r="F9" i="3"/>
  <c r="N9" i="3"/>
  <c r="N8" i="3" s="1"/>
  <c r="E15" i="3"/>
  <c r="E17" i="3"/>
  <c r="M17" i="3"/>
  <c r="I26" i="3"/>
  <c r="I27" i="3"/>
  <c r="K35" i="3"/>
  <c r="E43" i="3"/>
  <c r="M43" i="3"/>
  <c r="D61" i="3"/>
  <c r="E61" i="3" s="1"/>
  <c r="L61" i="3"/>
  <c r="E78" i="3"/>
  <c r="K97" i="3"/>
  <c r="K109" i="3"/>
  <c r="I124" i="3"/>
  <c r="M133" i="3"/>
  <c r="H7" i="3"/>
  <c r="K9" i="3"/>
  <c r="J8" i="3"/>
  <c r="L7" i="3"/>
  <c r="M8" i="3"/>
  <c r="D7" i="3"/>
  <c r="G9" i="3"/>
  <c r="F8" i="3"/>
  <c r="O9" i="3"/>
  <c r="G13" i="3"/>
  <c r="K13" i="3"/>
  <c r="O13" i="3"/>
  <c r="F61" i="3"/>
  <c r="J61" i="3"/>
  <c r="K61" i="3" s="1"/>
  <c r="N61" i="3"/>
  <c r="O61" i="3" s="1"/>
  <c r="E62" i="3"/>
  <c r="I62" i="3"/>
  <c r="M62" i="3"/>
  <c r="E9" i="3"/>
  <c r="M9" i="3"/>
  <c r="I9" i="3"/>
  <c r="G61" i="3" l="1"/>
  <c r="E8" i="3"/>
  <c r="E7" i="3"/>
  <c r="D137" i="3"/>
  <c r="E137" i="3" s="1"/>
  <c r="G8" i="3"/>
  <c r="F7" i="3"/>
  <c r="I61" i="3"/>
  <c r="M61" i="3"/>
  <c r="L137" i="3"/>
  <c r="I8" i="3"/>
  <c r="O8" i="3"/>
  <c r="N7" i="3"/>
  <c r="K8" i="3"/>
  <c r="J7" i="3"/>
  <c r="M7" i="3" s="1"/>
  <c r="H137" i="3"/>
  <c r="O7" i="3" l="1"/>
  <c r="N137" i="3"/>
  <c r="O137" i="3" s="1"/>
  <c r="F137" i="3"/>
  <c r="G137" i="3" s="1"/>
  <c r="G7" i="3"/>
  <c r="I7" i="3"/>
  <c r="K7" i="3"/>
  <c r="J137" i="3"/>
  <c r="K137" i="3" s="1"/>
  <c r="I137" i="3" l="1"/>
  <c r="M137" i="3"/>
</calcChain>
</file>

<file path=xl/sharedStrings.xml><?xml version="1.0" encoding="utf-8"?>
<sst xmlns="http://schemas.openxmlformats.org/spreadsheetml/2006/main" count="282" uniqueCount="277">
  <si>
    <t>тыс. руб.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</si>
  <si>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</si>
  <si>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</si>
  <si>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</si>
  <si>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</si>
  <si>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</si>
  <si>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</si>
  <si>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</si>
  <si>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</si>
  <si>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</si>
  <si>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</si>
  <si>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</si>
  <si>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</si>
  <si>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</si>
  <si>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</si>
  <si>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</si>
  <si>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</si>
  <si>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</si>
  <si>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</si>
  <si>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</si>
  <si>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</si>
  <si>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</si>
  <si>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</si>
  <si>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</si>
  <si>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</si>
  <si>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</si>
  <si>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</si>
  <si>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</si>
  <si>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</si>
  <si>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</si>
  <si>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</si>
  <si>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</si>
  <si>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</si>
  <si>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</si>
  <si>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</si>
  <si>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</si>
  <si>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</si>
  <si>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</si>
  <si>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</si>
  <si>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</si>
  <si>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</si>
  <si>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</si>
  <si>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</si>
  <si>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</si>
  <si>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</si>
  <si>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</si>
  <si>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</si>
  <si>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</si>
  <si>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</si>
  <si>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</si>
  <si>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</si>
  <si>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</si>
  <si>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</si>
  <si>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</si>
  <si>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</si>
  <si>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</si>
  <si>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</si>
  <si>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</si>
  <si>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</si>
  <si>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</si>
  <si>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</si>
  <si>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</si>
  <si>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</si>
  <si>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</si>
  <si>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</si>
  <si>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</si>
  <si>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</si>
  <si>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</si>
  <si>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</si>
  <si>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</si>
  <si>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</si>
  <si>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</si>
  <si>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</si>
  <si>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</si>
  <si>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</si>
  <si>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</si>
  <si>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</si>
  <si>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</si>
  <si>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</si>
  <si>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</si>
  <si>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</si>
  <si>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</si>
  <si>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</si>
  <si>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</si>
  <si>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</si>
  <si>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</si>
  <si>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</si>
  <si>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</si>
  <si>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</si>
  <si>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</si>
  <si>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</si>
  <si>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</si>
  <si>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</si>
  <si>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</si>
  <si>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</si>
  <si>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</si>
  <si>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</si>
  <si>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</si>
  <si>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</si>
  <si>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</si>
  <si>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</si>
  <si>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</si>
  <si>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</si>
  <si>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</si>
  <si>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</si>
  <si>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</si>
  <si>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</si>
  <si>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</si>
  <si>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</si>
  <si>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</si>
  <si>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</si>
  <si>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</si>
  <si>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</si>
  <si>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</si>
  <si>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</si>
  <si>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</si>
  <si>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</si>
  <si>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</si>
  <si>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</si>
  <si>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</si>
  <si>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</si>
  <si>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1005</t>
  </si>
  <si>
    <t>Прикладные научные исследования в области социальной политики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</si>
  <si>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</si>
  <si>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</si>
  <si>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</si>
  <si>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</si>
  <si>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</si>
  <si>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</si>
  <si>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</si>
  <si>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</si>
  <si>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</si>
  <si>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</si>
  <si>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</si>
  <si>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</si>
  <si>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</si>
  <si>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</si>
  <si>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</si>
  <si>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</si>
  <si>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</si>
  <si>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</si>
  <si>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</si>
  <si>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</si>
  <si>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</si>
  <si>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</si>
  <si>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</si>
  <si>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</si>
  <si>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</si>
  <si>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</si>
  <si>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</si>
  <si>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</si>
  <si>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 xml:space="preserve">Уточненный план по состоянию 
на 31.12.15 </t>
  </si>
  <si>
    <t>1</t>
  </si>
  <si>
    <t>2</t>
  </si>
  <si>
    <t>Областной бюджет Ленинградской области на 2015 год 
(от 22.12.14 № 96-оз)</t>
  </si>
  <si>
    <t xml:space="preserve">Внесение изменений в областной бюджет Ленинградской области на 2015 год </t>
  </si>
  <si>
    <t>Отклонение</t>
  </si>
  <si>
    <t>от 12.10.15 № 86-оз</t>
  </si>
  <si>
    <t>от 09.12.15 № 128-оз</t>
  </si>
  <si>
    <t>от 20.11.15
№ 121-оз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</si>
  <si>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</si>
  <si>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</si>
  <si>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</si>
  <si>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</si>
  <si>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</si>
  <si>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</si>
  <si>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</si>
  <si>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</si>
  <si>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</si>
  <si>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</si>
  <si>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</si>
  <si>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</si>
  <si>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</si>
  <si>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</si>
  <si>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</si>
  <si>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</si>
  <si>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</si>
  <si>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</si>
  <si>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</si>
  <si>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</si>
  <si>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</si>
  <si>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</si>
  <si>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Проценты, полученные от предоставления бюдетных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</si>
  <si>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</si>
  <si>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</si>
  <si>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</si>
  <si>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</si>
  <si>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</si>
  <si>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</si>
  <si>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</si>
  <si>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</si>
  <si>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</t>
  </si>
  <si>
    <t>ДОХОДЫ ОТ ОКАЗАНИЯ ПЛАТНЫХ УСЛУГ (РАБОТ)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</si>
  <si>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</si>
  <si>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</si>
  <si>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</si>
  <si>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</si>
  <si>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</si>
  <si>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</si>
  <si>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</si>
  <si>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</si>
  <si>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</si>
  <si>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ИТОГО РАСХОДЫ:</t>
  </si>
  <si>
    <t>ИТОГО ДОХОДЫ:</t>
  </si>
  <si>
    <t>от 06.04.15 
№ 23-оз</t>
  </si>
  <si>
    <t>от 06.07.15 
№ 62-оз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</si>
  <si>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</si>
  <si>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</si>
  <si>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</si>
  <si>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</si>
  <si>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</si>
  <si>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</si>
  <si>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</si>
  <si>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1 05 03000 01 0000 110</t>
  </si>
  <si>
    <t>1 06 00000 00 0000 000</t>
  </si>
  <si>
    <t>1 06 02000 02 0000 110</t>
  </si>
  <si>
    <t>1 06 04000 02 0000 110</t>
  </si>
  <si>
    <t>1 06 05000 02 0000 110</t>
  </si>
  <si>
    <t>1 07 00000 00 0000 000</t>
  </si>
  <si>
    <t>1 07 01000 01 0000 110</t>
  </si>
  <si>
    <t>1 07 04000 01 0000 110</t>
  </si>
  <si>
    <t>1 08 00000 00 0000 000</t>
  </si>
  <si>
    <t>1 09 00000 00 0000 000</t>
  </si>
  <si>
    <t>1 11 00000 00 0000 000</t>
  </si>
  <si>
    <t>1 11 01000 00 0000 120</t>
  </si>
  <si>
    <t>1 11 02000 00 0000 120</t>
  </si>
  <si>
    <t>1 11 03000 00 0000 120</t>
  </si>
  <si>
    <t>1 11 05000 00 0000 120</t>
  </si>
  <si>
    <t>1 11 05300 00 0000 120</t>
  </si>
  <si>
    <t>1 11 07000 00 0000 120</t>
  </si>
  <si>
    <t>1 11 09000 00 0000 120</t>
  </si>
  <si>
    <t>1 12 00000 00 0000 000</t>
  </si>
  <si>
    <t>1 12 01000 01 0000 120</t>
  </si>
  <si>
    <t>1 12 02000 00 0000 120</t>
  </si>
  <si>
    <t>1 12 04000 00 0000 120</t>
  </si>
  <si>
    <t>1 12 07000 00 0000 120</t>
  </si>
  <si>
    <t>1 13 00000 00 0000 000</t>
  </si>
  <si>
    <t>1 13 01000 00 0000 130</t>
  </si>
  <si>
    <t>1 13 02000 00 0000 130</t>
  </si>
  <si>
    <t>1 14 00000 00 0000 000</t>
  </si>
  <si>
    <t>1 14 02000 00 0000 000</t>
  </si>
  <si>
    <t>1 14 06000 00 0000 430</t>
  </si>
  <si>
    <t>1 15 00000 00 0000 000</t>
  </si>
  <si>
    <t>1 16 00000 00 0000 000</t>
  </si>
  <si>
    <t>1 17 00000 00 0000 000</t>
  </si>
  <si>
    <t>2 00 00000 00 0000 000</t>
  </si>
  <si>
    <t>Наименование кода дохода/раздела(подраздела) расходов</t>
  </si>
  <si>
    <t>Код дохода/раздела
(подраздела) расходов</t>
  </si>
  <si>
    <t>ДЕФИЦИТ:</t>
  </si>
  <si>
    <t>БЕЗВОЗМЕЗДНЫЕ ПОСТУПЛЕНИЯ ОТ НЕРЕЗИДЕНТОВ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</si>
  <si>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</si>
  <si>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</si>
  <si>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</si>
  <si>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</si>
  <si>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</si>
  <si>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БЕЗВОЗМЕЗДНЫЕ ПОСТУПЛЕНИЯ ОТ ГОСУДАРСТВЕННЫХ (МУНИЦИПАЛЬНЫХ) ОРГАНИЗАЦИЙ</t>
  </si>
  <si>
    <t>ПРОЧИЕ БЕЗВОЗМЕЗДНЫЕ ПОСТУПЛЕНИЯ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</si>
  <si>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</si>
  <si>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</si>
  <si>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2 01 00000 00 0000 000</t>
  </si>
  <si>
    <t>2 02 00000 00 0000 000</t>
  </si>
  <si>
    <t>2 02 01000 00 0000 000</t>
  </si>
  <si>
    <t>2 02 02000 00 0000 000</t>
  </si>
  <si>
    <t>2 02 03000 00 0000 000</t>
  </si>
  <si>
    <t>2 02 04000 00 0000 000</t>
  </si>
  <si>
    <t>2 03 00000 00 0000 000</t>
  </si>
  <si>
    <t>2 07 00000 00 0000 000</t>
  </si>
  <si>
    <t>2 18 00000 00 0000 000</t>
  </si>
  <si>
    <t>2 19 00000 00 0000 000</t>
  </si>
  <si>
    <t>5=4-3</t>
  </si>
  <si>
    <t>7=6-4</t>
  </si>
  <si>
    <t>9=8-6</t>
  </si>
  <si>
    <t>11=10-8</t>
  </si>
  <si>
    <t>13=12-10</t>
  </si>
  <si>
    <t>15=14-12</t>
  </si>
  <si>
    <t>Сведения о внесенных изменениях в закон о бюджете на 2015 год и плановый период 2016 и 2017 годов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</si>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</sst>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4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5" fontId="2" fillId="3" borderId="1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top"/>
    </xf>
    <xf numFmtId="165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top"/>
    </xf>
    <xf numFmtId="164" fontId="2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49" fontId="2" fillId="3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O138"/>
  <sheetViews>
    <sheetView showGridLines="0" tabSelected="1" zoomScaleNormal="100" workbookViewId="0">
      <selection activeCell="H6" sqref="H6"/>
    </sheetView>
  </sheetViews>
  <sheetFormatPr defaultColWidth="9.140625" defaultRowHeight="12.75" outlineLevelRow="1" x14ac:dyDescent="0.2"/>
  <cols>
    <col min="1" max="1" width="20.85546875" style="1" customWidth="1"/>
    <col min="2" max="2" width="48" style="1" bestFit="1" customWidth="1"/>
    <col min="3" max="3" width="18.28515625" style="1" customWidth="1"/>
    <col min="4" max="4" width="13.140625" style="1" customWidth="1"/>
    <col min="5" max="5" width="11.42578125" style="1" customWidth="1"/>
    <col min="6" max="6" width="12.28515625" style="1" customWidth="1"/>
    <col min="7" max="7" width="11.7109375" style="1" customWidth="1"/>
    <col min="8" max="8" width="11.28515625" style="1" customWidth="1"/>
    <col min="9" max="9" width="10.5703125" style="1" customWidth="1"/>
    <col min="10" max="10" width="12.5703125" style="1" customWidth="1"/>
    <col min="11" max="11" width="10.85546875" style="1" customWidth="1"/>
    <col min="12" max="12" width="11.28515625" style="1" customWidth="1"/>
    <col min="13" max="13" width="11.140625" style="1" customWidth="1"/>
    <col min="14" max="14" width="12.42578125" style="1" customWidth="1"/>
    <col min="15" max="15" width="11" style="1" customWidth="1"/>
    <col min="16" max="16384" width="9.140625" style="1"/>
  </cols>
  <sheetData>
    <row r="1" spans="1:15" ht="16.899999999999999" customHeight="1" x14ac:dyDescent="0.2">
      <c r="N1" s="47" t="s">
        <v>276</v>
      </c>
      <c r="O1" s="47"/>
    </row>
    <row r="2" spans="1:15" ht="24.6" customHeight="1" x14ac:dyDescent="0.2">
      <c r="A2" s="46" t="s">
        <v>275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x14ac:dyDescent="0.2">
      <c r="B3" s="2"/>
      <c r="C3" s="2"/>
      <c r="D3" s="2"/>
      <c r="E3" s="2"/>
      <c r="F3" s="2"/>
      <c r="G3" s="2"/>
      <c r="N3" s="3"/>
      <c r="O3" s="8" t="s">
        <v>0</v>
      </c>
    </row>
    <row r="4" spans="1:15" s="7" customFormat="1" ht="18" customHeight="1" x14ac:dyDescent="0.2">
      <c r="A4" s="43" t="s">
        <v>247</v>
      </c>
      <c r="B4" s="45" t="s">
        <v>246</v>
      </c>
      <c r="C4" s="45" t="s">
        <v>154</v>
      </c>
      <c r="D4" s="44" t="s">
        <v>155</v>
      </c>
      <c r="E4" s="44"/>
      <c r="F4" s="44"/>
      <c r="G4" s="44"/>
      <c r="H4" s="44"/>
      <c r="I4" s="44"/>
      <c r="J4" s="44"/>
      <c r="K4" s="44"/>
      <c r="L4" s="44"/>
      <c r="M4" s="44"/>
      <c r="N4" s="44" t="s">
        <v>151</v>
      </c>
      <c r="O4" s="44" t="s">
        <v>156</v>
      </c>
    </row>
    <row r="5" spans="1:15" s="7" customFormat="1" ht="44.45" customHeight="1" x14ac:dyDescent="0.2">
      <c r="A5" s="43"/>
      <c r="B5" s="45"/>
      <c r="C5" s="45"/>
      <c r="D5" s="31" t="s">
        <v>204</v>
      </c>
      <c r="E5" s="31" t="s">
        <v>156</v>
      </c>
      <c r="F5" s="31" t="s">
        <v>205</v>
      </c>
      <c r="G5" s="31" t="s">
        <v>156</v>
      </c>
      <c r="H5" s="31" t="s">
        <v>157</v>
      </c>
      <c r="I5" s="31" t="s">
        <v>156</v>
      </c>
      <c r="J5" s="31" t="s">
        <v>159</v>
      </c>
      <c r="K5" s="31" t="s">
        <v>156</v>
      </c>
      <c r="L5" s="31" t="s">
        <v>158</v>
      </c>
      <c r="M5" s="31" t="s">
        <v>156</v>
      </c>
      <c r="N5" s="44"/>
      <c r="O5" s="44"/>
    </row>
    <row r="6" spans="1:15" s="7" customFormat="1" x14ac:dyDescent="0.2">
      <c r="A6" s="34" t="s">
        <v>152</v>
      </c>
      <c r="B6" s="34" t="s">
        <v>153</v>
      </c>
      <c r="C6" s="31">
        <v>3</v>
      </c>
      <c r="D6" s="31">
        <v>4</v>
      </c>
      <c r="E6" s="31" t="s">
        <v>269</v>
      </c>
      <c r="F6" s="31">
        <v>6</v>
      </c>
      <c r="G6" s="31" t="s">
        <v>270</v>
      </c>
      <c r="H6" s="31">
        <v>8</v>
      </c>
      <c r="I6" s="31" t="s">
        <v>271</v>
      </c>
      <c r="J6" s="31">
        <v>10</v>
      </c>
      <c r="K6" s="31" t="s">
        <v>272</v>
      </c>
      <c r="L6" s="31">
        <v>12</v>
      </c>
      <c r="M6" s="31" t="s">
        <v>273</v>
      </c>
      <c r="N6" s="9">
        <v>14</v>
      </c>
      <c r="O6" s="9" t="s">
        <v>274</v>
      </c>
    </row>
    <row r="7" spans="1:15" s="7" customFormat="1" x14ac:dyDescent="0.2">
      <c r="A7" s="21"/>
      <c r="B7" s="35" t="s">
        <v>203</v>
      </c>
      <c r="C7" s="16">
        <f>C8+C49</f>
        <v>77373941.300000012</v>
      </c>
      <c r="D7" s="16">
        <f>D8+D49</f>
        <v>80013094.700000018</v>
      </c>
      <c r="E7" s="16">
        <f t="shared" ref="E7:E59" si="0">D7-C7</f>
        <v>2639153.400000006</v>
      </c>
      <c r="F7" s="16">
        <f>F8+F49</f>
        <v>82688509.800000012</v>
      </c>
      <c r="G7" s="16">
        <f t="shared" ref="G7:G59" si="1">F7-D7</f>
        <v>2675415.099999994</v>
      </c>
      <c r="H7" s="16">
        <f>H8+H49</f>
        <v>92009162.400000006</v>
      </c>
      <c r="I7" s="16">
        <f t="shared" ref="I7:I48" si="2">H7-F7</f>
        <v>9320652.599999994</v>
      </c>
      <c r="J7" s="16">
        <f>J8+J49</f>
        <v>92113507.300000012</v>
      </c>
      <c r="K7" s="16">
        <f t="shared" ref="K7:K59" si="3">J7-H7</f>
        <v>104344.90000000596</v>
      </c>
      <c r="L7" s="16">
        <f>L8+L49</f>
        <v>91899283.300000012</v>
      </c>
      <c r="M7" s="16">
        <f t="shared" ref="M7:M59" si="4">L7-J7</f>
        <v>-214224</v>
      </c>
      <c r="N7" s="16">
        <f>N8+N49</f>
        <v>91984224.900000006</v>
      </c>
      <c r="O7" s="16">
        <f t="shared" ref="O7:O59" si="5">N7-L7</f>
        <v>84941.59999999404</v>
      </c>
    </row>
    <row r="8" spans="1:15" s="19" customFormat="1" ht="25.5" x14ac:dyDescent="0.2">
      <c r="A8" s="22" t="s">
        <v>206</v>
      </c>
      <c r="B8" s="36" t="s">
        <v>160</v>
      </c>
      <c r="C8" s="10">
        <f>C9+C26</f>
        <v>70964040.300000012</v>
      </c>
      <c r="D8" s="10">
        <f>D9+D26</f>
        <v>70964040.300000012</v>
      </c>
      <c r="E8" s="10">
        <f t="shared" si="0"/>
        <v>0</v>
      </c>
      <c r="F8" s="10">
        <f>F9+F26</f>
        <v>71533699.400000006</v>
      </c>
      <c r="G8" s="10">
        <f t="shared" si="1"/>
        <v>569659.09999999404</v>
      </c>
      <c r="H8" s="10">
        <f>H9+H26</f>
        <v>80381812.900000006</v>
      </c>
      <c r="I8" s="10">
        <f t="shared" si="2"/>
        <v>8848113.5</v>
      </c>
      <c r="J8" s="10">
        <f>J9+J26</f>
        <v>80381812.900000006</v>
      </c>
      <c r="K8" s="10">
        <f t="shared" si="3"/>
        <v>0</v>
      </c>
      <c r="L8" s="10">
        <f>L9+L26</f>
        <v>80381812.900000006</v>
      </c>
      <c r="M8" s="10">
        <f t="shared" si="4"/>
        <v>0</v>
      </c>
      <c r="N8" s="10">
        <f>N9+N26</f>
        <v>80381812.900000006</v>
      </c>
      <c r="O8" s="10">
        <f t="shared" si="5"/>
        <v>0</v>
      </c>
    </row>
    <row r="9" spans="1:15" s="19" customFormat="1" x14ac:dyDescent="0.2">
      <c r="A9" s="22"/>
      <c r="B9" s="36" t="s">
        <v>161</v>
      </c>
      <c r="C9" s="10">
        <f>C10+C13+C17+C21+C24+C25+C15</f>
        <v>69781995.400000006</v>
      </c>
      <c r="D9" s="10">
        <f>D10+D13+D17+D21+D24+D25+D15</f>
        <v>69781995.400000006</v>
      </c>
      <c r="E9" s="10">
        <f t="shared" si="0"/>
        <v>0</v>
      </c>
      <c r="F9" s="10">
        <f>F10+F13+F17+F21+F24+F25+F15</f>
        <v>69781995.400000006</v>
      </c>
      <c r="G9" s="10">
        <f t="shared" si="1"/>
        <v>0</v>
      </c>
      <c r="H9" s="10">
        <f>H10+H13+H17+H21+H24+H25+H15</f>
        <v>77781995.400000006</v>
      </c>
      <c r="I9" s="10">
        <f t="shared" si="2"/>
        <v>8000000</v>
      </c>
      <c r="J9" s="10">
        <f>J10+J13+J17+J21+J24+J25+J15</f>
        <v>77781995.400000006</v>
      </c>
      <c r="K9" s="10">
        <f t="shared" si="3"/>
        <v>0</v>
      </c>
      <c r="L9" s="10">
        <f>L10+L13+L17+L21+L24+L25+L15</f>
        <v>77781995.400000006</v>
      </c>
      <c r="M9" s="10">
        <f t="shared" si="4"/>
        <v>0</v>
      </c>
      <c r="N9" s="10">
        <f>N10+N13+N17+N21+N24+N25+N15</f>
        <v>77781995.400000006</v>
      </c>
      <c r="O9" s="10">
        <f t="shared" si="5"/>
        <v>0</v>
      </c>
    </row>
    <row r="10" spans="1:15" s="19" customFormat="1" x14ac:dyDescent="0.2">
      <c r="A10" s="22" t="s">
        <v>207</v>
      </c>
      <c r="B10" s="36" t="s">
        <v>162</v>
      </c>
      <c r="C10" s="10">
        <f>C11+C12</f>
        <v>49797588.200000003</v>
      </c>
      <c r="D10" s="10">
        <f>D11+D12</f>
        <v>49797588.200000003</v>
      </c>
      <c r="E10" s="10">
        <f t="shared" si="0"/>
        <v>0</v>
      </c>
      <c r="F10" s="10">
        <f>F11+F12</f>
        <v>49797588.200000003</v>
      </c>
      <c r="G10" s="10">
        <f t="shared" si="1"/>
        <v>0</v>
      </c>
      <c r="H10" s="10">
        <f>H11+H12</f>
        <v>57797588.200000003</v>
      </c>
      <c r="I10" s="10">
        <f t="shared" si="2"/>
        <v>8000000</v>
      </c>
      <c r="J10" s="10">
        <f>J11+J12</f>
        <v>57797588.200000003</v>
      </c>
      <c r="K10" s="10">
        <f t="shared" si="3"/>
        <v>0</v>
      </c>
      <c r="L10" s="10">
        <f>L11+L12</f>
        <v>57797588.200000003</v>
      </c>
      <c r="M10" s="10">
        <f t="shared" si="4"/>
        <v>0</v>
      </c>
      <c r="N10" s="10">
        <f>N11+N12</f>
        <v>57797588.200000003</v>
      </c>
      <c r="O10" s="10">
        <f t="shared" si="5"/>
        <v>0</v>
      </c>
    </row>
    <row r="11" spans="1:15" s="7" customFormat="1" x14ac:dyDescent="0.2">
      <c r="A11" s="23" t="s">
        <v>208</v>
      </c>
      <c r="B11" s="37" t="s">
        <v>163</v>
      </c>
      <c r="C11" s="14">
        <v>32651996.5</v>
      </c>
      <c r="D11" s="14">
        <v>32651996.5</v>
      </c>
      <c r="E11" s="14">
        <f t="shared" si="0"/>
        <v>0</v>
      </c>
      <c r="F11" s="14">
        <v>32651996.5</v>
      </c>
      <c r="G11" s="14">
        <f t="shared" si="1"/>
        <v>0</v>
      </c>
      <c r="H11" s="14">
        <v>40651996.5</v>
      </c>
      <c r="I11" s="14">
        <f t="shared" si="2"/>
        <v>8000000</v>
      </c>
      <c r="J11" s="14">
        <v>40651996.5</v>
      </c>
      <c r="K11" s="14">
        <f t="shared" si="3"/>
        <v>0</v>
      </c>
      <c r="L11" s="14">
        <v>40651996.5</v>
      </c>
      <c r="M11" s="14">
        <f t="shared" si="4"/>
        <v>0</v>
      </c>
      <c r="N11" s="14">
        <v>40651996.5</v>
      </c>
      <c r="O11" s="14">
        <f t="shared" si="5"/>
        <v>0</v>
      </c>
    </row>
    <row r="12" spans="1:15" s="7" customFormat="1" x14ac:dyDescent="0.2">
      <c r="A12" s="23" t="s">
        <v>209</v>
      </c>
      <c r="B12" s="37" t="s">
        <v>164</v>
      </c>
      <c r="C12" s="14">
        <v>17145591.699999999</v>
      </c>
      <c r="D12" s="14">
        <v>17145591.699999999</v>
      </c>
      <c r="E12" s="14">
        <f t="shared" si="0"/>
        <v>0</v>
      </c>
      <c r="F12" s="14">
        <v>17145591.699999999</v>
      </c>
      <c r="G12" s="14">
        <f t="shared" si="1"/>
        <v>0</v>
      </c>
      <c r="H12" s="14">
        <v>17145591.699999999</v>
      </c>
      <c r="I12" s="14">
        <f t="shared" si="2"/>
        <v>0</v>
      </c>
      <c r="J12" s="14">
        <v>17145591.699999999</v>
      </c>
      <c r="K12" s="14">
        <f t="shared" si="3"/>
        <v>0</v>
      </c>
      <c r="L12" s="14">
        <v>17145591.699999999</v>
      </c>
      <c r="M12" s="14">
        <f t="shared" si="4"/>
        <v>0</v>
      </c>
      <c r="N12" s="14">
        <v>17145591.699999999</v>
      </c>
      <c r="O12" s="14">
        <f t="shared" si="5"/>
        <v>0</v>
      </c>
    </row>
    <row r="13" spans="1:15" s="19" customFormat="1" ht="38.25" x14ac:dyDescent="0.2">
      <c r="A13" s="22" t="s">
        <v>210</v>
      </c>
      <c r="B13" s="36" t="s">
        <v>165</v>
      </c>
      <c r="C13" s="10">
        <f>C14</f>
        <v>5774257.2000000002</v>
      </c>
      <c r="D13" s="10">
        <f>D14</f>
        <v>5774257.2000000002</v>
      </c>
      <c r="E13" s="10">
        <f t="shared" si="0"/>
        <v>0</v>
      </c>
      <c r="F13" s="10">
        <f>F14</f>
        <v>5774257.2000000002</v>
      </c>
      <c r="G13" s="10">
        <f t="shared" si="1"/>
        <v>0</v>
      </c>
      <c r="H13" s="10">
        <f>H14</f>
        <v>5774257.2000000002</v>
      </c>
      <c r="I13" s="10">
        <f t="shared" si="2"/>
        <v>0</v>
      </c>
      <c r="J13" s="10">
        <f>J14</f>
        <v>5774257.2000000002</v>
      </c>
      <c r="K13" s="10">
        <f t="shared" si="3"/>
        <v>0</v>
      </c>
      <c r="L13" s="10">
        <f>L14</f>
        <v>5774257.2000000002</v>
      </c>
      <c r="M13" s="10">
        <f t="shared" si="4"/>
        <v>0</v>
      </c>
      <c r="N13" s="10">
        <f>N14</f>
        <v>5774257.2000000002</v>
      </c>
      <c r="O13" s="10">
        <f t="shared" si="5"/>
        <v>0</v>
      </c>
    </row>
    <row r="14" spans="1:15" s="7" customFormat="1" ht="30" customHeight="1" x14ac:dyDescent="0.2">
      <c r="A14" s="23" t="s">
        <v>211</v>
      </c>
      <c r="B14" s="37" t="s">
        <v>166</v>
      </c>
      <c r="C14" s="14">
        <v>5774257.2000000002</v>
      </c>
      <c r="D14" s="14">
        <v>5774257.2000000002</v>
      </c>
      <c r="E14" s="14">
        <f t="shared" si="0"/>
        <v>0</v>
      </c>
      <c r="F14" s="14">
        <v>5774257.2000000002</v>
      </c>
      <c r="G14" s="14">
        <f t="shared" si="1"/>
        <v>0</v>
      </c>
      <c r="H14" s="14">
        <v>5774257.2000000002</v>
      </c>
      <c r="I14" s="14">
        <f t="shared" si="2"/>
        <v>0</v>
      </c>
      <c r="J14" s="14">
        <v>5774257.2000000002</v>
      </c>
      <c r="K14" s="14">
        <f t="shared" si="3"/>
        <v>0</v>
      </c>
      <c r="L14" s="14">
        <v>5774257.2000000002</v>
      </c>
      <c r="M14" s="14">
        <f t="shared" si="4"/>
        <v>0</v>
      </c>
      <c r="N14" s="14">
        <v>5774257.2000000002</v>
      </c>
      <c r="O14" s="14">
        <f t="shared" si="5"/>
        <v>0</v>
      </c>
    </row>
    <row r="15" spans="1:15" s="19" customFormat="1" x14ac:dyDescent="0.2">
      <c r="A15" s="22" t="s">
        <v>212</v>
      </c>
      <c r="B15" s="36" t="s">
        <v>167</v>
      </c>
      <c r="C15" s="10">
        <f>C16</f>
        <v>0</v>
      </c>
      <c r="D15" s="10">
        <f>D16</f>
        <v>0</v>
      </c>
      <c r="E15" s="10">
        <f t="shared" si="0"/>
        <v>0</v>
      </c>
      <c r="F15" s="10">
        <f>F16</f>
        <v>0</v>
      </c>
      <c r="G15" s="10">
        <f t="shared" si="1"/>
        <v>0</v>
      </c>
      <c r="H15" s="10">
        <f>H16</f>
        <v>0</v>
      </c>
      <c r="I15" s="10">
        <f t="shared" si="2"/>
        <v>0</v>
      </c>
      <c r="J15" s="10">
        <f>J16</f>
        <v>0</v>
      </c>
      <c r="K15" s="10">
        <f t="shared" si="3"/>
        <v>0</v>
      </c>
      <c r="L15" s="10">
        <f>L16</f>
        <v>0</v>
      </c>
      <c r="M15" s="10">
        <f t="shared" si="4"/>
        <v>0</v>
      </c>
      <c r="N15" s="10">
        <f>N16</f>
        <v>0</v>
      </c>
      <c r="O15" s="10">
        <f t="shared" si="5"/>
        <v>0</v>
      </c>
    </row>
    <row r="16" spans="1:15" s="7" customFormat="1" x14ac:dyDescent="0.2">
      <c r="A16" s="23" t="s">
        <v>213</v>
      </c>
      <c r="B16" s="37" t="s">
        <v>168</v>
      </c>
      <c r="C16" s="14">
        <v>0</v>
      </c>
      <c r="D16" s="14">
        <v>0</v>
      </c>
      <c r="E16" s="14">
        <f t="shared" si="0"/>
        <v>0</v>
      </c>
      <c r="F16" s="14">
        <v>0</v>
      </c>
      <c r="G16" s="14">
        <f t="shared" si="1"/>
        <v>0</v>
      </c>
      <c r="H16" s="14">
        <v>0</v>
      </c>
      <c r="I16" s="14">
        <f t="shared" si="2"/>
        <v>0</v>
      </c>
      <c r="J16" s="14">
        <v>0</v>
      </c>
      <c r="K16" s="14">
        <f t="shared" si="3"/>
        <v>0</v>
      </c>
      <c r="L16" s="14">
        <v>0</v>
      </c>
      <c r="M16" s="14">
        <f t="shared" si="4"/>
        <v>0</v>
      </c>
      <c r="N16" s="14">
        <v>0</v>
      </c>
      <c r="O16" s="14">
        <f t="shared" si="5"/>
        <v>0</v>
      </c>
    </row>
    <row r="17" spans="1:15" s="19" customFormat="1" x14ac:dyDescent="0.2">
      <c r="A17" s="22" t="s">
        <v>214</v>
      </c>
      <c r="B17" s="36" t="s">
        <v>169</v>
      </c>
      <c r="C17" s="10">
        <f>C18+C19+C20</f>
        <v>13644390</v>
      </c>
      <c r="D17" s="10">
        <f>D18+D19+D20</f>
        <v>13644390</v>
      </c>
      <c r="E17" s="10">
        <f t="shared" si="0"/>
        <v>0</v>
      </c>
      <c r="F17" s="10">
        <f>F18+F19+F20</f>
        <v>13644390</v>
      </c>
      <c r="G17" s="10">
        <f t="shared" si="1"/>
        <v>0</v>
      </c>
      <c r="H17" s="10">
        <f>H18+H19+H20</f>
        <v>13644390</v>
      </c>
      <c r="I17" s="10">
        <f t="shared" si="2"/>
        <v>0</v>
      </c>
      <c r="J17" s="10">
        <f>J18+J19+J20</f>
        <v>13644390</v>
      </c>
      <c r="K17" s="10">
        <f t="shared" si="3"/>
        <v>0</v>
      </c>
      <c r="L17" s="10">
        <f>L18+L19+L20</f>
        <v>13644390</v>
      </c>
      <c r="M17" s="10">
        <f t="shared" si="4"/>
        <v>0</v>
      </c>
      <c r="N17" s="10">
        <f>N18+N19+N20</f>
        <v>13644390</v>
      </c>
      <c r="O17" s="10">
        <f t="shared" si="5"/>
        <v>0</v>
      </c>
    </row>
    <row r="18" spans="1:15" s="7" customFormat="1" x14ac:dyDescent="0.2">
      <c r="A18" s="23" t="s">
        <v>215</v>
      </c>
      <c r="B18" s="37" t="s">
        <v>170</v>
      </c>
      <c r="C18" s="14">
        <v>12640510</v>
      </c>
      <c r="D18" s="14">
        <v>12640510</v>
      </c>
      <c r="E18" s="14">
        <f t="shared" si="0"/>
        <v>0</v>
      </c>
      <c r="F18" s="14">
        <v>12640510</v>
      </c>
      <c r="G18" s="14">
        <f t="shared" si="1"/>
        <v>0</v>
      </c>
      <c r="H18" s="14">
        <v>12640510</v>
      </c>
      <c r="I18" s="14">
        <f t="shared" si="2"/>
        <v>0</v>
      </c>
      <c r="J18" s="14">
        <v>12640510</v>
      </c>
      <c r="K18" s="14">
        <f t="shared" si="3"/>
        <v>0</v>
      </c>
      <c r="L18" s="14">
        <v>12640510</v>
      </c>
      <c r="M18" s="14">
        <f t="shared" si="4"/>
        <v>0</v>
      </c>
      <c r="N18" s="14">
        <v>12640510</v>
      </c>
      <c r="O18" s="14">
        <f t="shared" si="5"/>
        <v>0</v>
      </c>
    </row>
    <row r="19" spans="1:15" s="7" customFormat="1" x14ac:dyDescent="0.2">
      <c r="A19" s="23" t="s">
        <v>216</v>
      </c>
      <c r="B19" s="37" t="s">
        <v>171</v>
      </c>
      <c r="C19" s="14">
        <v>1002620</v>
      </c>
      <c r="D19" s="14">
        <v>1002620</v>
      </c>
      <c r="E19" s="14">
        <f t="shared" si="0"/>
        <v>0</v>
      </c>
      <c r="F19" s="14">
        <v>1002620</v>
      </c>
      <c r="G19" s="14">
        <f t="shared" si="1"/>
        <v>0</v>
      </c>
      <c r="H19" s="14">
        <v>1002620</v>
      </c>
      <c r="I19" s="14">
        <f t="shared" si="2"/>
        <v>0</v>
      </c>
      <c r="J19" s="14">
        <v>1002620</v>
      </c>
      <c r="K19" s="14">
        <f t="shared" si="3"/>
        <v>0</v>
      </c>
      <c r="L19" s="14">
        <v>1002620</v>
      </c>
      <c r="M19" s="14">
        <f t="shared" si="4"/>
        <v>0</v>
      </c>
      <c r="N19" s="14">
        <v>1002620</v>
      </c>
      <c r="O19" s="14">
        <f t="shared" si="5"/>
        <v>0</v>
      </c>
    </row>
    <row r="20" spans="1:15" s="7" customFormat="1" x14ac:dyDescent="0.2">
      <c r="A20" s="23" t="s">
        <v>217</v>
      </c>
      <c r="B20" s="37" t="s">
        <v>172</v>
      </c>
      <c r="C20" s="14">
        <v>1260</v>
      </c>
      <c r="D20" s="14">
        <v>1260</v>
      </c>
      <c r="E20" s="14">
        <f t="shared" si="0"/>
        <v>0</v>
      </c>
      <c r="F20" s="14">
        <v>1260</v>
      </c>
      <c r="G20" s="14">
        <f t="shared" si="1"/>
        <v>0</v>
      </c>
      <c r="H20" s="14">
        <v>1260</v>
      </c>
      <c r="I20" s="14">
        <f t="shared" si="2"/>
        <v>0</v>
      </c>
      <c r="J20" s="14">
        <v>1260</v>
      </c>
      <c r="K20" s="14">
        <f t="shared" si="3"/>
        <v>0</v>
      </c>
      <c r="L20" s="14">
        <v>1260</v>
      </c>
      <c r="M20" s="14">
        <f t="shared" si="4"/>
        <v>0</v>
      </c>
      <c r="N20" s="14">
        <v>1260</v>
      </c>
      <c r="O20" s="14">
        <f t="shared" si="5"/>
        <v>0</v>
      </c>
    </row>
    <row r="21" spans="1:15" s="7" customFormat="1" ht="38.25" x14ac:dyDescent="0.2">
      <c r="A21" s="22" t="s">
        <v>218</v>
      </c>
      <c r="B21" s="36" t="s">
        <v>173</v>
      </c>
      <c r="C21" s="10">
        <f>C22+C23</f>
        <v>371084</v>
      </c>
      <c r="D21" s="10">
        <f>D22+D23</f>
        <v>371084</v>
      </c>
      <c r="E21" s="10">
        <f t="shared" si="0"/>
        <v>0</v>
      </c>
      <c r="F21" s="10">
        <f>F22+F23</f>
        <v>371084</v>
      </c>
      <c r="G21" s="10">
        <f t="shared" si="1"/>
        <v>0</v>
      </c>
      <c r="H21" s="10">
        <f>H22+H23</f>
        <v>371084</v>
      </c>
      <c r="I21" s="10">
        <f t="shared" si="2"/>
        <v>0</v>
      </c>
      <c r="J21" s="10">
        <f>J22+J23</f>
        <v>371084</v>
      </c>
      <c r="K21" s="10">
        <f t="shared" si="3"/>
        <v>0</v>
      </c>
      <c r="L21" s="10">
        <f>L22+L23</f>
        <v>371084</v>
      </c>
      <c r="M21" s="10">
        <f t="shared" si="4"/>
        <v>0</v>
      </c>
      <c r="N21" s="10">
        <f>N22+N23</f>
        <v>371084</v>
      </c>
      <c r="O21" s="10">
        <f t="shared" si="5"/>
        <v>0</v>
      </c>
    </row>
    <row r="22" spans="1:15" s="7" customFormat="1" x14ac:dyDescent="0.2">
      <c r="A22" s="23" t="s">
        <v>219</v>
      </c>
      <c r="B22" s="37" t="s">
        <v>174</v>
      </c>
      <c r="C22" s="14">
        <v>370283</v>
      </c>
      <c r="D22" s="14">
        <v>370283</v>
      </c>
      <c r="E22" s="14">
        <f t="shared" si="0"/>
        <v>0</v>
      </c>
      <c r="F22" s="14">
        <v>370283</v>
      </c>
      <c r="G22" s="14">
        <f t="shared" si="1"/>
        <v>0</v>
      </c>
      <c r="H22" s="14">
        <v>370283</v>
      </c>
      <c r="I22" s="14">
        <f t="shared" si="2"/>
        <v>0</v>
      </c>
      <c r="J22" s="14">
        <v>370283</v>
      </c>
      <c r="K22" s="14">
        <f t="shared" si="3"/>
        <v>0</v>
      </c>
      <c r="L22" s="14">
        <v>370283</v>
      </c>
      <c r="M22" s="14">
        <f t="shared" si="4"/>
        <v>0</v>
      </c>
      <c r="N22" s="14">
        <v>370283</v>
      </c>
      <c r="O22" s="14">
        <f t="shared" si="5"/>
        <v>0</v>
      </c>
    </row>
    <row r="23" spans="1:15" s="7" customFormat="1" ht="38.25" x14ac:dyDescent="0.2">
      <c r="A23" s="23" t="s">
        <v>220</v>
      </c>
      <c r="B23" s="37" t="s">
        <v>175</v>
      </c>
      <c r="C23" s="14">
        <v>801</v>
      </c>
      <c r="D23" s="14">
        <v>801</v>
      </c>
      <c r="E23" s="14">
        <f t="shared" si="0"/>
        <v>0</v>
      </c>
      <c r="F23" s="14">
        <v>801</v>
      </c>
      <c r="G23" s="14">
        <f t="shared" si="1"/>
        <v>0</v>
      </c>
      <c r="H23" s="14">
        <v>801</v>
      </c>
      <c r="I23" s="14">
        <f t="shared" si="2"/>
        <v>0</v>
      </c>
      <c r="J23" s="14">
        <v>801</v>
      </c>
      <c r="K23" s="14">
        <f t="shared" si="3"/>
        <v>0</v>
      </c>
      <c r="L23" s="14">
        <v>801</v>
      </c>
      <c r="M23" s="14">
        <f t="shared" si="4"/>
        <v>0</v>
      </c>
      <c r="N23" s="14">
        <v>801</v>
      </c>
      <c r="O23" s="14">
        <f t="shared" si="5"/>
        <v>0</v>
      </c>
    </row>
    <row r="24" spans="1:15" s="7" customFormat="1" x14ac:dyDescent="0.2">
      <c r="A24" s="22" t="s">
        <v>221</v>
      </c>
      <c r="B24" s="36" t="s">
        <v>176</v>
      </c>
      <c r="C24" s="10">
        <v>194676</v>
      </c>
      <c r="D24" s="10">
        <v>194676</v>
      </c>
      <c r="E24" s="10">
        <f t="shared" si="0"/>
        <v>0</v>
      </c>
      <c r="F24" s="10">
        <v>194676</v>
      </c>
      <c r="G24" s="10">
        <f t="shared" si="1"/>
        <v>0</v>
      </c>
      <c r="H24" s="10">
        <v>194676</v>
      </c>
      <c r="I24" s="10">
        <f t="shared" si="2"/>
        <v>0</v>
      </c>
      <c r="J24" s="10">
        <v>194676</v>
      </c>
      <c r="K24" s="10">
        <f t="shared" si="3"/>
        <v>0</v>
      </c>
      <c r="L24" s="10">
        <v>194676</v>
      </c>
      <c r="M24" s="10">
        <f t="shared" si="4"/>
        <v>0</v>
      </c>
      <c r="N24" s="10">
        <v>194676</v>
      </c>
      <c r="O24" s="10">
        <f t="shared" si="5"/>
        <v>0</v>
      </c>
    </row>
    <row r="25" spans="1:15" s="7" customFormat="1" ht="38.25" x14ac:dyDescent="0.2">
      <c r="A25" s="22" t="s">
        <v>222</v>
      </c>
      <c r="B25" s="36" t="s">
        <v>177</v>
      </c>
      <c r="C25" s="10">
        <v>0</v>
      </c>
      <c r="D25" s="10">
        <v>0</v>
      </c>
      <c r="E25" s="10">
        <f t="shared" si="0"/>
        <v>0</v>
      </c>
      <c r="F25" s="10">
        <v>0</v>
      </c>
      <c r="G25" s="10">
        <f t="shared" si="1"/>
        <v>0</v>
      </c>
      <c r="H25" s="10">
        <v>0</v>
      </c>
      <c r="I25" s="10">
        <f t="shared" si="2"/>
        <v>0</v>
      </c>
      <c r="J25" s="10">
        <v>0</v>
      </c>
      <c r="K25" s="10">
        <f t="shared" si="3"/>
        <v>0</v>
      </c>
      <c r="L25" s="10">
        <v>0</v>
      </c>
      <c r="M25" s="10">
        <f t="shared" si="4"/>
        <v>0</v>
      </c>
      <c r="N25" s="10">
        <v>0</v>
      </c>
      <c r="O25" s="10">
        <f t="shared" si="5"/>
        <v>0</v>
      </c>
    </row>
    <row r="26" spans="1:15" s="7" customFormat="1" x14ac:dyDescent="0.2">
      <c r="A26" s="22"/>
      <c r="B26" s="36" t="s">
        <v>178</v>
      </c>
      <c r="C26" s="10">
        <f>C27+C35+C40+C43+C46+C47+C48</f>
        <v>1182044.8999999999</v>
      </c>
      <c r="D26" s="10">
        <f>D27+D35+D40+D43+D46+D47+D48</f>
        <v>1182044.8999999999</v>
      </c>
      <c r="E26" s="10">
        <f t="shared" si="0"/>
        <v>0</v>
      </c>
      <c r="F26" s="10">
        <f>F27+F35+F40+F43+F46+F47+F48</f>
        <v>1751704</v>
      </c>
      <c r="G26" s="10">
        <f t="shared" si="1"/>
        <v>569659.10000000009</v>
      </c>
      <c r="H26" s="10">
        <f>H27+H35+H40+H43+H46+H47+H48</f>
        <v>2599817.5</v>
      </c>
      <c r="I26" s="10">
        <f t="shared" si="2"/>
        <v>848113.5</v>
      </c>
      <c r="J26" s="10">
        <f>J27+J35+J40+J43+J46+J47+J48</f>
        <v>2599817.5</v>
      </c>
      <c r="K26" s="10">
        <f t="shared" si="3"/>
        <v>0</v>
      </c>
      <c r="L26" s="10">
        <f>L27+L35+L40+L43+L46+L47+L48</f>
        <v>2599817.5</v>
      </c>
      <c r="M26" s="10">
        <f t="shared" si="4"/>
        <v>0</v>
      </c>
      <c r="N26" s="10">
        <f>N27+N35+N40+N43+N46+N47+N48</f>
        <v>2599817.5</v>
      </c>
      <c r="O26" s="10">
        <f t="shared" si="5"/>
        <v>0</v>
      </c>
    </row>
    <row r="27" spans="1:15" s="7" customFormat="1" ht="36.75" customHeight="1" x14ac:dyDescent="0.2">
      <c r="A27" s="22" t="s">
        <v>223</v>
      </c>
      <c r="B27" s="36" t="s">
        <v>179</v>
      </c>
      <c r="C27" s="10">
        <f>SUM(C28:C34)</f>
        <v>67072</v>
      </c>
      <c r="D27" s="10">
        <f>SUM(D28:D34)</f>
        <v>67072</v>
      </c>
      <c r="E27" s="10">
        <f t="shared" si="0"/>
        <v>0</v>
      </c>
      <c r="F27" s="10">
        <f>SUM(F28:F34)</f>
        <v>633870.80000000005</v>
      </c>
      <c r="G27" s="10">
        <f t="shared" si="1"/>
        <v>566798.80000000005</v>
      </c>
      <c r="H27" s="10">
        <f>SUM(H28:H34)</f>
        <v>1485884.3</v>
      </c>
      <c r="I27" s="10">
        <f t="shared" si="2"/>
        <v>852013.5</v>
      </c>
      <c r="J27" s="10">
        <f>SUM(J28:J34)</f>
        <v>1485884.3</v>
      </c>
      <c r="K27" s="10">
        <f t="shared" si="3"/>
        <v>0</v>
      </c>
      <c r="L27" s="10">
        <f>SUM(L28:L34)</f>
        <v>1485884.3</v>
      </c>
      <c r="M27" s="10">
        <f t="shared" si="4"/>
        <v>0</v>
      </c>
      <c r="N27" s="10">
        <f>SUM(N28:N34)</f>
        <v>1485884.3</v>
      </c>
      <c r="O27" s="10">
        <f t="shared" si="5"/>
        <v>0</v>
      </c>
    </row>
    <row r="28" spans="1:15" s="7" customFormat="1" ht="71.25" customHeight="1" x14ac:dyDescent="0.2">
      <c r="A28" s="23" t="s">
        <v>224</v>
      </c>
      <c r="B28" s="37" t="s">
        <v>180</v>
      </c>
      <c r="C28" s="14">
        <v>5000</v>
      </c>
      <c r="D28" s="14">
        <v>5000</v>
      </c>
      <c r="E28" s="14">
        <f t="shared" si="0"/>
        <v>0</v>
      </c>
      <c r="F28" s="14">
        <v>5000</v>
      </c>
      <c r="G28" s="14">
        <f t="shared" si="1"/>
        <v>0</v>
      </c>
      <c r="H28" s="14">
        <v>8900</v>
      </c>
      <c r="I28" s="14">
        <f t="shared" si="2"/>
        <v>3900</v>
      </c>
      <c r="J28" s="14">
        <v>8900</v>
      </c>
      <c r="K28" s="14">
        <f t="shared" si="3"/>
        <v>0</v>
      </c>
      <c r="L28" s="14">
        <v>8900</v>
      </c>
      <c r="M28" s="14">
        <f t="shared" si="4"/>
        <v>0</v>
      </c>
      <c r="N28" s="14">
        <v>8900</v>
      </c>
      <c r="O28" s="14">
        <f t="shared" si="5"/>
        <v>0</v>
      </c>
    </row>
    <row r="29" spans="1:15" s="7" customFormat="1" x14ac:dyDescent="0.2">
      <c r="A29" s="23" t="s">
        <v>225</v>
      </c>
      <c r="B29" s="37" t="s">
        <v>181</v>
      </c>
      <c r="C29" s="14">
        <v>0</v>
      </c>
      <c r="D29" s="14">
        <v>0</v>
      </c>
      <c r="E29" s="14">
        <f t="shared" si="0"/>
        <v>0</v>
      </c>
      <c r="F29" s="14">
        <v>566798.80000000005</v>
      </c>
      <c r="G29" s="14">
        <f t="shared" si="1"/>
        <v>566798.80000000005</v>
      </c>
      <c r="H29" s="14">
        <v>1414912.3</v>
      </c>
      <c r="I29" s="14">
        <f t="shared" si="2"/>
        <v>848113.5</v>
      </c>
      <c r="J29" s="14">
        <v>1414912.3</v>
      </c>
      <c r="K29" s="14">
        <f t="shared" si="3"/>
        <v>0</v>
      </c>
      <c r="L29" s="14">
        <v>1414912.3</v>
      </c>
      <c r="M29" s="14">
        <f t="shared" si="4"/>
        <v>0</v>
      </c>
      <c r="N29" s="14">
        <v>1414912.3</v>
      </c>
      <c r="O29" s="14">
        <f t="shared" si="5"/>
        <v>0</v>
      </c>
    </row>
    <row r="30" spans="1:15" s="7" customFormat="1" ht="25.5" x14ac:dyDescent="0.2">
      <c r="A30" s="23" t="s">
        <v>226</v>
      </c>
      <c r="B30" s="37" t="s">
        <v>182</v>
      </c>
      <c r="C30" s="14">
        <v>11992.6</v>
      </c>
      <c r="D30" s="14">
        <v>11992.6</v>
      </c>
      <c r="E30" s="14">
        <f t="shared" si="0"/>
        <v>0</v>
      </c>
      <c r="F30" s="14">
        <v>11992.6</v>
      </c>
      <c r="G30" s="14">
        <f t="shared" si="1"/>
        <v>0</v>
      </c>
      <c r="H30" s="14">
        <v>11992.6</v>
      </c>
      <c r="I30" s="14">
        <f t="shared" si="2"/>
        <v>0</v>
      </c>
      <c r="J30" s="14">
        <v>11992.6</v>
      </c>
      <c r="K30" s="14">
        <f t="shared" si="3"/>
        <v>0</v>
      </c>
      <c r="L30" s="14">
        <v>11992.6</v>
      </c>
      <c r="M30" s="14">
        <f t="shared" si="4"/>
        <v>0</v>
      </c>
      <c r="N30" s="14">
        <v>11992.6</v>
      </c>
      <c r="O30" s="14">
        <f t="shared" si="5"/>
        <v>0</v>
      </c>
    </row>
    <row r="31" spans="1:15" s="7" customFormat="1" ht="84.75" customHeight="1" x14ac:dyDescent="0.2">
      <c r="A31" s="23" t="s">
        <v>227</v>
      </c>
      <c r="B31" s="37" t="s">
        <v>183</v>
      </c>
      <c r="C31" s="14">
        <v>44000</v>
      </c>
      <c r="D31" s="14">
        <v>44000</v>
      </c>
      <c r="E31" s="14">
        <f t="shared" si="0"/>
        <v>0</v>
      </c>
      <c r="F31" s="14">
        <v>44000</v>
      </c>
      <c r="G31" s="14">
        <f t="shared" si="1"/>
        <v>0</v>
      </c>
      <c r="H31" s="14">
        <v>44000</v>
      </c>
      <c r="I31" s="14">
        <f t="shared" si="2"/>
        <v>0</v>
      </c>
      <c r="J31" s="14">
        <v>44000</v>
      </c>
      <c r="K31" s="14">
        <f t="shared" si="3"/>
        <v>0</v>
      </c>
      <c r="L31" s="14">
        <v>44000</v>
      </c>
      <c r="M31" s="14">
        <f t="shared" si="4"/>
        <v>0</v>
      </c>
      <c r="N31" s="14">
        <v>44000</v>
      </c>
      <c r="O31" s="14">
        <f t="shared" si="5"/>
        <v>0</v>
      </c>
    </row>
    <row r="32" spans="1:15" s="7" customFormat="1" ht="40.5" customHeight="1" x14ac:dyDescent="0.2">
      <c r="A32" s="23" t="s">
        <v>228</v>
      </c>
      <c r="B32" s="37" t="s">
        <v>184</v>
      </c>
      <c r="C32" s="14">
        <v>0</v>
      </c>
      <c r="D32" s="14">
        <v>0</v>
      </c>
      <c r="E32" s="14">
        <f t="shared" si="0"/>
        <v>0</v>
      </c>
      <c r="F32" s="14">
        <v>0</v>
      </c>
      <c r="G32" s="14">
        <f t="shared" si="1"/>
        <v>0</v>
      </c>
      <c r="H32" s="14">
        <v>0</v>
      </c>
      <c r="I32" s="14">
        <f t="shared" si="2"/>
        <v>0</v>
      </c>
      <c r="J32" s="14">
        <v>0</v>
      </c>
      <c r="K32" s="14">
        <f t="shared" si="3"/>
        <v>0</v>
      </c>
      <c r="L32" s="14">
        <v>0</v>
      </c>
      <c r="M32" s="14">
        <f t="shared" si="4"/>
        <v>0</v>
      </c>
      <c r="N32" s="14">
        <v>0</v>
      </c>
      <c r="O32" s="14">
        <f t="shared" si="5"/>
        <v>0</v>
      </c>
    </row>
    <row r="33" spans="1:15" s="7" customFormat="1" ht="25.5" x14ac:dyDescent="0.2">
      <c r="A33" s="23" t="s">
        <v>229</v>
      </c>
      <c r="B33" s="37" t="s">
        <v>185</v>
      </c>
      <c r="C33" s="14">
        <v>6079.4</v>
      </c>
      <c r="D33" s="14">
        <v>6079.4</v>
      </c>
      <c r="E33" s="14">
        <f t="shared" si="0"/>
        <v>0</v>
      </c>
      <c r="F33" s="14">
        <v>6079.4</v>
      </c>
      <c r="G33" s="14">
        <f t="shared" si="1"/>
        <v>0</v>
      </c>
      <c r="H33" s="14">
        <v>6079.4</v>
      </c>
      <c r="I33" s="14">
        <f t="shared" si="2"/>
        <v>0</v>
      </c>
      <c r="J33" s="14">
        <v>6079.4</v>
      </c>
      <c r="K33" s="14">
        <f t="shared" si="3"/>
        <v>0</v>
      </c>
      <c r="L33" s="14">
        <v>6079.4</v>
      </c>
      <c r="M33" s="14">
        <f t="shared" si="4"/>
        <v>0</v>
      </c>
      <c r="N33" s="14">
        <v>6079.4</v>
      </c>
      <c r="O33" s="14">
        <f t="shared" si="5"/>
        <v>0</v>
      </c>
    </row>
    <row r="34" spans="1:15" s="7" customFormat="1" ht="89.25" x14ac:dyDescent="0.2">
      <c r="A34" s="23" t="s">
        <v>230</v>
      </c>
      <c r="B34" s="37" t="s">
        <v>186</v>
      </c>
      <c r="C34" s="14">
        <v>0</v>
      </c>
      <c r="D34" s="14">
        <v>0</v>
      </c>
      <c r="E34" s="14">
        <f t="shared" si="0"/>
        <v>0</v>
      </c>
      <c r="F34" s="14">
        <v>0</v>
      </c>
      <c r="G34" s="14">
        <f t="shared" si="1"/>
        <v>0</v>
      </c>
      <c r="H34" s="14">
        <v>0</v>
      </c>
      <c r="I34" s="14">
        <f t="shared" si="2"/>
        <v>0</v>
      </c>
      <c r="J34" s="14">
        <v>0</v>
      </c>
      <c r="K34" s="14">
        <f t="shared" si="3"/>
        <v>0</v>
      </c>
      <c r="L34" s="14">
        <v>0</v>
      </c>
      <c r="M34" s="14">
        <f t="shared" si="4"/>
        <v>0</v>
      </c>
      <c r="N34" s="14">
        <v>0</v>
      </c>
      <c r="O34" s="14">
        <f t="shared" si="5"/>
        <v>0</v>
      </c>
    </row>
    <row r="35" spans="1:15" s="7" customFormat="1" ht="25.5" x14ac:dyDescent="0.2">
      <c r="A35" s="22" t="s">
        <v>231</v>
      </c>
      <c r="B35" s="36" t="s">
        <v>187</v>
      </c>
      <c r="C35" s="10">
        <f>C36+C37+C38+C39</f>
        <v>331933.7</v>
      </c>
      <c r="D35" s="10">
        <f>D36+D37+D38+D39</f>
        <v>331933.7</v>
      </c>
      <c r="E35" s="10">
        <f t="shared" si="0"/>
        <v>0</v>
      </c>
      <c r="F35" s="10">
        <f>F36+F37+F38+F39</f>
        <v>331933.7</v>
      </c>
      <c r="G35" s="10">
        <f t="shared" si="1"/>
        <v>0</v>
      </c>
      <c r="H35" s="10">
        <f>H36+H37+H38+H39</f>
        <v>331933.7</v>
      </c>
      <c r="I35" s="10">
        <f t="shared" si="2"/>
        <v>0</v>
      </c>
      <c r="J35" s="10">
        <f>J36+J37+J38+J39</f>
        <v>331933.7</v>
      </c>
      <c r="K35" s="10">
        <f t="shared" si="3"/>
        <v>0</v>
      </c>
      <c r="L35" s="10">
        <f>L36+L37+L38+L39</f>
        <v>331933.7</v>
      </c>
      <c r="M35" s="10">
        <f t="shared" si="4"/>
        <v>0</v>
      </c>
      <c r="N35" s="10">
        <f>N36+N37+N38+N39</f>
        <v>331933.7</v>
      </c>
      <c r="O35" s="10">
        <f t="shared" si="5"/>
        <v>0</v>
      </c>
    </row>
    <row r="36" spans="1:15" s="7" customFormat="1" ht="25.5" x14ac:dyDescent="0.2">
      <c r="A36" s="23" t="s">
        <v>232</v>
      </c>
      <c r="B36" s="37" t="s">
        <v>188</v>
      </c>
      <c r="C36" s="14">
        <v>140841.70000000001</v>
      </c>
      <c r="D36" s="14">
        <v>140841.70000000001</v>
      </c>
      <c r="E36" s="14">
        <f t="shared" si="0"/>
        <v>0</v>
      </c>
      <c r="F36" s="14">
        <v>140841.70000000001</v>
      </c>
      <c r="G36" s="14">
        <f t="shared" si="1"/>
        <v>0</v>
      </c>
      <c r="H36" s="14">
        <v>140841.70000000001</v>
      </c>
      <c r="I36" s="14">
        <f t="shared" si="2"/>
        <v>0</v>
      </c>
      <c r="J36" s="14">
        <v>140841.70000000001</v>
      </c>
      <c r="K36" s="14">
        <f t="shared" si="3"/>
        <v>0</v>
      </c>
      <c r="L36" s="14">
        <v>140841.70000000001</v>
      </c>
      <c r="M36" s="14">
        <f t="shared" si="4"/>
        <v>0</v>
      </c>
      <c r="N36" s="14">
        <v>140841.70000000001</v>
      </c>
      <c r="O36" s="14">
        <f t="shared" si="5"/>
        <v>0</v>
      </c>
    </row>
    <row r="37" spans="1:15" s="7" customFormat="1" x14ac:dyDescent="0.2">
      <c r="A37" s="23" t="s">
        <v>233</v>
      </c>
      <c r="B37" s="37" t="s">
        <v>189</v>
      </c>
      <c r="C37" s="14">
        <v>12200</v>
      </c>
      <c r="D37" s="14">
        <v>12200</v>
      </c>
      <c r="E37" s="14">
        <f t="shared" si="0"/>
        <v>0</v>
      </c>
      <c r="F37" s="14">
        <v>12200</v>
      </c>
      <c r="G37" s="14">
        <f t="shared" si="1"/>
        <v>0</v>
      </c>
      <c r="H37" s="14">
        <v>12200</v>
      </c>
      <c r="I37" s="14">
        <f t="shared" si="2"/>
        <v>0</v>
      </c>
      <c r="J37" s="14">
        <v>12200</v>
      </c>
      <c r="K37" s="14">
        <f t="shared" si="3"/>
        <v>0</v>
      </c>
      <c r="L37" s="14">
        <v>12200</v>
      </c>
      <c r="M37" s="14">
        <f t="shared" si="4"/>
        <v>0</v>
      </c>
      <c r="N37" s="14">
        <v>12200</v>
      </c>
      <c r="O37" s="14">
        <f t="shared" si="5"/>
        <v>0</v>
      </c>
    </row>
    <row r="38" spans="1:15" s="7" customFormat="1" x14ac:dyDescent="0.2">
      <c r="A38" s="23" t="s">
        <v>234</v>
      </c>
      <c r="B38" s="37" t="s">
        <v>190</v>
      </c>
      <c r="C38" s="14">
        <v>178892</v>
      </c>
      <c r="D38" s="14">
        <v>178892</v>
      </c>
      <c r="E38" s="14">
        <f t="shared" si="0"/>
        <v>0</v>
      </c>
      <c r="F38" s="14">
        <v>178892</v>
      </c>
      <c r="G38" s="14">
        <f t="shared" si="1"/>
        <v>0</v>
      </c>
      <c r="H38" s="14">
        <v>178892</v>
      </c>
      <c r="I38" s="14">
        <f t="shared" si="2"/>
        <v>0</v>
      </c>
      <c r="J38" s="14">
        <v>178892</v>
      </c>
      <c r="K38" s="14">
        <f t="shared" si="3"/>
        <v>0</v>
      </c>
      <c r="L38" s="14">
        <v>178892</v>
      </c>
      <c r="M38" s="14">
        <f t="shared" si="4"/>
        <v>0</v>
      </c>
      <c r="N38" s="14">
        <v>178892</v>
      </c>
      <c r="O38" s="14">
        <f t="shared" si="5"/>
        <v>0</v>
      </c>
    </row>
    <row r="39" spans="1:15" s="7" customFormat="1" ht="60" customHeight="1" x14ac:dyDescent="0.2">
      <c r="A39" s="23" t="s">
        <v>235</v>
      </c>
      <c r="B39" s="37" t="s">
        <v>191</v>
      </c>
      <c r="C39" s="14">
        <v>0</v>
      </c>
      <c r="D39" s="14">
        <v>0</v>
      </c>
      <c r="E39" s="14">
        <f t="shared" si="0"/>
        <v>0</v>
      </c>
      <c r="F39" s="14">
        <v>0</v>
      </c>
      <c r="G39" s="14">
        <f t="shared" si="1"/>
        <v>0</v>
      </c>
      <c r="H39" s="14">
        <v>0</v>
      </c>
      <c r="I39" s="14">
        <f t="shared" si="2"/>
        <v>0</v>
      </c>
      <c r="J39" s="14">
        <v>0</v>
      </c>
      <c r="K39" s="14">
        <f t="shared" si="3"/>
        <v>0</v>
      </c>
      <c r="L39" s="14">
        <v>0</v>
      </c>
      <c r="M39" s="14">
        <f t="shared" si="4"/>
        <v>0</v>
      </c>
      <c r="N39" s="14">
        <v>0</v>
      </c>
      <c r="O39" s="14">
        <f t="shared" si="5"/>
        <v>0</v>
      </c>
    </row>
    <row r="40" spans="1:15" s="7" customFormat="1" ht="38.25" x14ac:dyDescent="0.2">
      <c r="A40" s="22" t="s">
        <v>236</v>
      </c>
      <c r="B40" s="36" t="s">
        <v>192</v>
      </c>
      <c r="C40" s="10">
        <f>C41+C42</f>
        <v>388431.6</v>
      </c>
      <c r="D40" s="10">
        <f>D41+D42</f>
        <v>388431.6</v>
      </c>
      <c r="E40" s="10">
        <f t="shared" si="0"/>
        <v>0</v>
      </c>
      <c r="F40" s="10">
        <f>F41+F42</f>
        <v>388431.6</v>
      </c>
      <c r="G40" s="10">
        <f t="shared" si="1"/>
        <v>0</v>
      </c>
      <c r="H40" s="10">
        <f>H41+H42</f>
        <v>388431.6</v>
      </c>
      <c r="I40" s="10">
        <f t="shared" si="2"/>
        <v>0</v>
      </c>
      <c r="J40" s="10">
        <f>J41+J42</f>
        <v>388431.6</v>
      </c>
      <c r="K40" s="10">
        <f t="shared" si="3"/>
        <v>0</v>
      </c>
      <c r="L40" s="10">
        <f>L41+L42</f>
        <v>388431.6</v>
      </c>
      <c r="M40" s="10">
        <f t="shared" si="4"/>
        <v>0</v>
      </c>
      <c r="N40" s="10">
        <f>N41+N42</f>
        <v>388431.6</v>
      </c>
      <c r="O40" s="10">
        <f t="shared" si="5"/>
        <v>0</v>
      </c>
    </row>
    <row r="41" spans="1:15" s="7" customFormat="1" x14ac:dyDescent="0.2">
      <c r="A41" s="23" t="s">
        <v>237</v>
      </c>
      <c r="B41" s="37" t="s">
        <v>193</v>
      </c>
      <c r="C41" s="14">
        <v>384696.6</v>
      </c>
      <c r="D41" s="14">
        <v>384696.6</v>
      </c>
      <c r="E41" s="14">
        <f t="shared" si="0"/>
        <v>0</v>
      </c>
      <c r="F41" s="14">
        <v>384696.6</v>
      </c>
      <c r="G41" s="14">
        <f t="shared" si="1"/>
        <v>0</v>
      </c>
      <c r="H41" s="14">
        <v>384696.6</v>
      </c>
      <c r="I41" s="14">
        <f t="shared" si="2"/>
        <v>0</v>
      </c>
      <c r="J41" s="14">
        <v>384696.6</v>
      </c>
      <c r="K41" s="14">
        <f t="shared" si="3"/>
        <v>0</v>
      </c>
      <c r="L41" s="14">
        <v>384696.6</v>
      </c>
      <c r="M41" s="14">
        <f t="shared" si="4"/>
        <v>0</v>
      </c>
      <c r="N41" s="14">
        <v>384696.6</v>
      </c>
      <c r="O41" s="14">
        <f t="shared" si="5"/>
        <v>0</v>
      </c>
    </row>
    <row r="42" spans="1:15" s="7" customFormat="1" x14ac:dyDescent="0.2">
      <c r="A42" s="23" t="s">
        <v>238</v>
      </c>
      <c r="B42" s="37" t="s">
        <v>194</v>
      </c>
      <c r="C42" s="14">
        <v>3735</v>
      </c>
      <c r="D42" s="14">
        <v>3735</v>
      </c>
      <c r="E42" s="14">
        <f t="shared" si="0"/>
        <v>0</v>
      </c>
      <c r="F42" s="14">
        <v>3735</v>
      </c>
      <c r="G42" s="14">
        <f t="shared" si="1"/>
        <v>0</v>
      </c>
      <c r="H42" s="14">
        <v>3735</v>
      </c>
      <c r="I42" s="14">
        <f t="shared" si="2"/>
        <v>0</v>
      </c>
      <c r="J42" s="14">
        <v>3735</v>
      </c>
      <c r="K42" s="14">
        <f t="shared" si="3"/>
        <v>0</v>
      </c>
      <c r="L42" s="14">
        <v>3735</v>
      </c>
      <c r="M42" s="14">
        <f t="shared" si="4"/>
        <v>0</v>
      </c>
      <c r="N42" s="14">
        <v>3735</v>
      </c>
      <c r="O42" s="14">
        <f t="shared" si="5"/>
        <v>0</v>
      </c>
    </row>
    <row r="43" spans="1:15" s="7" customFormat="1" ht="29.25" customHeight="1" x14ac:dyDescent="0.2">
      <c r="A43" s="22" t="s">
        <v>239</v>
      </c>
      <c r="B43" s="36" t="s">
        <v>195</v>
      </c>
      <c r="C43" s="10">
        <f>C44+C45</f>
        <v>54000</v>
      </c>
      <c r="D43" s="10">
        <f>D44+D45</f>
        <v>54000</v>
      </c>
      <c r="E43" s="10">
        <f t="shared" si="0"/>
        <v>0</v>
      </c>
      <c r="F43" s="10">
        <f>F44+F45</f>
        <v>54000</v>
      </c>
      <c r="G43" s="10">
        <f t="shared" si="1"/>
        <v>0</v>
      </c>
      <c r="H43" s="10">
        <f>H44+H45</f>
        <v>50100</v>
      </c>
      <c r="I43" s="10">
        <f t="shared" si="2"/>
        <v>-3900</v>
      </c>
      <c r="J43" s="10">
        <f>J44+J45</f>
        <v>50100</v>
      </c>
      <c r="K43" s="10">
        <f t="shared" si="3"/>
        <v>0</v>
      </c>
      <c r="L43" s="10">
        <f>L44+L45</f>
        <v>50100</v>
      </c>
      <c r="M43" s="10">
        <f t="shared" si="4"/>
        <v>0</v>
      </c>
      <c r="N43" s="10">
        <f>N44+N45</f>
        <v>50100</v>
      </c>
      <c r="O43" s="10">
        <f t="shared" si="5"/>
        <v>0</v>
      </c>
    </row>
    <row r="44" spans="1:15" s="7" customFormat="1" ht="81.75" customHeight="1" x14ac:dyDescent="0.2">
      <c r="A44" s="24" t="s">
        <v>240</v>
      </c>
      <c r="B44" s="37" t="s">
        <v>196</v>
      </c>
      <c r="C44" s="14">
        <v>19000</v>
      </c>
      <c r="D44" s="14">
        <v>35000</v>
      </c>
      <c r="E44" s="14">
        <f t="shared" si="0"/>
        <v>16000</v>
      </c>
      <c r="F44" s="14">
        <v>24000</v>
      </c>
      <c r="G44" s="14">
        <f t="shared" si="1"/>
        <v>-11000</v>
      </c>
      <c r="H44" s="14">
        <v>13500</v>
      </c>
      <c r="I44" s="14">
        <f t="shared" si="2"/>
        <v>-10500</v>
      </c>
      <c r="J44" s="14">
        <v>13500</v>
      </c>
      <c r="K44" s="14">
        <f t="shared" si="3"/>
        <v>0</v>
      </c>
      <c r="L44" s="14">
        <v>13500</v>
      </c>
      <c r="M44" s="14">
        <f t="shared" si="4"/>
        <v>0</v>
      </c>
      <c r="N44" s="14">
        <v>13500</v>
      </c>
      <c r="O44" s="14">
        <f t="shared" si="5"/>
        <v>0</v>
      </c>
    </row>
    <row r="45" spans="1:15" s="7" customFormat="1" ht="38.25" x14ac:dyDescent="0.2">
      <c r="A45" s="23" t="s">
        <v>241</v>
      </c>
      <c r="B45" s="37" t="s">
        <v>197</v>
      </c>
      <c r="C45" s="14">
        <v>35000</v>
      </c>
      <c r="D45" s="14">
        <v>19000</v>
      </c>
      <c r="E45" s="14">
        <f t="shared" si="0"/>
        <v>-16000</v>
      </c>
      <c r="F45" s="14">
        <v>30000</v>
      </c>
      <c r="G45" s="14">
        <f t="shared" si="1"/>
        <v>11000</v>
      </c>
      <c r="H45" s="14">
        <v>36600</v>
      </c>
      <c r="I45" s="14">
        <f t="shared" si="2"/>
        <v>6600</v>
      </c>
      <c r="J45" s="14">
        <v>36600</v>
      </c>
      <c r="K45" s="14">
        <f t="shared" si="3"/>
        <v>0</v>
      </c>
      <c r="L45" s="14">
        <v>36600</v>
      </c>
      <c r="M45" s="14">
        <f t="shared" si="4"/>
        <v>0</v>
      </c>
      <c r="N45" s="14">
        <v>36600</v>
      </c>
      <c r="O45" s="14">
        <f t="shared" si="5"/>
        <v>0</v>
      </c>
    </row>
    <row r="46" spans="1:15" s="7" customFormat="1" ht="25.5" x14ac:dyDescent="0.2">
      <c r="A46" s="22" t="s">
        <v>242</v>
      </c>
      <c r="B46" s="36" t="s">
        <v>198</v>
      </c>
      <c r="C46" s="10">
        <v>10692.6</v>
      </c>
      <c r="D46" s="10">
        <v>10692.6</v>
      </c>
      <c r="E46" s="10">
        <f t="shared" si="0"/>
        <v>0</v>
      </c>
      <c r="F46" s="10">
        <v>13552.9</v>
      </c>
      <c r="G46" s="10">
        <f t="shared" si="1"/>
        <v>2860.2999999999993</v>
      </c>
      <c r="H46" s="10">
        <v>13552.9</v>
      </c>
      <c r="I46" s="10">
        <f t="shared" si="2"/>
        <v>0</v>
      </c>
      <c r="J46" s="10">
        <v>13552.9</v>
      </c>
      <c r="K46" s="10">
        <f t="shared" si="3"/>
        <v>0</v>
      </c>
      <c r="L46" s="10">
        <v>13552.9</v>
      </c>
      <c r="M46" s="10">
        <f t="shared" si="4"/>
        <v>0</v>
      </c>
      <c r="N46" s="10">
        <v>13552.9</v>
      </c>
      <c r="O46" s="10">
        <f t="shared" si="5"/>
        <v>0</v>
      </c>
    </row>
    <row r="47" spans="1:15" s="7" customFormat="1" ht="25.5" x14ac:dyDescent="0.2">
      <c r="A47" s="22" t="s">
        <v>243</v>
      </c>
      <c r="B47" s="36" t="s">
        <v>199</v>
      </c>
      <c r="C47" s="10">
        <v>329915</v>
      </c>
      <c r="D47" s="10">
        <v>329915</v>
      </c>
      <c r="E47" s="10">
        <f t="shared" si="0"/>
        <v>0</v>
      </c>
      <c r="F47" s="10">
        <v>329915</v>
      </c>
      <c r="G47" s="10">
        <f t="shared" si="1"/>
        <v>0</v>
      </c>
      <c r="H47" s="10">
        <v>329915</v>
      </c>
      <c r="I47" s="10">
        <f t="shared" si="2"/>
        <v>0</v>
      </c>
      <c r="J47" s="10">
        <v>329915</v>
      </c>
      <c r="K47" s="10">
        <f t="shared" si="3"/>
        <v>0</v>
      </c>
      <c r="L47" s="10">
        <v>329915</v>
      </c>
      <c r="M47" s="10">
        <f t="shared" si="4"/>
        <v>0</v>
      </c>
      <c r="N47" s="10">
        <v>329915</v>
      </c>
      <c r="O47" s="10">
        <f t="shared" si="5"/>
        <v>0</v>
      </c>
    </row>
    <row r="48" spans="1:15" s="7" customFormat="1" x14ac:dyDescent="0.2">
      <c r="A48" s="22" t="s">
        <v>244</v>
      </c>
      <c r="B48" s="36" t="s">
        <v>200</v>
      </c>
      <c r="C48" s="10">
        <v>0</v>
      </c>
      <c r="D48" s="10">
        <v>0</v>
      </c>
      <c r="E48" s="10">
        <f t="shared" si="0"/>
        <v>0</v>
      </c>
      <c r="F48" s="10">
        <v>0</v>
      </c>
      <c r="G48" s="10">
        <f t="shared" si="1"/>
        <v>0</v>
      </c>
      <c r="H48" s="10">
        <v>0</v>
      </c>
      <c r="I48" s="10">
        <f t="shared" si="2"/>
        <v>0</v>
      </c>
      <c r="J48" s="10">
        <v>0</v>
      </c>
      <c r="K48" s="10">
        <f t="shared" si="3"/>
        <v>0</v>
      </c>
      <c r="L48" s="10">
        <v>0</v>
      </c>
      <c r="M48" s="10">
        <f t="shared" si="4"/>
        <v>0</v>
      </c>
      <c r="N48" s="10">
        <v>0</v>
      </c>
      <c r="O48" s="10">
        <f t="shared" si="5"/>
        <v>0</v>
      </c>
    </row>
    <row r="49" spans="1:15" s="7" customFormat="1" x14ac:dyDescent="0.2">
      <c r="A49" s="22" t="s">
        <v>245</v>
      </c>
      <c r="B49" s="36" t="s">
        <v>201</v>
      </c>
      <c r="C49" s="27">
        <f>C50+C51+C56+C57+C58+C59</f>
        <v>6409901</v>
      </c>
      <c r="D49" s="27">
        <f t="shared" ref="D49:O49" si="6">D50+D51+D56+D57+D58+D59</f>
        <v>9049054.4000000004</v>
      </c>
      <c r="E49" s="27">
        <f t="shared" si="6"/>
        <v>2639153.4</v>
      </c>
      <c r="F49" s="27">
        <f t="shared" si="6"/>
        <v>11154810.4</v>
      </c>
      <c r="G49" s="27">
        <f t="shared" si="6"/>
        <v>2105756</v>
      </c>
      <c r="H49" s="27">
        <f t="shared" si="6"/>
        <v>11627349.5</v>
      </c>
      <c r="I49" s="27">
        <f t="shared" si="6"/>
        <v>472539.10000000068</v>
      </c>
      <c r="J49" s="27">
        <f t="shared" si="6"/>
        <v>11731694.4</v>
      </c>
      <c r="K49" s="27">
        <f t="shared" si="6"/>
        <v>104344.90000000037</v>
      </c>
      <c r="L49" s="27">
        <f t="shared" si="6"/>
        <v>11517470.4</v>
      </c>
      <c r="M49" s="27">
        <f t="shared" si="6"/>
        <v>-214224.00000000076</v>
      </c>
      <c r="N49" s="27">
        <f t="shared" si="6"/>
        <v>11602412</v>
      </c>
      <c r="O49" s="27">
        <f t="shared" si="6"/>
        <v>84941.599999999627</v>
      </c>
    </row>
    <row r="50" spans="1:15" s="7" customFormat="1" ht="25.5" x14ac:dyDescent="0.2">
      <c r="A50" s="32" t="s">
        <v>259</v>
      </c>
      <c r="B50" s="25" t="s">
        <v>249</v>
      </c>
      <c r="C50" s="28">
        <v>0</v>
      </c>
      <c r="D50" s="28">
        <v>0</v>
      </c>
      <c r="E50" s="27">
        <f t="shared" si="0"/>
        <v>0</v>
      </c>
      <c r="F50" s="28">
        <v>0</v>
      </c>
      <c r="G50" s="27">
        <f t="shared" si="1"/>
        <v>0</v>
      </c>
      <c r="H50" s="28">
        <v>0</v>
      </c>
      <c r="I50" s="27">
        <f t="shared" ref="I50:I59" si="7">H50-F50</f>
        <v>0</v>
      </c>
      <c r="J50" s="28">
        <v>0</v>
      </c>
      <c r="K50" s="27">
        <f t="shared" si="3"/>
        <v>0</v>
      </c>
      <c r="L50" s="28">
        <v>0</v>
      </c>
      <c r="M50" s="27">
        <f t="shared" si="4"/>
        <v>0</v>
      </c>
      <c r="N50" s="28">
        <v>73419</v>
      </c>
      <c r="O50" s="27">
        <f t="shared" si="5"/>
        <v>73419</v>
      </c>
    </row>
    <row r="51" spans="1:15" s="7" customFormat="1" ht="38.25" x14ac:dyDescent="0.2">
      <c r="A51" s="32" t="s">
        <v>260</v>
      </c>
      <c r="B51" s="25" t="s">
        <v>250</v>
      </c>
      <c r="C51" s="28">
        <f t="shared" ref="C51:L51" si="8">C52+C53+C54+C55</f>
        <v>5779009.2999999998</v>
      </c>
      <c r="D51" s="28">
        <f t="shared" si="8"/>
        <v>8264201.5999999996</v>
      </c>
      <c r="E51" s="27">
        <f t="shared" si="0"/>
        <v>2485192.2999999998</v>
      </c>
      <c r="F51" s="28">
        <f t="shared" si="8"/>
        <v>10266503.1</v>
      </c>
      <c r="G51" s="27">
        <f t="shared" si="1"/>
        <v>2002301.5</v>
      </c>
      <c r="H51" s="28">
        <f t="shared" si="8"/>
        <v>10859227.4</v>
      </c>
      <c r="I51" s="27">
        <f t="shared" si="7"/>
        <v>592724.30000000075</v>
      </c>
      <c r="J51" s="28">
        <f t="shared" si="8"/>
        <v>10963572.300000001</v>
      </c>
      <c r="K51" s="27">
        <f t="shared" si="3"/>
        <v>104344.90000000037</v>
      </c>
      <c r="L51" s="28">
        <f t="shared" si="8"/>
        <v>10742755</v>
      </c>
      <c r="M51" s="27">
        <f t="shared" si="4"/>
        <v>-220817.30000000075</v>
      </c>
      <c r="N51" s="28">
        <f t="shared" ref="N51" si="9">N52+N53+N54+N55</f>
        <v>10754277.6</v>
      </c>
      <c r="O51" s="27">
        <f t="shared" si="5"/>
        <v>11522.599999999627</v>
      </c>
    </row>
    <row r="52" spans="1:15" s="7" customFormat="1" ht="25.5" x14ac:dyDescent="0.2">
      <c r="A52" s="33" t="s">
        <v>261</v>
      </c>
      <c r="B52" s="26" t="s">
        <v>251</v>
      </c>
      <c r="C52" s="29">
        <v>0</v>
      </c>
      <c r="D52" s="29">
        <v>558469.19999999995</v>
      </c>
      <c r="E52" s="30">
        <f t="shared" si="0"/>
        <v>558469.19999999995</v>
      </c>
      <c r="F52" s="29">
        <v>558469.19999999995</v>
      </c>
      <c r="G52" s="30">
        <f t="shared" si="1"/>
        <v>0</v>
      </c>
      <c r="H52" s="29">
        <v>558469.19999999995</v>
      </c>
      <c r="I52" s="30">
        <f t="shared" si="7"/>
        <v>0</v>
      </c>
      <c r="J52" s="29">
        <v>558469.19999999995</v>
      </c>
      <c r="K52" s="30">
        <f t="shared" si="3"/>
        <v>0</v>
      </c>
      <c r="L52" s="29">
        <v>558469.19999999995</v>
      </c>
      <c r="M52" s="30">
        <f t="shared" si="4"/>
        <v>0</v>
      </c>
      <c r="N52" s="29">
        <v>558469.19999999995</v>
      </c>
      <c r="O52" s="30">
        <f t="shared" si="5"/>
        <v>0</v>
      </c>
    </row>
    <row r="53" spans="1:15" s="7" customFormat="1" ht="38.25" x14ac:dyDescent="0.2">
      <c r="A53" s="33" t="s">
        <v>262</v>
      </c>
      <c r="B53" s="26" t="s">
        <v>252</v>
      </c>
      <c r="C53" s="29">
        <v>1109079.7</v>
      </c>
      <c r="D53" s="29">
        <v>2728614.2</v>
      </c>
      <c r="E53" s="30">
        <f t="shared" si="0"/>
        <v>1619534.5000000002</v>
      </c>
      <c r="F53" s="29">
        <v>4220753.7</v>
      </c>
      <c r="G53" s="30">
        <f t="shared" si="1"/>
        <v>1492139.5</v>
      </c>
      <c r="H53" s="29">
        <v>4730208.4000000004</v>
      </c>
      <c r="I53" s="30">
        <f t="shared" si="7"/>
        <v>509454.70000000019</v>
      </c>
      <c r="J53" s="29">
        <v>4797890.2</v>
      </c>
      <c r="K53" s="30">
        <f t="shared" si="3"/>
        <v>67681.799999999814</v>
      </c>
      <c r="L53" s="29">
        <v>4881153.0999999996</v>
      </c>
      <c r="M53" s="30">
        <f t="shared" si="4"/>
        <v>83262.899999999441</v>
      </c>
      <c r="N53" s="29">
        <v>4881166.5999999996</v>
      </c>
      <c r="O53" s="30">
        <f t="shared" si="5"/>
        <v>13.5</v>
      </c>
    </row>
    <row r="54" spans="1:15" s="7" customFormat="1" ht="25.5" x14ac:dyDescent="0.2">
      <c r="A54" s="33" t="s">
        <v>263</v>
      </c>
      <c r="B54" s="26" t="s">
        <v>253</v>
      </c>
      <c r="C54" s="29">
        <v>4056665.8</v>
      </c>
      <c r="D54" s="29">
        <v>4114966.1</v>
      </c>
      <c r="E54" s="30">
        <f t="shared" si="0"/>
        <v>58300.300000000279</v>
      </c>
      <c r="F54" s="29">
        <v>3847912.1</v>
      </c>
      <c r="G54" s="30">
        <f t="shared" si="1"/>
        <v>-267054</v>
      </c>
      <c r="H54" s="29">
        <v>3916980.4</v>
      </c>
      <c r="I54" s="30">
        <f t="shared" si="7"/>
        <v>69068.299999999814</v>
      </c>
      <c r="J54" s="29">
        <v>3926141</v>
      </c>
      <c r="K54" s="30">
        <f t="shared" si="3"/>
        <v>9160.6000000000931</v>
      </c>
      <c r="L54" s="29">
        <v>3631796.9</v>
      </c>
      <c r="M54" s="30">
        <f t="shared" si="4"/>
        <v>-294344.10000000009</v>
      </c>
      <c r="N54" s="29">
        <v>3635726.7</v>
      </c>
      <c r="O54" s="30">
        <f t="shared" si="5"/>
        <v>3929.8000000002794</v>
      </c>
    </row>
    <row r="55" spans="1:15" s="7" customFormat="1" x14ac:dyDescent="0.2">
      <c r="A55" s="33" t="s">
        <v>264</v>
      </c>
      <c r="B55" s="26" t="s">
        <v>254</v>
      </c>
      <c r="C55" s="29">
        <v>613263.80000000005</v>
      </c>
      <c r="D55" s="29">
        <v>862152.1</v>
      </c>
      <c r="E55" s="30">
        <f t="shared" si="0"/>
        <v>248888.29999999993</v>
      </c>
      <c r="F55" s="29">
        <v>1639368.1</v>
      </c>
      <c r="G55" s="30">
        <f t="shared" si="1"/>
        <v>777216.00000000012</v>
      </c>
      <c r="H55" s="29">
        <v>1653569.4</v>
      </c>
      <c r="I55" s="30">
        <f t="shared" si="7"/>
        <v>14201.299999999814</v>
      </c>
      <c r="J55" s="29">
        <v>1681071.9</v>
      </c>
      <c r="K55" s="30">
        <f t="shared" si="3"/>
        <v>27502.5</v>
      </c>
      <c r="L55" s="29">
        <v>1671335.8</v>
      </c>
      <c r="M55" s="30">
        <f t="shared" si="4"/>
        <v>-9736.0999999998603</v>
      </c>
      <c r="N55" s="29">
        <v>1678915.1</v>
      </c>
      <c r="O55" s="30">
        <f t="shared" si="5"/>
        <v>7579.3000000000466</v>
      </c>
    </row>
    <row r="56" spans="1:15" s="7" customFormat="1" ht="38.25" x14ac:dyDescent="0.2">
      <c r="A56" s="32" t="s">
        <v>265</v>
      </c>
      <c r="B56" s="25" t="s">
        <v>255</v>
      </c>
      <c r="C56" s="28">
        <v>630891.69999999995</v>
      </c>
      <c r="D56" s="28">
        <v>784852.8</v>
      </c>
      <c r="E56" s="27">
        <f t="shared" si="0"/>
        <v>153961.10000000009</v>
      </c>
      <c r="F56" s="28">
        <v>784852.8</v>
      </c>
      <c r="G56" s="27">
        <f t="shared" si="1"/>
        <v>0</v>
      </c>
      <c r="H56" s="28">
        <v>664434.6</v>
      </c>
      <c r="I56" s="27">
        <f t="shared" si="7"/>
        <v>-120418.20000000007</v>
      </c>
      <c r="J56" s="28">
        <v>664434.6</v>
      </c>
      <c r="K56" s="27">
        <f t="shared" si="3"/>
        <v>0</v>
      </c>
      <c r="L56" s="28">
        <v>664434.6</v>
      </c>
      <c r="M56" s="27">
        <f t="shared" si="4"/>
        <v>0</v>
      </c>
      <c r="N56" s="28">
        <v>664434.6</v>
      </c>
      <c r="O56" s="27">
        <f t="shared" si="5"/>
        <v>0</v>
      </c>
    </row>
    <row r="57" spans="1:15" s="7" customFormat="1" ht="25.5" x14ac:dyDescent="0.2">
      <c r="A57" s="32" t="s">
        <v>266</v>
      </c>
      <c r="B57" s="25" t="s">
        <v>256</v>
      </c>
      <c r="C57" s="28">
        <v>0</v>
      </c>
      <c r="D57" s="28">
        <v>0</v>
      </c>
      <c r="E57" s="27">
        <f t="shared" si="0"/>
        <v>0</v>
      </c>
      <c r="F57" s="28">
        <v>0</v>
      </c>
      <c r="G57" s="27">
        <f t="shared" si="1"/>
        <v>0</v>
      </c>
      <c r="H57" s="28">
        <v>233</v>
      </c>
      <c r="I57" s="27">
        <f t="shared" si="7"/>
        <v>233</v>
      </c>
      <c r="J57" s="28">
        <v>233</v>
      </c>
      <c r="K57" s="27">
        <f t="shared" si="3"/>
        <v>0</v>
      </c>
      <c r="L57" s="28">
        <v>368</v>
      </c>
      <c r="M57" s="27">
        <f t="shared" si="4"/>
        <v>135</v>
      </c>
      <c r="N57" s="28">
        <v>368</v>
      </c>
      <c r="O57" s="27">
        <f t="shared" si="5"/>
        <v>0</v>
      </c>
    </row>
    <row r="58" spans="1:15" s="7" customFormat="1" ht="90.75" customHeight="1" x14ac:dyDescent="0.2">
      <c r="A58" s="32" t="s">
        <v>267</v>
      </c>
      <c r="B58" s="32" t="s">
        <v>257</v>
      </c>
      <c r="C58" s="28">
        <v>0</v>
      </c>
      <c r="D58" s="28">
        <v>0</v>
      </c>
      <c r="E58" s="27">
        <f t="shared" si="0"/>
        <v>0</v>
      </c>
      <c r="F58" s="28">
        <v>103454.5</v>
      </c>
      <c r="G58" s="27">
        <f t="shared" si="1"/>
        <v>103454.5</v>
      </c>
      <c r="H58" s="28">
        <v>103454.5</v>
      </c>
      <c r="I58" s="27">
        <f t="shared" si="7"/>
        <v>0</v>
      </c>
      <c r="J58" s="28">
        <v>103454.5</v>
      </c>
      <c r="K58" s="27">
        <f t="shared" si="3"/>
        <v>0</v>
      </c>
      <c r="L58" s="28">
        <v>109912.8</v>
      </c>
      <c r="M58" s="27">
        <f t="shared" si="4"/>
        <v>6458.3000000000029</v>
      </c>
      <c r="N58" s="28">
        <v>109912.8</v>
      </c>
      <c r="O58" s="27">
        <f t="shared" si="5"/>
        <v>0</v>
      </c>
    </row>
    <row r="59" spans="1:15" s="7" customFormat="1" ht="44.25" customHeight="1" x14ac:dyDescent="0.2">
      <c r="A59" s="32" t="s">
        <v>268</v>
      </c>
      <c r="B59" s="25" t="s">
        <v>258</v>
      </c>
      <c r="C59" s="28">
        <v>0</v>
      </c>
      <c r="D59" s="28">
        <v>0</v>
      </c>
      <c r="E59" s="27">
        <f t="shared" si="0"/>
        <v>0</v>
      </c>
      <c r="F59" s="28">
        <v>0</v>
      </c>
      <c r="G59" s="27">
        <f t="shared" si="1"/>
        <v>0</v>
      </c>
      <c r="H59" s="28">
        <v>0</v>
      </c>
      <c r="I59" s="27">
        <f t="shared" si="7"/>
        <v>0</v>
      </c>
      <c r="J59" s="28">
        <v>0</v>
      </c>
      <c r="K59" s="27">
        <f t="shared" si="3"/>
        <v>0</v>
      </c>
      <c r="L59" s="28">
        <v>0</v>
      </c>
      <c r="M59" s="27">
        <f t="shared" si="4"/>
        <v>0</v>
      </c>
      <c r="N59" s="28">
        <v>0</v>
      </c>
      <c r="O59" s="27">
        <f t="shared" si="5"/>
        <v>0</v>
      </c>
    </row>
    <row r="60" spans="1:15" s="7" customFormat="1" x14ac:dyDescent="0.2">
      <c r="A60" s="20"/>
      <c r="B60" s="12"/>
      <c r="C60" s="38"/>
      <c r="D60" s="39"/>
      <c r="E60" s="10"/>
      <c r="F60" s="39"/>
      <c r="G60" s="10"/>
      <c r="H60" s="39"/>
      <c r="I60" s="10"/>
      <c r="J60" s="39"/>
      <c r="K60" s="10"/>
      <c r="L60" s="39"/>
      <c r="M60" s="10"/>
      <c r="N60" s="39"/>
      <c r="O60" s="10"/>
    </row>
    <row r="61" spans="1:15" s="6" customFormat="1" x14ac:dyDescent="0.2">
      <c r="A61" s="15"/>
      <c r="B61" s="40" t="s">
        <v>202</v>
      </c>
      <c r="C61" s="16">
        <f>C62+C72+C74+C78+C89+C94+C97+C105+C109+C117+C124+C128+C131+C133</f>
        <v>83051064.5</v>
      </c>
      <c r="D61" s="16">
        <f t="shared" ref="D61:N61" si="10">D62+D72+D74+D78+D89+D94+D97+D105+D109+D117+D124+D128+D131+D133</f>
        <v>90446732.100000009</v>
      </c>
      <c r="E61" s="16">
        <f>D61-C61</f>
        <v>7395667.6000000089</v>
      </c>
      <c r="F61" s="16">
        <f t="shared" si="10"/>
        <v>95739330.699999988</v>
      </c>
      <c r="G61" s="16">
        <f t="shared" ref="G61:G92" si="11">F61-D61</f>
        <v>5292598.5999999791</v>
      </c>
      <c r="H61" s="16">
        <f t="shared" si="10"/>
        <v>99961808.799999997</v>
      </c>
      <c r="I61" s="16">
        <f t="shared" ref="I61:I92" si="12">H61-F61</f>
        <v>4222478.1000000089</v>
      </c>
      <c r="J61" s="16">
        <f t="shared" si="10"/>
        <v>100066153.69999999</v>
      </c>
      <c r="K61" s="16">
        <f t="shared" ref="K61:K92" si="13">J61-H61</f>
        <v>104344.89999999106</v>
      </c>
      <c r="L61" s="16">
        <f t="shared" si="10"/>
        <v>99851929.699999988</v>
      </c>
      <c r="M61" s="16">
        <f t="shared" ref="M61:M92" si="14">L61-J61</f>
        <v>-214224</v>
      </c>
      <c r="N61" s="16">
        <f t="shared" si="10"/>
        <v>99936871.599999979</v>
      </c>
      <c r="O61" s="16">
        <f>N61-L61</f>
        <v>84941.899999991059</v>
      </c>
    </row>
    <row r="62" spans="1:15" s="6" customFormat="1" x14ac:dyDescent="0.2">
      <c r="A62" s="4" t="s">
        <v>1</v>
      </c>
      <c r="B62" s="41" t="s">
        <v>2</v>
      </c>
      <c r="C62" s="11">
        <f>SUM(C63:C71)</f>
        <v>5952397.0999999996</v>
      </c>
      <c r="D62" s="11">
        <f t="shared" ref="D62:N62" si="15">SUM(D63:D71)</f>
        <v>6112519</v>
      </c>
      <c r="E62" s="10">
        <f t="shared" ref="E62:E125" si="16">D62-C62</f>
        <v>160121.90000000037</v>
      </c>
      <c r="F62" s="11">
        <f t="shared" si="15"/>
        <v>6434002.5999999996</v>
      </c>
      <c r="G62" s="10">
        <f t="shared" si="11"/>
        <v>321483.59999999963</v>
      </c>
      <c r="H62" s="11">
        <f t="shared" si="15"/>
        <v>6493129.4000000004</v>
      </c>
      <c r="I62" s="10">
        <f t="shared" si="12"/>
        <v>59126.800000000745</v>
      </c>
      <c r="J62" s="11">
        <f t="shared" si="15"/>
        <v>6490160.1999999993</v>
      </c>
      <c r="K62" s="10">
        <f t="shared" si="13"/>
        <v>-2969.2000000011176</v>
      </c>
      <c r="L62" s="11">
        <f t="shared" si="15"/>
        <v>6483938.4000000004</v>
      </c>
      <c r="M62" s="10">
        <f t="shared" si="14"/>
        <v>-6221.7999999988824</v>
      </c>
      <c r="N62" s="11">
        <f t="shared" si="15"/>
        <v>6212121</v>
      </c>
      <c r="O62" s="10">
        <f t="shared" ref="O62:O125" si="17">N62-L62</f>
        <v>-271817.40000000037</v>
      </c>
    </row>
    <row r="63" spans="1:15" ht="38.25" outlineLevel="1" x14ac:dyDescent="0.2">
      <c r="A63" s="5" t="s">
        <v>3</v>
      </c>
      <c r="B63" s="42" t="s">
        <v>4</v>
      </c>
      <c r="C63" s="13">
        <v>3890.6</v>
      </c>
      <c r="D63" s="13">
        <v>3890.6</v>
      </c>
      <c r="E63" s="14">
        <f t="shared" si="16"/>
        <v>0</v>
      </c>
      <c r="F63" s="13">
        <v>4269.6000000000004</v>
      </c>
      <c r="G63" s="14">
        <f t="shared" si="11"/>
        <v>379.00000000000045</v>
      </c>
      <c r="H63" s="13">
        <v>4269.6000000000004</v>
      </c>
      <c r="I63" s="14">
        <f t="shared" si="12"/>
        <v>0</v>
      </c>
      <c r="J63" s="13">
        <v>4478.8999999999996</v>
      </c>
      <c r="K63" s="14">
        <f t="shared" si="13"/>
        <v>209.29999999999927</v>
      </c>
      <c r="L63" s="13">
        <v>4856.8999999999996</v>
      </c>
      <c r="M63" s="14">
        <f t="shared" si="14"/>
        <v>378</v>
      </c>
      <c r="N63" s="13">
        <v>4856.8999999999996</v>
      </c>
      <c r="O63" s="14">
        <f t="shared" si="17"/>
        <v>0</v>
      </c>
    </row>
    <row r="64" spans="1:15" ht="51" outlineLevel="1" x14ac:dyDescent="0.2">
      <c r="A64" s="5" t="s">
        <v>5</v>
      </c>
      <c r="B64" s="42" t="s">
        <v>6</v>
      </c>
      <c r="C64" s="13">
        <v>453421.2</v>
      </c>
      <c r="D64" s="13">
        <v>454339.9</v>
      </c>
      <c r="E64" s="14">
        <f t="shared" si="16"/>
        <v>918.70000000001164</v>
      </c>
      <c r="F64" s="13">
        <v>492138.4</v>
      </c>
      <c r="G64" s="14">
        <f t="shared" si="11"/>
        <v>37798.5</v>
      </c>
      <c r="H64" s="13">
        <v>494730.6</v>
      </c>
      <c r="I64" s="14">
        <f t="shared" si="12"/>
        <v>2592.1999999999534</v>
      </c>
      <c r="J64" s="13">
        <v>497045</v>
      </c>
      <c r="K64" s="14">
        <f t="shared" si="13"/>
        <v>2314.4000000000233</v>
      </c>
      <c r="L64" s="13">
        <v>497182.3</v>
      </c>
      <c r="M64" s="14">
        <f t="shared" si="14"/>
        <v>137.29999999998836</v>
      </c>
      <c r="N64" s="13">
        <v>498897.8</v>
      </c>
      <c r="O64" s="14">
        <f t="shared" si="17"/>
        <v>1715.5</v>
      </c>
    </row>
    <row r="65" spans="1:15" ht="60" customHeight="1" outlineLevel="1" x14ac:dyDescent="0.2">
      <c r="A65" s="5" t="s">
        <v>7</v>
      </c>
      <c r="B65" s="42" t="s">
        <v>8</v>
      </c>
      <c r="C65" s="13">
        <v>2755312.3</v>
      </c>
      <c r="D65" s="13">
        <v>2726397.2</v>
      </c>
      <c r="E65" s="14">
        <f t="shared" si="16"/>
        <v>-28915.099999999627</v>
      </c>
      <c r="F65" s="13">
        <v>2856277.2</v>
      </c>
      <c r="G65" s="14">
        <f t="shared" si="11"/>
        <v>129880</v>
      </c>
      <c r="H65" s="13">
        <v>2794477.2</v>
      </c>
      <c r="I65" s="14">
        <f t="shared" si="12"/>
        <v>-61800</v>
      </c>
      <c r="J65" s="13">
        <v>2797948.9</v>
      </c>
      <c r="K65" s="14">
        <f t="shared" si="13"/>
        <v>3471.6999999997206</v>
      </c>
      <c r="L65" s="13">
        <v>2847562.1</v>
      </c>
      <c r="M65" s="14">
        <f t="shared" si="14"/>
        <v>49613.200000000186</v>
      </c>
      <c r="N65" s="13">
        <v>2847562.1</v>
      </c>
      <c r="O65" s="14">
        <f t="shared" si="17"/>
        <v>0</v>
      </c>
    </row>
    <row r="66" spans="1:15" outlineLevel="1" x14ac:dyDescent="0.2">
      <c r="A66" s="5" t="s">
        <v>9</v>
      </c>
      <c r="B66" s="42" t="s">
        <v>10</v>
      </c>
      <c r="C66" s="13">
        <v>210021.8</v>
      </c>
      <c r="D66" s="13">
        <v>210021.8</v>
      </c>
      <c r="E66" s="14">
        <f t="shared" si="16"/>
        <v>0</v>
      </c>
      <c r="F66" s="13">
        <v>222830</v>
      </c>
      <c r="G66" s="14">
        <f t="shared" si="11"/>
        <v>12808.200000000012</v>
      </c>
      <c r="H66" s="13">
        <v>230253.8</v>
      </c>
      <c r="I66" s="14">
        <f t="shared" si="12"/>
        <v>7423.7999999999884</v>
      </c>
      <c r="J66" s="13">
        <v>230253.8</v>
      </c>
      <c r="K66" s="14">
        <f t="shared" si="13"/>
        <v>0</v>
      </c>
      <c r="L66" s="13">
        <v>230253.8</v>
      </c>
      <c r="M66" s="14">
        <f t="shared" si="14"/>
        <v>0</v>
      </c>
      <c r="N66" s="13">
        <v>230253.8</v>
      </c>
      <c r="O66" s="14">
        <f t="shared" si="17"/>
        <v>0</v>
      </c>
    </row>
    <row r="67" spans="1:15" ht="40.5" customHeight="1" outlineLevel="1" x14ac:dyDescent="0.2">
      <c r="A67" s="5" t="s">
        <v>11</v>
      </c>
      <c r="B67" s="42" t="s">
        <v>12</v>
      </c>
      <c r="C67" s="13">
        <v>74100.2</v>
      </c>
      <c r="D67" s="13">
        <v>73860.2</v>
      </c>
      <c r="E67" s="14">
        <f t="shared" si="16"/>
        <v>-240</v>
      </c>
      <c r="F67" s="13">
        <v>79744.800000000003</v>
      </c>
      <c r="G67" s="14">
        <f t="shared" si="11"/>
        <v>5884.6000000000058</v>
      </c>
      <c r="H67" s="13">
        <v>79853</v>
      </c>
      <c r="I67" s="14">
        <f t="shared" si="12"/>
        <v>108.19999999999709</v>
      </c>
      <c r="J67" s="13">
        <v>79853</v>
      </c>
      <c r="K67" s="14">
        <f t="shared" si="13"/>
        <v>0</v>
      </c>
      <c r="L67" s="13">
        <v>79853</v>
      </c>
      <c r="M67" s="14">
        <f t="shared" si="14"/>
        <v>0</v>
      </c>
      <c r="N67" s="13">
        <v>79853</v>
      </c>
      <c r="O67" s="14">
        <f t="shared" si="17"/>
        <v>0</v>
      </c>
    </row>
    <row r="68" spans="1:15" ht="25.5" outlineLevel="1" x14ac:dyDescent="0.2">
      <c r="A68" s="5" t="s">
        <v>13</v>
      </c>
      <c r="B68" s="42" t="s">
        <v>14</v>
      </c>
      <c r="C68" s="13">
        <v>61392</v>
      </c>
      <c r="D68" s="13">
        <v>61392</v>
      </c>
      <c r="E68" s="14">
        <f t="shared" si="16"/>
        <v>0</v>
      </c>
      <c r="F68" s="13">
        <v>166405</v>
      </c>
      <c r="G68" s="14">
        <f t="shared" si="11"/>
        <v>105013</v>
      </c>
      <c r="H68" s="13">
        <v>166405</v>
      </c>
      <c r="I68" s="14">
        <f t="shared" si="12"/>
        <v>0</v>
      </c>
      <c r="J68" s="13">
        <v>161755.70000000001</v>
      </c>
      <c r="K68" s="14">
        <f t="shared" si="13"/>
        <v>-4649.2999999999884</v>
      </c>
      <c r="L68" s="13">
        <v>161755.70000000001</v>
      </c>
      <c r="M68" s="14">
        <f t="shared" si="14"/>
        <v>0</v>
      </c>
      <c r="N68" s="13">
        <v>161755.70000000001</v>
      </c>
      <c r="O68" s="14">
        <f t="shared" si="17"/>
        <v>0</v>
      </c>
    </row>
    <row r="69" spans="1:15" outlineLevel="1" x14ac:dyDescent="0.2">
      <c r="A69" s="5" t="s">
        <v>15</v>
      </c>
      <c r="B69" s="42" t="s">
        <v>16</v>
      </c>
      <c r="C69" s="13">
        <v>340000</v>
      </c>
      <c r="D69" s="13">
        <v>370000</v>
      </c>
      <c r="E69" s="14">
        <f t="shared" si="16"/>
        <v>30000</v>
      </c>
      <c r="F69" s="13">
        <v>370000</v>
      </c>
      <c r="G69" s="14">
        <f t="shared" si="11"/>
        <v>0</v>
      </c>
      <c r="H69" s="13">
        <v>420000</v>
      </c>
      <c r="I69" s="14">
        <f t="shared" si="12"/>
        <v>50000</v>
      </c>
      <c r="J69" s="13">
        <v>423850</v>
      </c>
      <c r="K69" s="14">
        <f t="shared" si="13"/>
        <v>3850</v>
      </c>
      <c r="L69" s="13">
        <v>423850</v>
      </c>
      <c r="M69" s="14">
        <f t="shared" si="14"/>
        <v>0</v>
      </c>
      <c r="N69" s="13">
        <v>141543.70000000001</v>
      </c>
      <c r="O69" s="14">
        <f t="shared" si="17"/>
        <v>-282306.3</v>
      </c>
    </row>
    <row r="70" spans="1:15" ht="25.5" outlineLevel="1" x14ac:dyDescent="0.2">
      <c r="A70" s="5" t="s">
        <v>17</v>
      </c>
      <c r="B70" s="42" t="s">
        <v>18</v>
      </c>
      <c r="C70" s="13">
        <v>22962</v>
      </c>
      <c r="D70" s="13">
        <v>42882.6</v>
      </c>
      <c r="E70" s="14">
        <f t="shared" si="16"/>
        <v>19920.599999999999</v>
      </c>
      <c r="F70" s="13">
        <v>39905.800000000003</v>
      </c>
      <c r="G70" s="14">
        <f t="shared" si="11"/>
        <v>-2976.7999999999956</v>
      </c>
      <c r="H70" s="13">
        <v>37587.300000000003</v>
      </c>
      <c r="I70" s="14">
        <f t="shared" si="12"/>
        <v>-2318.5</v>
      </c>
      <c r="J70" s="13">
        <v>37587.300000000003</v>
      </c>
      <c r="K70" s="14">
        <f t="shared" si="13"/>
        <v>0</v>
      </c>
      <c r="L70" s="13">
        <v>37587.300000000003</v>
      </c>
      <c r="M70" s="14">
        <f t="shared" si="14"/>
        <v>0</v>
      </c>
      <c r="N70" s="13">
        <v>37587.300000000003</v>
      </c>
      <c r="O70" s="14">
        <f t="shared" si="17"/>
        <v>0</v>
      </c>
    </row>
    <row r="71" spans="1:15" outlineLevel="1" x14ac:dyDescent="0.2">
      <c r="A71" s="12" t="s">
        <v>19</v>
      </c>
      <c r="B71" s="42" t="s">
        <v>20</v>
      </c>
      <c r="C71" s="13">
        <v>2031297</v>
      </c>
      <c r="D71" s="13">
        <v>2169734.7000000002</v>
      </c>
      <c r="E71" s="14">
        <f t="shared" si="16"/>
        <v>138437.70000000019</v>
      </c>
      <c r="F71" s="13">
        <v>2202431.7999999998</v>
      </c>
      <c r="G71" s="14">
        <f t="shared" si="11"/>
        <v>32697.099999999627</v>
      </c>
      <c r="H71" s="13">
        <v>2265552.9</v>
      </c>
      <c r="I71" s="14">
        <f t="shared" si="12"/>
        <v>63121.100000000093</v>
      </c>
      <c r="J71" s="13">
        <v>2257387.6</v>
      </c>
      <c r="K71" s="14">
        <f t="shared" si="13"/>
        <v>-8165.2999999998137</v>
      </c>
      <c r="L71" s="13">
        <v>2201037.2999999998</v>
      </c>
      <c r="M71" s="14">
        <f t="shared" si="14"/>
        <v>-56350.300000000279</v>
      </c>
      <c r="N71" s="13">
        <v>2209810.7000000002</v>
      </c>
      <c r="O71" s="14">
        <f t="shared" si="17"/>
        <v>8773.4000000003725</v>
      </c>
    </row>
    <row r="72" spans="1:15" s="6" customFormat="1" x14ac:dyDescent="0.2">
      <c r="A72" s="4" t="s">
        <v>21</v>
      </c>
      <c r="B72" s="41" t="s">
        <v>22</v>
      </c>
      <c r="C72" s="11">
        <f>C73</f>
        <v>57397.4</v>
      </c>
      <c r="D72" s="11">
        <f t="shared" ref="D72:N72" si="18">D73</f>
        <v>57139.8</v>
      </c>
      <c r="E72" s="10">
        <f t="shared" si="16"/>
        <v>-257.59999999999854</v>
      </c>
      <c r="F72" s="11">
        <f t="shared" si="18"/>
        <v>51425.8</v>
      </c>
      <c r="G72" s="10">
        <f t="shared" si="11"/>
        <v>-5714</v>
      </c>
      <c r="H72" s="11">
        <f t="shared" si="18"/>
        <v>51425.8</v>
      </c>
      <c r="I72" s="10">
        <f t="shared" si="12"/>
        <v>0</v>
      </c>
      <c r="J72" s="11">
        <f t="shared" si="18"/>
        <v>51425.8</v>
      </c>
      <c r="K72" s="10">
        <f t="shared" si="13"/>
        <v>0</v>
      </c>
      <c r="L72" s="11">
        <f t="shared" si="18"/>
        <v>57139.8</v>
      </c>
      <c r="M72" s="10">
        <f t="shared" si="14"/>
        <v>5714</v>
      </c>
      <c r="N72" s="11">
        <f t="shared" si="18"/>
        <v>57139.8</v>
      </c>
      <c r="O72" s="10">
        <f t="shared" si="17"/>
        <v>0</v>
      </c>
    </row>
    <row r="73" spans="1:15" outlineLevel="1" x14ac:dyDescent="0.2">
      <c r="A73" s="5" t="s">
        <v>23</v>
      </c>
      <c r="B73" s="42" t="s">
        <v>24</v>
      </c>
      <c r="C73" s="13">
        <v>57397.4</v>
      </c>
      <c r="D73" s="13">
        <v>57139.8</v>
      </c>
      <c r="E73" s="14">
        <f t="shared" si="16"/>
        <v>-257.59999999999854</v>
      </c>
      <c r="F73" s="13">
        <v>51425.8</v>
      </c>
      <c r="G73" s="14">
        <f t="shared" si="11"/>
        <v>-5714</v>
      </c>
      <c r="H73" s="13">
        <v>51425.8</v>
      </c>
      <c r="I73" s="14">
        <f t="shared" si="12"/>
        <v>0</v>
      </c>
      <c r="J73" s="13">
        <v>51425.8</v>
      </c>
      <c r="K73" s="14">
        <f t="shared" si="13"/>
        <v>0</v>
      </c>
      <c r="L73" s="13">
        <v>57139.8</v>
      </c>
      <c r="M73" s="14">
        <f t="shared" si="14"/>
        <v>5714</v>
      </c>
      <c r="N73" s="13">
        <v>57139.8</v>
      </c>
      <c r="O73" s="14">
        <f t="shared" si="17"/>
        <v>0</v>
      </c>
    </row>
    <row r="74" spans="1:15" s="6" customFormat="1" ht="25.5" customHeight="1" x14ac:dyDescent="0.2">
      <c r="A74" s="4" t="s">
        <v>25</v>
      </c>
      <c r="B74" s="41" t="s">
        <v>26</v>
      </c>
      <c r="C74" s="11">
        <f>SUM(C75:C77)</f>
        <v>1303655.6000000001</v>
      </c>
      <c r="D74" s="11">
        <f t="shared" ref="D74:N74" si="19">SUM(D75:D77)</f>
        <v>1470655.6</v>
      </c>
      <c r="E74" s="10">
        <f t="shared" si="16"/>
        <v>167000</v>
      </c>
      <c r="F74" s="11">
        <f t="shared" si="19"/>
        <v>1487210.5</v>
      </c>
      <c r="G74" s="10">
        <f t="shared" si="11"/>
        <v>16554.899999999907</v>
      </c>
      <c r="H74" s="11">
        <f t="shared" si="19"/>
        <v>1426802.9</v>
      </c>
      <c r="I74" s="10">
        <f t="shared" si="12"/>
        <v>-60407.600000000093</v>
      </c>
      <c r="J74" s="11">
        <f t="shared" si="19"/>
        <v>1423482.5999999999</v>
      </c>
      <c r="K74" s="10">
        <f t="shared" si="13"/>
        <v>-3320.3000000000466</v>
      </c>
      <c r="L74" s="11">
        <f t="shared" si="19"/>
        <v>1423482.5999999999</v>
      </c>
      <c r="M74" s="10">
        <f t="shared" si="14"/>
        <v>0</v>
      </c>
      <c r="N74" s="11">
        <f t="shared" si="19"/>
        <v>1423482.5999999999</v>
      </c>
      <c r="O74" s="10">
        <f t="shared" si="17"/>
        <v>0</v>
      </c>
    </row>
    <row r="75" spans="1:15" ht="39.75" customHeight="1" outlineLevel="1" x14ac:dyDescent="0.2">
      <c r="A75" s="5" t="s">
        <v>27</v>
      </c>
      <c r="B75" s="42" t="s">
        <v>28</v>
      </c>
      <c r="C75" s="13">
        <v>313581.40000000002</v>
      </c>
      <c r="D75" s="13">
        <v>413581.4</v>
      </c>
      <c r="E75" s="14">
        <f t="shared" si="16"/>
        <v>100000</v>
      </c>
      <c r="F75" s="13">
        <v>410136.3</v>
      </c>
      <c r="G75" s="14">
        <f t="shared" si="11"/>
        <v>-3445.1000000000349</v>
      </c>
      <c r="H75" s="13">
        <v>408136.3</v>
      </c>
      <c r="I75" s="14">
        <f t="shared" si="12"/>
        <v>-2000</v>
      </c>
      <c r="J75" s="13">
        <v>404816</v>
      </c>
      <c r="K75" s="14">
        <f t="shared" si="13"/>
        <v>-3320.2999999999884</v>
      </c>
      <c r="L75" s="13">
        <v>404816</v>
      </c>
      <c r="M75" s="14">
        <f t="shared" si="14"/>
        <v>0</v>
      </c>
      <c r="N75" s="13">
        <v>404816</v>
      </c>
      <c r="O75" s="14">
        <f t="shared" si="17"/>
        <v>0</v>
      </c>
    </row>
    <row r="76" spans="1:15" outlineLevel="1" x14ac:dyDescent="0.2">
      <c r="A76" s="5" t="s">
        <v>29</v>
      </c>
      <c r="B76" s="42" t="s">
        <v>30</v>
      </c>
      <c r="C76" s="13">
        <v>832228.7</v>
      </c>
      <c r="D76" s="13">
        <v>909228.7</v>
      </c>
      <c r="E76" s="14">
        <f t="shared" si="16"/>
        <v>77000</v>
      </c>
      <c r="F76" s="13">
        <v>929228.7</v>
      </c>
      <c r="G76" s="14">
        <f t="shared" si="11"/>
        <v>20000</v>
      </c>
      <c r="H76" s="13">
        <v>929228.7</v>
      </c>
      <c r="I76" s="14">
        <f t="shared" si="12"/>
        <v>0</v>
      </c>
      <c r="J76" s="13">
        <v>929228.7</v>
      </c>
      <c r="K76" s="14">
        <f t="shared" si="13"/>
        <v>0</v>
      </c>
      <c r="L76" s="13">
        <v>929228.7</v>
      </c>
      <c r="M76" s="14">
        <f t="shared" si="14"/>
        <v>0</v>
      </c>
      <c r="N76" s="13">
        <v>929228.7</v>
      </c>
      <c r="O76" s="14">
        <f t="shared" si="17"/>
        <v>0</v>
      </c>
    </row>
    <row r="77" spans="1:15" ht="31.5" customHeight="1" outlineLevel="1" x14ac:dyDescent="0.2">
      <c r="A77" s="12" t="s">
        <v>31</v>
      </c>
      <c r="B77" s="42" t="s">
        <v>32</v>
      </c>
      <c r="C77" s="13">
        <v>157845.5</v>
      </c>
      <c r="D77" s="13">
        <v>147845.5</v>
      </c>
      <c r="E77" s="14">
        <f t="shared" si="16"/>
        <v>-10000</v>
      </c>
      <c r="F77" s="13">
        <v>147845.5</v>
      </c>
      <c r="G77" s="14">
        <f t="shared" si="11"/>
        <v>0</v>
      </c>
      <c r="H77" s="13">
        <v>89437.9</v>
      </c>
      <c r="I77" s="14">
        <f t="shared" si="12"/>
        <v>-58407.600000000006</v>
      </c>
      <c r="J77" s="13">
        <v>89437.9</v>
      </c>
      <c r="K77" s="14">
        <f t="shared" si="13"/>
        <v>0</v>
      </c>
      <c r="L77" s="13">
        <v>89437.9</v>
      </c>
      <c r="M77" s="14">
        <f t="shared" si="14"/>
        <v>0</v>
      </c>
      <c r="N77" s="13">
        <v>89437.9</v>
      </c>
      <c r="O77" s="14">
        <f t="shared" si="17"/>
        <v>0</v>
      </c>
    </row>
    <row r="78" spans="1:15" s="6" customFormat="1" x14ac:dyDescent="0.2">
      <c r="A78" s="4" t="s">
        <v>33</v>
      </c>
      <c r="B78" s="41" t="s">
        <v>34</v>
      </c>
      <c r="C78" s="11">
        <f>SUM(C79:C88)</f>
        <v>15842190.200000001</v>
      </c>
      <c r="D78" s="11">
        <f t="shared" ref="D78:N78" si="20">SUM(D79:D88)</f>
        <v>19553705.199999999</v>
      </c>
      <c r="E78" s="10">
        <f t="shared" si="16"/>
        <v>3711514.9999999981</v>
      </c>
      <c r="F78" s="11">
        <f t="shared" si="20"/>
        <v>22513713</v>
      </c>
      <c r="G78" s="10">
        <f t="shared" si="11"/>
        <v>2960007.8000000007</v>
      </c>
      <c r="H78" s="11">
        <f t="shared" si="20"/>
        <v>23610096.800000001</v>
      </c>
      <c r="I78" s="10">
        <f t="shared" si="12"/>
        <v>1096383.8000000007</v>
      </c>
      <c r="J78" s="11">
        <f t="shared" si="20"/>
        <v>23655941.699999999</v>
      </c>
      <c r="K78" s="10">
        <f t="shared" si="13"/>
        <v>45844.89999999851</v>
      </c>
      <c r="L78" s="11">
        <f t="shared" si="20"/>
        <v>23723959.299999997</v>
      </c>
      <c r="M78" s="10">
        <f t="shared" si="14"/>
        <v>68017.599999997765</v>
      </c>
      <c r="N78" s="11">
        <f t="shared" si="20"/>
        <v>23817752.999999996</v>
      </c>
      <c r="O78" s="10">
        <f t="shared" si="17"/>
        <v>93793.699999999255</v>
      </c>
    </row>
    <row r="79" spans="1:15" outlineLevel="1" x14ac:dyDescent="0.2">
      <c r="A79" s="5" t="s">
        <v>35</v>
      </c>
      <c r="B79" s="42" t="s">
        <v>36</v>
      </c>
      <c r="C79" s="13">
        <v>77971.3</v>
      </c>
      <c r="D79" s="13">
        <v>81381.3</v>
      </c>
      <c r="E79" s="14">
        <f t="shared" si="16"/>
        <v>3410</v>
      </c>
      <c r="F79" s="13">
        <v>85274.7</v>
      </c>
      <c r="G79" s="14">
        <f t="shared" si="11"/>
        <v>3893.3999999999942</v>
      </c>
      <c r="H79" s="13">
        <v>85274.7</v>
      </c>
      <c r="I79" s="14">
        <f t="shared" si="12"/>
        <v>0</v>
      </c>
      <c r="J79" s="13">
        <v>85274.7</v>
      </c>
      <c r="K79" s="14">
        <f t="shared" si="13"/>
        <v>0</v>
      </c>
      <c r="L79" s="13">
        <v>85274.7</v>
      </c>
      <c r="M79" s="14">
        <f t="shared" si="14"/>
        <v>0</v>
      </c>
      <c r="N79" s="13">
        <v>85274.7</v>
      </c>
      <c r="O79" s="14">
        <f t="shared" si="17"/>
        <v>0</v>
      </c>
    </row>
    <row r="80" spans="1:15" outlineLevel="1" x14ac:dyDescent="0.2">
      <c r="A80" s="5" t="s">
        <v>37</v>
      </c>
      <c r="B80" s="42" t="s">
        <v>38</v>
      </c>
      <c r="C80" s="13">
        <v>6870</v>
      </c>
      <c r="D80" s="13">
        <v>9570</v>
      </c>
      <c r="E80" s="14">
        <f t="shared" si="16"/>
        <v>2700</v>
      </c>
      <c r="F80" s="13">
        <v>9570</v>
      </c>
      <c r="G80" s="14">
        <f t="shared" si="11"/>
        <v>0</v>
      </c>
      <c r="H80" s="13">
        <v>9073.2000000000007</v>
      </c>
      <c r="I80" s="14">
        <f t="shared" si="12"/>
        <v>-496.79999999999927</v>
      </c>
      <c r="J80" s="13">
        <v>8463.2000000000007</v>
      </c>
      <c r="K80" s="14">
        <f t="shared" si="13"/>
        <v>-610</v>
      </c>
      <c r="L80" s="13">
        <v>8463.2000000000007</v>
      </c>
      <c r="M80" s="14">
        <f t="shared" si="14"/>
        <v>0</v>
      </c>
      <c r="N80" s="13">
        <v>8463.2000000000007</v>
      </c>
      <c r="O80" s="14">
        <f t="shared" si="17"/>
        <v>0</v>
      </c>
    </row>
    <row r="81" spans="1:15" outlineLevel="1" x14ac:dyDescent="0.2">
      <c r="A81" s="5" t="s">
        <v>39</v>
      </c>
      <c r="B81" s="42" t="s">
        <v>40</v>
      </c>
      <c r="C81" s="13">
        <v>2449358.5</v>
      </c>
      <c r="D81" s="13">
        <v>3936168.6</v>
      </c>
      <c r="E81" s="14">
        <f t="shared" si="16"/>
        <v>1486810.1</v>
      </c>
      <c r="F81" s="13">
        <v>5330561.5999999996</v>
      </c>
      <c r="G81" s="14">
        <f t="shared" si="11"/>
        <v>1394392.9999999995</v>
      </c>
      <c r="H81" s="13">
        <v>5495105.2999999998</v>
      </c>
      <c r="I81" s="14">
        <f t="shared" si="12"/>
        <v>164543.70000000019</v>
      </c>
      <c r="J81" s="13">
        <v>5579097.2000000002</v>
      </c>
      <c r="K81" s="14">
        <f t="shared" si="13"/>
        <v>83991.900000000373</v>
      </c>
      <c r="L81" s="13">
        <v>5650725.7999999998</v>
      </c>
      <c r="M81" s="14">
        <f t="shared" si="14"/>
        <v>71628.599999999627</v>
      </c>
      <c r="N81" s="13">
        <v>5650742.9000000004</v>
      </c>
      <c r="O81" s="14">
        <f t="shared" si="17"/>
        <v>17.100000000558794</v>
      </c>
    </row>
    <row r="82" spans="1:15" outlineLevel="1" x14ac:dyDescent="0.2">
      <c r="A82" s="5" t="s">
        <v>41</v>
      </c>
      <c r="B82" s="42" t="s">
        <v>42</v>
      </c>
      <c r="C82" s="13">
        <v>25134</v>
      </c>
      <c r="D82" s="13">
        <v>24364.799999999999</v>
      </c>
      <c r="E82" s="14">
        <f t="shared" si="16"/>
        <v>-769.20000000000073</v>
      </c>
      <c r="F82" s="13">
        <v>21928.3</v>
      </c>
      <c r="G82" s="14">
        <f t="shared" si="11"/>
        <v>-2436.5</v>
      </c>
      <c r="H82" s="13">
        <v>21928.3</v>
      </c>
      <c r="I82" s="14">
        <f t="shared" si="12"/>
        <v>0</v>
      </c>
      <c r="J82" s="13">
        <v>21928.3</v>
      </c>
      <c r="K82" s="14">
        <f t="shared" si="13"/>
        <v>0</v>
      </c>
      <c r="L82" s="13">
        <v>21928.3</v>
      </c>
      <c r="M82" s="14">
        <f t="shared" si="14"/>
        <v>0</v>
      </c>
      <c r="N82" s="13">
        <v>21928.3</v>
      </c>
      <c r="O82" s="14">
        <f t="shared" si="17"/>
        <v>0</v>
      </c>
    </row>
    <row r="83" spans="1:15" outlineLevel="1" x14ac:dyDescent="0.2">
      <c r="A83" s="5" t="s">
        <v>43</v>
      </c>
      <c r="B83" s="42" t="s">
        <v>44</v>
      </c>
      <c r="C83" s="13">
        <v>1104914.7</v>
      </c>
      <c r="D83" s="13">
        <v>1125199.8999999999</v>
      </c>
      <c r="E83" s="14">
        <f t="shared" si="16"/>
        <v>20285.199999999953</v>
      </c>
      <c r="F83" s="13">
        <v>1086721.8999999999</v>
      </c>
      <c r="G83" s="14">
        <f t="shared" si="11"/>
        <v>-38478</v>
      </c>
      <c r="H83" s="13">
        <v>1074406.7</v>
      </c>
      <c r="I83" s="14">
        <f t="shared" si="12"/>
        <v>-12315.199999999953</v>
      </c>
      <c r="J83" s="13">
        <v>1078365.3</v>
      </c>
      <c r="K83" s="14">
        <f t="shared" si="13"/>
        <v>3958.6000000000931</v>
      </c>
      <c r="L83" s="13">
        <v>1078365.3</v>
      </c>
      <c r="M83" s="14">
        <f t="shared" si="14"/>
        <v>0</v>
      </c>
      <c r="N83" s="13">
        <v>1078365.3</v>
      </c>
      <c r="O83" s="14">
        <f t="shared" si="17"/>
        <v>0</v>
      </c>
    </row>
    <row r="84" spans="1:15" outlineLevel="1" x14ac:dyDescent="0.2">
      <c r="A84" s="5" t="s">
        <v>45</v>
      </c>
      <c r="B84" s="42" t="s">
        <v>46</v>
      </c>
      <c r="C84" s="13">
        <v>1330107.7</v>
      </c>
      <c r="D84" s="13">
        <v>1659622.6</v>
      </c>
      <c r="E84" s="14">
        <f t="shared" si="16"/>
        <v>329514.90000000014</v>
      </c>
      <c r="F84" s="13">
        <v>1515245.2</v>
      </c>
      <c r="G84" s="14">
        <f t="shared" si="11"/>
        <v>-144377.40000000014</v>
      </c>
      <c r="H84" s="13">
        <v>1729761.2</v>
      </c>
      <c r="I84" s="14">
        <f t="shared" si="12"/>
        <v>214516</v>
      </c>
      <c r="J84" s="13">
        <v>1732029.2</v>
      </c>
      <c r="K84" s="14">
        <f t="shared" si="13"/>
        <v>2268</v>
      </c>
      <c r="L84" s="13">
        <v>1715504.2</v>
      </c>
      <c r="M84" s="14">
        <f t="shared" si="14"/>
        <v>-16525</v>
      </c>
      <c r="N84" s="13">
        <v>1715504.2</v>
      </c>
      <c r="O84" s="14">
        <f t="shared" si="17"/>
        <v>0</v>
      </c>
    </row>
    <row r="85" spans="1:15" outlineLevel="1" x14ac:dyDescent="0.2">
      <c r="A85" s="5" t="s">
        <v>47</v>
      </c>
      <c r="B85" s="42" t="s">
        <v>48</v>
      </c>
      <c r="C85" s="13">
        <v>7686645.2000000002</v>
      </c>
      <c r="D85" s="13">
        <v>8987989.1999999993</v>
      </c>
      <c r="E85" s="14">
        <f t="shared" si="16"/>
        <v>1301343.9999999991</v>
      </c>
      <c r="F85" s="13">
        <v>10613802</v>
      </c>
      <c r="G85" s="14">
        <f t="shared" si="11"/>
        <v>1625812.8000000007</v>
      </c>
      <c r="H85" s="13">
        <v>10561543.199999999</v>
      </c>
      <c r="I85" s="14">
        <f t="shared" si="12"/>
        <v>-52258.800000000745</v>
      </c>
      <c r="J85" s="13">
        <v>10561543.199999999</v>
      </c>
      <c r="K85" s="14">
        <f t="shared" si="13"/>
        <v>0</v>
      </c>
      <c r="L85" s="13">
        <v>10561543.199999999</v>
      </c>
      <c r="M85" s="14">
        <f t="shared" si="14"/>
        <v>0</v>
      </c>
      <c r="N85" s="13">
        <v>10649380.800000001</v>
      </c>
      <c r="O85" s="14">
        <f t="shared" si="17"/>
        <v>87837.60000000149</v>
      </c>
    </row>
    <row r="86" spans="1:15" outlineLevel="1" x14ac:dyDescent="0.2">
      <c r="A86" s="5" t="s">
        <v>49</v>
      </c>
      <c r="B86" s="42" t="s">
        <v>50</v>
      </c>
      <c r="C86" s="13">
        <v>445412.4</v>
      </c>
      <c r="D86" s="13">
        <v>462412.4</v>
      </c>
      <c r="E86" s="14">
        <f t="shared" si="16"/>
        <v>17000</v>
      </c>
      <c r="F86" s="13">
        <v>561251</v>
      </c>
      <c r="G86" s="14">
        <f t="shared" si="11"/>
        <v>98838.599999999977</v>
      </c>
      <c r="H86" s="13">
        <v>571778.69999999995</v>
      </c>
      <c r="I86" s="14">
        <f t="shared" si="12"/>
        <v>10527.699999999953</v>
      </c>
      <c r="J86" s="13">
        <v>573866.4</v>
      </c>
      <c r="K86" s="14">
        <f t="shared" si="13"/>
        <v>2087.7000000000698</v>
      </c>
      <c r="L86" s="13">
        <v>573866.4</v>
      </c>
      <c r="M86" s="14">
        <f t="shared" si="14"/>
        <v>0</v>
      </c>
      <c r="N86" s="13">
        <v>573866.4</v>
      </c>
      <c r="O86" s="14">
        <f t="shared" si="17"/>
        <v>0</v>
      </c>
    </row>
    <row r="87" spans="1:15" ht="25.5" outlineLevel="1" x14ac:dyDescent="0.2">
      <c r="A87" s="5" t="s">
        <v>51</v>
      </c>
      <c r="B87" s="42" t="s">
        <v>52</v>
      </c>
      <c r="C87" s="13">
        <v>4100</v>
      </c>
      <c r="D87" s="13">
        <v>4100</v>
      </c>
      <c r="E87" s="14">
        <f t="shared" si="16"/>
        <v>0</v>
      </c>
      <c r="F87" s="13">
        <v>4100</v>
      </c>
      <c r="G87" s="14">
        <f t="shared" si="11"/>
        <v>0</v>
      </c>
      <c r="H87" s="13">
        <v>4000</v>
      </c>
      <c r="I87" s="14">
        <f t="shared" si="12"/>
        <v>-100</v>
      </c>
      <c r="J87" s="13">
        <v>3800</v>
      </c>
      <c r="K87" s="14">
        <f t="shared" si="13"/>
        <v>-200</v>
      </c>
      <c r="L87" s="13">
        <v>3800</v>
      </c>
      <c r="M87" s="14">
        <f t="shared" si="14"/>
        <v>0</v>
      </c>
      <c r="N87" s="13">
        <v>3599</v>
      </c>
      <c r="O87" s="14">
        <f t="shared" si="17"/>
        <v>-201</v>
      </c>
    </row>
    <row r="88" spans="1:15" ht="25.5" outlineLevel="1" x14ac:dyDescent="0.2">
      <c r="A88" s="5" t="s">
        <v>53</v>
      </c>
      <c r="B88" s="42" t="s">
        <v>54</v>
      </c>
      <c r="C88" s="13">
        <v>2711676.4</v>
      </c>
      <c r="D88" s="13">
        <v>3262896.4</v>
      </c>
      <c r="E88" s="14">
        <f t="shared" si="16"/>
        <v>551220</v>
      </c>
      <c r="F88" s="13">
        <v>3285258.3</v>
      </c>
      <c r="G88" s="14">
        <f t="shared" si="11"/>
        <v>22361.899999999907</v>
      </c>
      <c r="H88" s="13">
        <v>4057225.5</v>
      </c>
      <c r="I88" s="14">
        <f t="shared" si="12"/>
        <v>771967.20000000019</v>
      </c>
      <c r="J88" s="13">
        <v>4011574.2</v>
      </c>
      <c r="K88" s="14">
        <f t="shared" si="13"/>
        <v>-45651.299999999814</v>
      </c>
      <c r="L88" s="13">
        <v>4024488.2</v>
      </c>
      <c r="M88" s="14">
        <f t="shared" si="14"/>
        <v>12914</v>
      </c>
      <c r="N88" s="13">
        <v>4030628.2</v>
      </c>
      <c r="O88" s="14">
        <f t="shared" si="17"/>
        <v>6140</v>
      </c>
    </row>
    <row r="89" spans="1:15" s="6" customFormat="1" ht="25.5" x14ac:dyDescent="0.2">
      <c r="A89" s="4" t="s">
        <v>55</v>
      </c>
      <c r="B89" s="41" t="s">
        <v>56</v>
      </c>
      <c r="C89" s="11">
        <f>SUM(C90:C93)</f>
        <v>5116854.7</v>
      </c>
      <c r="D89" s="11">
        <f t="shared" ref="D89:N89" si="21">SUM(D90:D93)</f>
        <v>6094441</v>
      </c>
      <c r="E89" s="10">
        <f t="shared" si="16"/>
        <v>977586.29999999981</v>
      </c>
      <c r="F89" s="11">
        <f t="shared" si="21"/>
        <v>6335779.5</v>
      </c>
      <c r="G89" s="10">
        <f t="shared" si="11"/>
        <v>241338.5</v>
      </c>
      <c r="H89" s="11">
        <f t="shared" si="21"/>
        <v>7930280.1000000006</v>
      </c>
      <c r="I89" s="10">
        <f t="shared" si="12"/>
        <v>1594500.6000000006</v>
      </c>
      <c r="J89" s="11">
        <f t="shared" si="21"/>
        <v>7916192.6000000006</v>
      </c>
      <c r="K89" s="10">
        <f t="shared" si="13"/>
        <v>-14087.5</v>
      </c>
      <c r="L89" s="11">
        <f t="shared" si="21"/>
        <v>7916192.6000000006</v>
      </c>
      <c r="M89" s="10">
        <f t="shared" si="14"/>
        <v>0</v>
      </c>
      <c r="N89" s="11">
        <f t="shared" si="21"/>
        <v>7916192.6000000006</v>
      </c>
      <c r="O89" s="10">
        <f t="shared" si="17"/>
        <v>0</v>
      </c>
    </row>
    <row r="90" spans="1:15" outlineLevel="1" x14ac:dyDescent="0.2">
      <c r="A90" s="5" t="s">
        <v>57</v>
      </c>
      <c r="B90" s="42" t="s">
        <v>58</v>
      </c>
      <c r="C90" s="13">
        <v>1478370.4</v>
      </c>
      <c r="D90" s="13">
        <v>2049380.3</v>
      </c>
      <c r="E90" s="14">
        <f t="shared" si="16"/>
        <v>571009.90000000014</v>
      </c>
      <c r="F90" s="13">
        <v>2069138</v>
      </c>
      <c r="G90" s="14">
        <f t="shared" si="11"/>
        <v>19757.699999999953</v>
      </c>
      <c r="H90" s="13">
        <v>2113284.2000000002</v>
      </c>
      <c r="I90" s="14">
        <f t="shared" si="12"/>
        <v>44146.200000000186</v>
      </c>
      <c r="J90" s="13">
        <v>2098294.7000000002</v>
      </c>
      <c r="K90" s="14">
        <f t="shared" si="13"/>
        <v>-14989.5</v>
      </c>
      <c r="L90" s="13">
        <v>2098294.7000000002</v>
      </c>
      <c r="M90" s="14">
        <f t="shared" si="14"/>
        <v>0</v>
      </c>
      <c r="N90" s="13">
        <v>2098294.7000000002</v>
      </c>
      <c r="O90" s="14">
        <f t="shared" si="17"/>
        <v>0</v>
      </c>
    </row>
    <row r="91" spans="1:15" outlineLevel="1" x14ac:dyDescent="0.2">
      <c r="A91" s="5" t="s">
        <v>59</v>
      </c>
      <c r="B91" s="42" t="s">
        <v>60</v>
      </c>
      <c r="C91" s="13">
        <v>3612224.1</v>
      </c>
      <c r="D91" s="13">
        <v>4018800.5</v>
      </c>
      <c r="E91" s="14">
        <f t="shared" si="16"/>
        <v>406576.39999999991</v>
      </c>
      <c r="F91" s="13">
        <v>4239641.3</v>
      </c>
      <c r="G91" s="14">
        <f t="shared" si="11"/>
        <v>220840.79999999981</v>
      </c>
      <c r="H91" s="13">
        <v>5787920</v>
      </c>
      <c r="I91" s="14">
        <f t="shared" si="12"/>
        <v>1548278.7000000002</v>
      </c>
      <c r="J91" s="13">
        <v>5788822</v>
      </c>
      <c r="K91" s="14">
        <f t="shared" si="13"/>
        <v>902</v>
      </c>
      <c r="L91" s="13">
        <v>5788822</v>
      </c>
      <c r="M91" s="14">
        <f t="shared" si="14"/>
        <v>0</v>
      </c>
      <c r="N91" s="13">
        <v>5788822</v>
      </c>
      <c r="O91" s="14">
        <f t="shared" si="17"/>
        <v>0</v>
      </c>
    </row>
    <row r="92" spans="1:15" outlineLevel="1" x14ac:dyDescent="0.2">
      <c r="A92" s="12" t="s">
        <v>61</v>
      </c>
      <c r="B92" s="42" t="s">
        <v>62</v>
      </c>
      <c r="C92" s="13">
        <v>2000</v>
      </c>
      <c r="D92" s="13">
        <v>2000</v>
      </c>
      <c r="E92" s="14">
        <f t="shared" si="16"/>
        <v>0</v>
      </c>
      <c r="F92" s="13">
        <v>2740</v>
      </c>
      <c r="G92" s="14">
        <f t="shared" si="11"/>
        <v>740</v>
      </c>
      <c r="H92" s="13">
        <v>2740</v>
      </c>
      <c r="I92" s="14">
        <f t="shared" si="12"/>
        <v>0</v>
      </c>
      <c r="J92" s="13">
        <v>2740</v>
      </c>
      <c r="K92" s="14">
        <f t="shared" si="13"/>
        <v>0</v>
      </c>
      <c r="L92" s="13">
        <v>2740</v>
      </c>
      <c r="M92" s="14">
        <f t="shared" si="14"/>
        <v>0</v>
      </c>
      <c r="N92" s="13">
        <v>2740</v>
      </c>
      <c r="O92" s="14">
        <f t="shared" si="17"/>
        <v>0</v>
      </c>
    </row>
    <row r="93" spans="1:15" ht="25.5" outlineLevel="1" x14ac:dyDescent="0.2">
      <c r="A93" s="5" t="s">
        <v>63</v>
      </c>
      <c r="B93" s="42" t="s">
        <v>64</v>
      </c>
      <c r="C93" s="13">
        <v>24260.2</v>
      </c>
      <c r="D93" s="13">
        <v>24260.2</v>
      </c>
      <c r="E93" s="14">
        <f t="shared" si="16"/>
        <v>0</v>
      </c>
      <c r="F93" s="13">
        <v>24260.2</v>
      </c>
      <c r="G93" s="14">
        <f t="shared" ref="G93:G124" si="22">F93-D93</f>
        <v>0</v>
      </c>
      <c r="H93" s="13">
        <v>26335.9</v>
      </c>
      <c r="I93" s="14">
        <f t="shared" ref="I93:I124" si="23">H93-F93</f>
        <v>2075.7000000000007</v>
      </c>
      <c r="J93" s="13">
        <v>26335.9</v>
      </c>
      <c r="K93" s="14">
        <f t="shared" ref="K93:K124" si="24">J93-H93</f>
        <v>0</v>
      </c>
      <c r="L93" s="13">
        <v>26335.9</v>
      </c>
      <c r="M93" s="14">
        <f t="shared" ref="M93:M124" si="25">L93-J93</f>
        <v>0</v>
      </c>
      <c r="N93" s="13">
        <v>26335.9</v>
      </c>
      <c r="O93" s="14">
        <f t="shared" si="17"/>
        <v>0</v>
      </c>
    </row>
    <row r="94" spans="1:15" s="6" customFormat="1" x14ac:dyDescent="0.2">
      <c r="A94" s="4" t="s">
        <v>65</v>
      </c>
      <c r="B94" s="41" t="s">
        <v>66</v>
      </c>
      <c r="C94" s="11">
        <f>SUM(C95:C96)</f>
        <v>243001.9</v>
      </c>
      <c r="D94" s="11">
        <f t="shared" ref="D94:N94" si="26">SUM(D95:D96)</f>
        <v>239450.59999999998</v>
      </c>
      <c r="E94" s="10">
        <f t="shared" si="16"/>
        <v>-3551.3000000000175</v>
      </c>
      <c r="F94" s="11">
        <f t="shared" si="26"/>
        <v>235822.6</v>
      </c>
      <c r="G94" s="10">
        <f t="shared" si="22"/>
        <v>-3627.9999999999709</v>
      </c>
      <c r="H94" s="11">
        <f t="shared" si="26"/>
        <v>228022.09999999998</v>
      </c>
      <c r="I94" s="10">
        <f t="shared" si="23"/>
        <v>-7800.5000000000291</v>
      </c>
      <c r="J94" s="11">
        <f t="shared" si="26"/>
        <v>222734.7</v>
      </c>
      <c r="K94" s="10">
        <f t="shared" si="24"/>
        <v>-5287.3999999999651</v>
      </c>
      <c r="L94" s="11">
        <f t="shared" si="26"/>
        <v>222734.7</v>
      </c>
      <c r="M94" s="10">
        <f t="shared" si="25"/>
        <v>0</v>
      </c>
      <c r="N94" s="11">
        <f t="shared" si="26"/>
        <v>222734.7</v>
      </c>
      <c r="O94" s="10">
        <f t="shared" si="17"/>
        <v>0</v>
      </c>
    </row>
    <row r="95" spans="1:15" ht="25.5" outlineLevel="1" x14ac:dyDescent="0.2">
      <c r="A95" s="5" t="s">
        <v>67</v>
      </c>
      <c r="B95" s="42" t="s">
        <v>68</v>
      </c>
      <c r="C95" s="13">
        <v>107640.9</v>
      </c>
      <c r="D95" s="13">
        <v>106537.2</v>
      </c>
      <c r="E95" s="14">
        <f t="shared" si="16"/>
        <v>-1103.6999999999971</v>
      </c>
      <c r="F95" s="13">
        <v>103666.6</v>
      </c>
      <c r="G95" s="14">
        <f t="shared" si="22"/>
        <v>-2870.5999999999913</v>
      </c>
      <c r="H95" s="13">
        <v>96639.3</v>
      </c>
      <c r="I95" s="14">
        <f t="shared" si="23"/>
        <v>-7027.3000000000029</v>
      </c>
      <c r="J95" s="13">
        <v>96641.7</v>
      </c>
      <c r="K95" s="14">
        <f t="shared" si="24"/>
        <v>2.3999999999941792</v>
      </c>
      <c r="L95" s="13">
        <v>96641.7</v>
      </c>
      <c r="M95" s="14">
        <f t="shared" si="25"/>
        <v>0</v>
      </c>
      <c r="N95" s="13">
        <v>96641.7</v>
      </c>
      <c r="O95" s="14">
        <f t="shared" si="17"/>
        <v>0</v>
      </c>
    </row>
    <row r="96" spans="1:15" ht="25.5" outlineLevel="1" x14ac:dyDescent="0.2">
      <c r="A96" s="5" t="s">
        <v>69</v>
      </c>
      <c r="B96" s="42" t="s">
        <v>70</v>
      </c>
      <c r="C96" s="13">
        <v>135361</v>
      </c>
      <c r="D96" s="13">
        <v>132913.4</v>
      </c>
      <c r="E96" s="14">
        <f t="shared" si="16"/>
        <v>-2447.6000000000058</v>
      </c>
      <c r="F96" s="13">
        <v>132156</v>
      </c>
      <c r="G96" s="14">
        <f t="shared" si="22"/>
        <v>-757.39999999999418</v>
      </c>
      <c r="H96" s="13">
        <v>131382.79999999999</v>
      </c>
      <c r="I96" s="14">
        <f t="shared" si="23"/>
        <v>-773.20000000001164</v>
      </c>
      <c r="J96" s="13">
        <v>126093</v>
      </c>
      <c r="K96" s="14">
        <f t="shared" si="24"/>
        <v>-5289.7999999999884</v>
      </c>
      <c r="L96" s="13">
        <v>126093</v>
      </c>
      <c r="M96" s="14">
        <f t="shared" si="25"/>
        <v>0</v>
      </c>
      <c r="N96" s="13">
        <v>126093</v>
      </c>
      <c r="O96" s="14">
        <f t="shared" si="17"/>
        <v>0</v>
      </c>
    </row>
    <row r="97" spans="1:15" s="6" customFormat="1" x14ac:dyDescent="0.2">
      <c r="A97" s="4" t="s">
        <v>71</v>
      </c>
      <c r="B97" s="41" t="s">
        <v>72</v>
      </c>
      <c r="C97" s="11">
        <f>SUM(C98:C104)</f>
        <v>18037505.5</v>
      </c>
      <c r="D97" s="11">
        <f t="shared" ref="D97:N97" si="27">SUM(D98:D104)</f>
        <v>18747910.899999999</v>
      </c>
      <c r="E97" s="10">
        <f t="shared" si="16"/>
        <v>710405.39999999851</v>
      </c>
      <c r="F97" s="11">
        <f t="shared" si="27"/>
        <v>19261546.699999999</v>
      </c>
      <c r="G97" s="10">
        <f t="shared" si="22"/>
        <v>513635.80000000075</v>
      </c>
      <c r="H97" s="11">
        <f t="shared" si="27"/>
        <v>20023566.900000002</v>
      </c>
      <c r="I97" s="10">
        <f t="shared" si="23"/>
        <v>762020.20000000298</v>
      </c>
      <c r="J97" s="11">
        <f t="shared" si="27"/>
        <v>20052040.799999997</v>
      </c>
      <c r="K97" s="10">
        <f t="shared" si="24"/>
        <v>28473.899999994785</v>
      </c>
      <c r="L97" s="11">
        <f t="shared" si="27"/>
        <v>20052175.799999997</v>
      </c>
      <c r="M97" s="10">
        <f t="shared" si="25"/>
        <v>135</v>
      </c>
      <c r="N97" s="11">
        <f t="shared" si="27"/>
        <v>20086719.399999999</v>
      </c>
      <c r="O97" s="10">
        <f t="shared" si="17"/>
        <v>34543.60000000149</v>
      </c>
    </row>
    <row r="98" spans="1:15" outlineLevel="1" x14ac:dyDescent="0.2">
      <c r="A98" s="5" t="s">
        <v>73</v>
      </c>
      <c r="B98" s="42" t="s">
        <v>74</v>
      </c>
      <c r="C98" s="13">
        <v>5320569.5999999996</v>
      </c>
      <c r="D98" s="13">
        <v>5578729</v>
      </c>
      <c r="E98" s="14">
        <f t="shared" si="16"/>
        <v>258159.40000000037</v>
      </c>
      <c r="F98" s="13">
        <v>5764272.2999999998</v>
      </c>
      <c r="G98" s="14">
        <f t="shared" si="22"/>
        <v>185543.29999999981</v>
      </c>
      <c r="H98" s="13">
        <v>6256176.2000000002</v>
      </c>
      <c r="I98" s="14">
        <f t="shared" si="23"/>
        <v>491903.90000000037</v>
      </c>
      <c r="J98" s="13">
        <v>6275545.7000000002</v>
      </c>
      <c r="K98" s="14">
        <f t="shared" si="24"/>
        <v>19369.5</v>
      </c>
      <c r="L98" s="13">
        <v>6275545.7000000002</v>
      </c>
      <c r="M98" s="14">
        <f t="shared" si="25"/>
        <v>0</v>
      </c>
      <c r="N98" s="13">
        <v>6304394.7000000002</v>
      </c>
      <c r="O98" s="14">
        <f t="shared" si="17"/>
        <v>28849</v>
      </c>
    </row>
    <row r="99" spans="1:15" outlineLevel="1" x14ac:dyDescent="0.2">
      <c r="A99" s="5" t="s">
        <v>75</v>
      </c>
      <c r="B99" s="42" t="s">
        <v>76</v>
      </c>
      <c r="C99" s="13">
        <v>10061978.4</v>
      </c>
      <c r="D99" s="13">
        <v>10437238.199999999</v>
      </c>
      <c r="E99" s="14">
        <f t="shared" si="16"/>
        <v>375259.79999999888</v>
      </c>
      <c r="F99" s="13">
        <v>10747254</v>
      </c>
      <c r="G99" s="14">
        <f t="shared" si="22"/>
        <v>310015.80000000075</v>
      </c>
      <c r="H99" s="13">
        <v>10911562.1</v>
      </c>
      <c r="I99" s="14">
        <f t="shared" si="23"/>
        <v>164308.09999999963</v>
      </c>
      <c r="J99" s="13">
        <v>10916074.800000001</v>
      </c>
      <c r="K99" s="14">
        <f t="shared" si="24"/>
        <v>4512.7000000011176</v>
      </c>
      <c r="L99" s="13">
        <v>10916209.800000001</v>
      </c>
      <c r="M99" s="14">
        <f t="shared" si="25"/>
        <v>135</v>
      </c>
      <c r="N99" s="13">
        <v>10916209.800000001</v>
      </c>
      <c r="O99" s="14">
        <f t="shared" si="17"/>
        <v>0</v>
      </c>
    </row>
    <row r="100" spans="1:15" outlineLevel="1" x14ac:dyDescent="0.2">
      <c r="A100" s="5" t="s">
        <v>77</v>
      </c>
      <c r="B100" s="42" t="s">
        <v>78</v>
      </c>
      <c r="C100" s="13">
        <v>1585926.1</v>
      </c>
      <c r="D100" s="13">
        <v>1606328.3</v>
      </c>
      <c r="E100" s="14">
        <f t="shared" si="16"/>
        <v>20402.199999999953</v>
      </c>
      <c r="F100" s="13">
        <v>1626328.3</v>
      </c>
      <c r="G100" s="14">
        <f t="shared" si="22"/>
        <v>20000</v>
      </c>
      <c r="H100" s="13">
        <v>1694213.6</v>
      </c>
      <c r="I100" s="14">
        <f t="shared" si="23"/>
        <v>67885.300000000047</v>
      </c>
      <c r="J100" s="13">
        <v>1709194.9</v>
      </c>
      <c r="K100" s="14">
        <f t="shared" si="24"/>
        <v>14981.299999999814</v>
      </c>
      <c r="L100" s="13">
        <v>1709194.9</v>
      </c>
      <c r="M100" s="14">
        <f t="shared" si="25"/>
        <v>0</v>
      </c>
      <c r="N100" s="13">
        <v>1714889.5</v>
      </c>
      <c r="O100" s="14">
        <f t="shared" si="17"/>
        <v>5694.6000000000931</v>
      </c>
    </row>
    <row r="101" spans="1:15" ht="25.5" outlineLevel="1" x14ac:dyDescent="0.2">
      <c r="A101" s="5" t="s">
        <v>79</v>
      </c>
      <c r="B101" s="42" t="s">
        <v>80</v>
      </c>
      <c r="C101" s="13">
        <v>232196.7</v>
      </c>
      <c r="D101" s="13">
        <v>234196.7</v>
      </c>
      <c r="E101" s="14">
        <f t="shared" si="16"/>
        <v>2000</v>
      </c>
      <c r="F101" s="13">
        <v>234196.7</v>
      </c>
      <c r="G101" s="14">
        <f t="shared" si="22"/>
        <v>0</v>
      </c>
      <c r="H101" s="13">
        <v>285196.7</v>
      </c>
      <c r="I101" s="14">
        <f t="shared" si="23"/>
        <v>51000</v>
      </c>
      <c r="J101" s="13">
        <v>285196.7</v>
      </c>
      <c r="K101" s="14">
        <f t="shared" si="24"/>
        <v>0</v>
      </c>
      <c r="L101" s="13">
        <v>285196.7</v>
      </c>
      <c r="M101" s="14">
        <f t="shared" si="25"/>
        <v>0</v>
      </c>
      <c r="N101" s="13">
        <v>285196.7</v>
      </c>
      <c r="O101" s="14">
        <f t="shared" si="17"/>
        <v>0</v>
      </c>
    </row>
    <row r="102" spans="1:15" ht="16.5" customHeight="1" outlineLevel="1" x14ac:dyDescent="0.2">
      <c r="A102" s="5" t="s">
        <v>81</v>
      </c>
      <c r="B102" s="42" t="s">
        <v>82</v>
      </c>
      <c r="C102" s="13">
        <v>465420.3</v>
      </c>
      <c r="D102" s="13">
        <v>465880.2</v>
      </c>
      <c r="E102" s="14">
        <f t="shared" si="16"/>
        <v>459.90000000002328</v>
      </c>
      <c r="F102" s="13">
        <v>465880.2</v>
      </c>
      <c r="G102" s="14">
        <f t="shared" si="22"/>
        <v>0</v>
      </c>
      <c r="H102" s="13">
        <v>463169.2</v>
      </c>
      <c r="I102" s="14">
        <f t="shared" si="23"/>
        <v>-2711</v>
      </c>
      <c r="J102" s="13">
        <v>463169.2</v>
      </c>
      <c r="K102" s="14">
        <f t="shared" si="24"/>
        <v>0</v>
      </c>
      <c r="L102" s="13">
        <v>463169.2</v>
      </c>
      <c r="M102" s="14">
        <f t="shared" si="25"/>
        <v>0</v>
      </c>
      <c r="N102" s="13">
        <v>463169.2</v>
      </c>
      <c r="O102" s="14">
        <f t="shared" si="17"/>
        <v>0</v>
      </c>
    </row>
    <row r="103" spans="1:15" outlineLevel="1" x14ac:dyDescent="0.2">
      <c r="A103" s="5" t="s">
        <v>83</v>
      </c>
      <c r="B103" s="42" t="s">
        <v>84</v>
      </c>
      <c r="C103" s="13">
        <v>196997.5</v>
      </c>
      <c r="D103" s="13">
        <v>212544.5</v>
      </c>
      <c r="E103" s="14">
        <f t="shared" si="16"/>
        <v>15547</v>
      </c>
      <c r="F103" s="13">
        <v>213634.4</v>
      </c>
      <c r="G103" s="14">
        <f t="shared" si="22"/>
        <v>1089.8999999999942</v>
      </c>
      <c r="H103" s="13">
        <v>225478.3</v>
      </c>
      <c r="I103" s="14">
        <f t="shared" si="23"/>
        <v>11843.899999999994</v>
      </c>
      <c r="J103" s="13">
        <v>215369.3</v>
      </c>
      <c r="K103" s="14">
        <f t="shared" si="24"/>
        <v>-10109</v>
      </c>
      <c r="L103" s="13">
        <v>215369.3</v>
      </c>
      <c r="M103" s="14">
        <f t="shared" si="25"/>
        <v>0</v>
      </c>
      <c r="N103" s="13">
        <v>215369.3</v>
      </c>
      <c r="O103" s="14">
        <f t="shared" si="17"/>
        <v>0</v>
      </c>
    </row>
    <row r="104" spans="1:15" outlineLevel="1" x14ac:dyDescent="0.2">
      <c r="A104" s="5" t="s">
        <v>85</v>
      </c>
      <c r="B104" s="42" t="s">
        <v>86</v>
      </c>
      <c r="C104" s="13">
        <v>174416.9</v>
      </c>
      <c r="D104" s="13">
        <v>212994</v>
      </c>
      <c r="E104" s="14">
        <f t="shared" si="16"/>
        <v>38577.100000000006</v>
      </c>
      <c r="F104" s="13">
        <v>209980.79999999999</v>
      </c>
      <c r="G104" s="14">
        <f t="shared" si="22"/>
        <v>-3013.2000000000116</v>
      </c>
      <c r="H104" s="13">
        <v>187770.8</v>
      </c>
      <c r="I104" s="14">
        <f t="shared" si="23"/>
        <v>-22210</v>
      </c>
      <c r="J104" s="13">
        <v>187490.2</v>
      </c>
      <c r="K104" s="14">
        <f t="shared" si="24"/>
        <v>-280.59999999997672</v>
      </c>
      <c r="L104" s="13">
        <v>187490.2</v>
      </c>
      <c r="M104" s="14">
        <f t="shared" si="25"/>
        <v>0</v>
      </c>
      <c r="N104" s="13">
        <v>187490.2</v>
      </c>
      <c r="O104" s="14">
        <f t="shared" si="17"/>
        <v>0</v>
      </c>
    </row>
    <row r="105" spans="1:15" s="6" customFormat="1" x14ac:dyDescent="0.2">
      <c r="A105" s="4" t="s">
        <v>87</v>
      </c>
      <c r="B105" s="41" t="s">
        <v>88</v>
      </c>
      <c r="C105" s="11">
        <f>SUM(C106:C108)</f>
        <v>1635426.7</v>
      </c>
      <c r="D105" s="11">
        <f t="shared" ref="D105:N105" si="28">SUM(D106:D108)</f>
        <v>1833364.7</v>
      </c>
      <c r="E105" s="10">
        <f t="shared" si="16"/>
        <v>197938</v>
      </c>
      <c r="F105" s="11">
        <f t="shared" si="28"/>
        <v>1769970.5999999999</v>
      </c>
      <c r="G105" s="10">
        <f t="shared" si="22"/>
        <v>-63394.100000000093</v>
      </c>
      <c r="H105" s="11">
        <f t="shared" si="28"/>
        <v>1822766.4</v>
      </c>
      <c r="I105" s="10">
        <f t="shared" si="23"/>
        <v>52795.800000000047</v>
      </c>
      <c r="J105" s="11">
        <f t="shared" si="28"/>
        <v>1822339.9</v>
      </c>
      <c r="K105" s="10">
        <f t="shared" si="24"/>
        <v>-426.5</v>
      </c>
      <c r="L105" s="11">
        <f t="shared" si="28"/>
        <v>1822339.9</v>
      </c>
      <c r="M105" s="10">
        <f t="shared" si="25"/>
        <v>0</v>
      </c>
      <c r="N105" s="11">
        <f t="shared" si="28"/>
        <v>1804890.9</v>
      </c>
      <c r="O105" s="10">
        <f t="shared" si="17"/>
        <v>-17449</v>
      </c>
    </row>
    <row r="106" spans="1:15" outlineLevel="1" x14ac:dyDescent="0.2">
      <c r="A106" s="5" t="s">
        <v>89</v>
      </c>
      <c r="B106" s="42" t="s">
        <v>90</v>
      </c>
      <c r="C106" s="13">
        <v>1629090.3</v>
      </c>
      <c r="D106" s="13">
        <v>1827240.7</v>
      </c>
      <c r="E106" s="14">
        <f t="shared" si="16"/>
        <v>198150.39999999991</v>
      </c>
      <c r="F106" s="13">
        <v>1764382.9</v>
      </c>
      <c r="G106" s="14">
        <f t="shared" si="22"/>
        <v>-62857.800000000047</v>
      </c>
      <c r="H106" s="13">
        <v>1817178.7</v>
      </c>
      <c r="I106" s="14">
        <f t="shared" si="23"/>
        <v>52795.800000000047</v>
      </c>
      <c r="J106" s="13">
        <v>1816752.2</v>
      </c>
      <c r="K106" s="14">
        <f t="shared" si="24"/>
        <v>-426.5</v>
      </c>
      <c r="L106" s="13">
        <v>1816752.2</v>
      </c>
      <c r="M106" s="14">
        <f t="shared" si="25"/>
        <v>0</v>
      </c>
      <c r="N106" s="13">
        <v>1799303.2</v>
      </c>
      <c r="O106" s="14">
        <f t="shared" si="17"/>
        <v>-17449</v>
      </c>
    </row>
    <row r="107" spans="1:15" outlineLevel="1" x14ac:dyDescent="0.2">
      <c r="A107" s="5" t="s">
        <v>91</v>
      </c>
      <c r="B107" s="42" t="s">
        <v>92</v>
      </c>
      <c r="C107" s="13">
        <v>1500</v>
      </c>
      <c r="D107" s="13">
        <v>1500</v>
      </c>
      <c r="E107" s="14">
        <f t="shared" si="16"/>
        <v>0</v>
      </c>
      <c r="F107" s="13">
        <v>1500</v>
      </c>
      <c r="G107" s="14">
        <f t="shared" si="22"/>
        <v>0</v>
      </c>
      <c r="H107" s="13">
        <v>1500</v>
      </c>
      <c r="I107" s="14">
        <f t="shared" si="23"/>
        <v>0</v>
      </c>
      <c r="J107" s="13">
        <v>1500</v>
      </c>
      <c r="K107" s="14">
        <f t="shared" si="24"/>
        <v>0</v>
      </c>
      <c r="L107" s="13">
        <v>1500</v>
      </c>
      <c r="M107" s="14">
        <f t="shared" si="25"/>
        <v>0</v>
      </c>
      <c r="N107" s="13">
        <v>1500</v>
      </c>
      <c r="O107" s="14">
        <f t="shared" si="17"/>
        <v>0</v>
      </c>
    </row>
    <row r="108" spans="1:15" ht="25.5" outlineLevel="1" x14ac:dyDescent="0.2">
      <c r="A108" s="12" t="s">
        <v>93</v>
      </c>
      <c r="B108" s="42" t="s">
        <v>94</v>
      </c>
      <c r="C108" s="13">
        <v>4836.3999999999996</v>
      </c>
      <c r="D108" s="13">
        <v>4624</v>
      </c>
      <c r="E108" s="14">
        <f t="shared" si="16"/>
        <v>-212.39999999999964</v>
      </c>
      <c r="F108" s="13">
        <v>4087.7</v>
      </c>
      <c r="G108" s="14">
        <f t="shared" si="22"/>
        <v>-536.30000000000018</v>
      </c>
      <c r="H108" s="13">
        <v>4087.7</v>
      </c>
      <c r="I108" s="14">
        <f t="shared" si="23"/>
        <v>0</v>
      </c>
      <c r="J108" s="13">
        <v>4087.7</v>
      </c>
      <c r="K108" s="14">
        <f t="shared" si="24"/>
        <v>0</v>
      </c>
      <c r="L108" s="13">
        <v>4087.7</v>
      </c>
      <c r="M108" s="14">
        <f t="shared" si="25"/>
        <v>0</v>
      </c>
      <c r="N108" s="13">
        <v>4087.7</v>
      </c>
      <c r="O108" s="14">
        <f t="shared" si="17"/>
        <v>0</v>
      </c>
    </row>
    <row r="109" spans="1:15" s="6" customFormat="1" x14ac:dyDescent="0.2">
      <c r="A109" s="4" t="s">
        <v>95</v>
      </c>
      <c r="B109" s="41" t="s">
        <v>96</v>
      </c>
      <c r="C109" s="11">
        <f>SUM(C110:C116)</f>
        <v>14443019.799999999</v>
      </c>
      <c r="D109" s="11">
        <f t="shared" ref="D109:N109" si="29">SUM(D110:D116)</f>
        <v>15399614.5</v>
      </c>
      <c r="E109" s="10">
        <f t="shared" si="16"/>
        <v>956594.70000000112</v>
      </c>
      <c r="F109" s="11">
        <f t="shared" si="29"/>
        <v>16637953.700000001</v>
      </c>
      <c r="G109" s="10">
        <f t="shared" si="22"/>
        <v>1238339.2000000011</v>
      </c>
      <c r="H109" s="11">
        <f t="shared" si="29"/>
        <v>17068567.5</v>
      </c>
      <c r="I109" s="10">
        <f t="shared" si="23"/>
        <v>430613.79999999888</v>
      </c>
      <c r="J109" s="11">
        <f t="shared" si="29"/>
        <v>17125228.099999998</v>
      </c>
      <c r="K109" s="10">
        <f t="shared" si="24"/>
        <v>56660.599999997765</v>
      </c>
      <c r="L109" s="11">
        <f t="shared" si="29"/>
        <v>17131376.799999997</v>
      </c>
      <c r="M109" s="10">
        <f t="shared" si="25"/>
        <v>6148.6999999992549</v>
      </c>
      <c r="N109" s="11">
        <f t="shared" si="29"/>
        <v>17153366.299999997</v>
      </c>
      <c r="O109" s="10">
        <f t="shared" si="17"/>
        <v>21989.5</v>
      </c>
    </row>
    <row r="110" spans="1:15" outlineLevel="1" x14ac:dyDescent="0.2">
      <c r="A110" s="5" t="s">
        <v>97</v>
      </c>
      <c r="B110" s="42" t="s">
        <v>98</v>
      </c>
      <c r="C110" s="13">
        <v>3867966.3</v>
      </c>
      <c r="D110" s="13">
        <v>4158026.8</v>
      </c>
      <c r="E110" s="14">
        <f t="shared" si="16"/>
        <v>290060.5</v>
      </c>
      <c r="F110" s="13">
        <v>5285179.8</v>
      </c>
      <c r="G110" s="14">
        <f t="shared" si="22"/>
        <v>1127153</v>
      </c>
      <c r="H110" s="13">
        <v>5354822.2</v>
      </c>
      <c r="I110" s="14">
        <f t="shared" si="23"/>
        <v>69642.400000000373</v>
      </c>
      <c r="J110" s="13">
        <v>5358350.0999999996</v>
      </c>
      <c r="K110" s="14">
        <f t="shared" si="24"/>
        <v>3527.8999999994412</v>
      </c>
      <c r="L110" s="13">
        <v>5363039.3</v>
      </c>
      <c r="M110" s="14">
        <f t="shared" si="25"/>
        <v>4689.2000000001863</v>
      </c>
      <c r="N110" s="13">
        <v>5362799.3</v>
      </c>
      <c r="O110" s="14">
        <f t="shared" si="17"/>
        <v>-240</v>
      </c>
    </row>
    <row r="111" spans="1:15" outlineLevel="1" x14ac:dyDescent="0.2">
      <c r="A111" s="5" t="s">
        <v>99</v>
      </c>
      <c r="B111" s="42" t="s">
        <v>100</v>
      </c>
      <c r="C111" s="13">
        <v>1575720.8</v>
      </c>
      <c r="D111" s="13">
        <v>2212641</v>
      </c>
      <c r="E111" s="14">
        <f t="shared" si="16"/>
        <v>636920.19999999995</v>
      </c>
      <c r="F111" s="13">
        <v>2235148.5</v>
      </c>
      <c r="G111" s="14">
        <f t="shared" si="22"/>
        <v>22507.5</v>
      </c>
      <c r="H111" s="13">
        <v>2543212.7000000002</v>
      </c>
      <c r="I111" s="14">
        <f t="shared" si="23"/>
        <v>308064.20000000019</v>
      </c>
      <c r="J111" s="13">
        <v>2562682.1</v>
      </c>
      <c r="K111" s="14">
        <f t="shared" si="24"/>
        <v>19469.399999999907</v>
      </c>
      <c r="L111" s="13">
        <v>2559010.6</v>
      </c>
      <c r="M111" s="14">
        <f t="shared" si="25"/>
        <v>-3671.5</v>
      </c>
      <c r="N111" s="13">
        <v>2579301</v>
      </c>
      <c r="O111" s="14">
        <f t="shared" si="17"/>
        <v>20290.399999999907</v>
      </c>
    </row>
    <row r="112" spans="1:15" ht="25.5" outlineLevel="1" x14ac:dyDescent="0.2">
      <c r="A112" s="5" t="s">
        <v>101</v>
      </c>
      <c r="B112" s="42" t="s">
        <v>102</v>
      </c>
      <c r="C112" s="13">
        <v>31133.7</v>
      </c>
      <c r="D112" s="13">
        <v>31133.7</v>
      </c>
      <c r="E112" s="14">
        <f t="shared" si="16"/>
        <v>0</v>
      </c>
      <c r="F112" s="13">
        <v>31133.7</v>
      </c>
      <c r="G112" s="14">
        <f t="shared" si="22"/>
        <v>0</v>
      </c>
      <c r="H112" s="13">
        <v>31133.7</v>
      </c>
      <c r="I112" s="14">
        <f t="shared" si="23"/>
        <v>0</v>
      </c>
      <c r="J112" s="13">
        <v>28455.3</v>
      </c>
      <c r="K112" s="14">
        <f t="shared" si="24"/>
        <v>-2678.4000000000015</v>
      </c>
      <c r="L112" s="13">
        <v>28455.3</v>
      </c>
      <c r="M112" s="14">
        <f t="shared" si="25"/>
        <v>0</v>
      </c>
      <c r="N112" s="13">
        <v>28455.3</v>
      </c>
      <c r="O112" s="14">
        <f t="shared" si="17"/>
        <v>0</v>
      </c>
    </row>
    <row r="113" spans="1:15" outlineLevel="1" x14ac:dyDescent="0.2">
      <c r="A113" s="5" t="s">
        <v>103</v>
      </c>
      <c r="B113" s="42" t="s">
        <v>104</v>
      </c>
      <c r="C113" s="13">
        <v>159766.6</v>
      </c>
      <c r="D113" s="13">
        <v>173136</v>
      </c>
      <c r="E113" s="14">
        <f t="shared" si="16"/>
        <v>13369.399999999994</v>
      </c>
      <c r="F113" s="13">
        <v>173136</v>
      </c>
      <c r="G113" s="14">
        <f t="shared" si="22"/>
        <v>0</v>
      </c>
      <c r="H113" s="13">
        <v>173136</v>
      </c>
      <c r="I113" s="14">
        <f t="shared" si="23"/>
        <v>0</v>
      </c>
      <c r="J113" s="13">
        <v>180524.1</v>
      </c>
      <c r="K113" s="14">
        <f t="shared" si="24"/>
        <v>7388.1000000000058</v>
      </c>
      <c r="L113" s="13">
        <v>181475.1</v>
      </c>
      <c r="M113" s="14">
        <f t="shared" si="25"/>
        <v>951</v>
      </c>
      <c r="N113" s="13">
        <v>182515.20000000001</v>
      </c>
      <c r="O113" s="14">
        <f t="shared" si="17"/>
        <v>1040.1000000000058</v>
      </c>
    </row>
    <row r="114" spans="1:15" outlineLevel="1" x14ac:dyDescent="0.2">
      <c r="A114" s="5" t="s">
        <v>105</v>
      </c>
      <c r="B114" s="42" t="s">
        <v>106</v>
      </c>
      <c r="C114" s="13">
        <v>99132</v>
      </c>
      <c r="D114" s="13">
        <v>99132</v>
      </c>
      <c r="E114" s="14">
        <f t="shared" si="16"/>
        <v>0</v>
      </c>
      <c r="F114" s="13">
        <v>99332</v>
      </c>
      <c r="G114" s="14">
        <f t="shared" si="22"/>
        <v>200</v>
      </c>
      <c r="H114" s="13">
        <v>99549.7</v>
      </c>
      <c r="I114" s="14">
        <f t="shared" si="23"/>
        <v>217.69999999999709</v>
      </c>
      <c r="J114" s="13">
        <v>99549.7</v>
      </c>
      <c r="K114" s="14">
        <f t="shared" si="24"/>
        <v>0</v>
      </c>
      <c r="L114" s="13">
        <v>99549.7</v>
      </c>
      <c r="M114" s="14">
        <f t="shared" si="25"/>
        <v>0</v>
      </c>
      <c r="N114" s="13">
        <v>99549.7</v>
      </c>
      <c r="O114" s="14">
        <f t="shared" si="17"/>
        <v>0</v>
      </c>
    </row>
    <row r="115" spans="1:15" ht="38.25" outlineLevel="1" x14ac:dyDescent="0.2">
      <c r="A115" s="5" t="s">
        <v>107</v>
      </c>
      <c r="B115" s="42" t="s">
        <v>108</v>
      </c>
      <c r="C115" s="13">
        <v>228509.3</v>
      </c>
      <c r="D115" s="13">
        <v>228509.3</v>
      </c>
      <c r="E115" s="14">
        <f t="shared" si="16"/>
        <v>0</v>
      </c>
      <c r="F115" s="13">
        <v>255770.4</v>
      </c>
      <c r="G115" s="14">
        <f t="shared" si="22"/>
        <v>27261.100000000006</v>
      </c>
      <c r="H115" s="13">
        <v>260363.1</v>
      </c>
      <c r="I115" s="14">
        <f t="shared" si="23"/>
        <v>4592.7000000000116</v>
      </c>
      <c r="J115" s="13">
        <v>260483.1</v>
      </c>
      <c r="K115" s="14">
        <f t="shared" si="24"/>
        <v>120</v>
      </c>
      <c r="L115" s="13">
        <v>260483.1</v>
      </c>
      <c r="M115" s="14">
        <f t="shared" si="25"/>
        <v>0</v>
      </c>
      <c r="N115" s="13">
        <v>260483.1</v>
      </c>
      <c r="O115" s="14">
        <f t="shared" si="17"/>
        <v>0</v>
      </c>
    </row>
    <row r="116" spans="1:15" outlineLevel="1" x14ac:dyDescent="0.2">
      <c r="A116" s="5" t="s">
        <v>109</v>
      </c>
      <c r="B116" s="42" t="s">
        <v>110</v>
      </c>
      <c r="C116" s="13">
        <v>8480791.0999999996</v>
      </c>
      <c r="D116" s="13">
        <v>8497035.6999999993</v>
      </c>
      <c r="E116" s="14">
        <f t="shared" si="16"/>
        <v>16244.599999999627</v>
      </c>
      <c r="F116" s="13">
        <v>8558253.3000000007</v>
      </c>
      <c r="G116" s="14">
        <f t="shared" si="22"/>
        <v>61217.60000000149</v>
      </c>
      <c r="H116" s="13">
        <v>8606350.0999999996</v>
      </c>
      <c r="I116" s="14">
        <f t="shared" si="23"/>
        <v>48096.799999998882</v>
      </c>
      <c r="J116" s="13">
        <v>8635183.6999999993</v>
      </c>
      <c r="K116" s="14">
        <f t="shared" si="24"/>
        <v>28833.599999999627</v>
      </c>
      <c r="L116" s="13">
        <v>8639363.6999999993</v>
      </c>
      <c r="M116" s="14">
        <f t="shared" si="25"/>
        <v>4180</v>
      </c>
      <c r="N116" s="13">
        <v>8640262.6999999993</v>
      </c>
      <c r="O116" s="14">
        <f t="shared" si="17"/>
        <v>899</v>
      </c>
    </row>
    <row r="117" spans="1:15" s="6" customFormat="1" x14ac:dyDescent="0.2">
      <c r="A117" s="4" t="s">
        <v>111</v>
      </c>
      <c r="B117" s="41" t="s">
        <v>112</v>
      </c>
      <c r="C117" s="11">
        <f>SUM(C118:C123)</f>
        <v>13331331.699999999</v>
      </c>
      <c r="D117" s="11">
        <f t="shared" ref="D117:N117" si="30">SUM(D118:D123)</f>
        <v>13631238.5</v>
      </c>
      <c r="E117" s="10">
        <f t="shared" si="16"/>
        <v>299906.80000000075</v>
      </c>
      <c r="F117" s="11">
        <f t="shared" si="30"/>
        <v>14024288</v>
      </c>
      <c r="G117" s="10">
        <f t="shared" si="22"/>
        <v>393049.5</v>
      </c>
      <c r="H117" s="11">
        <f t="shared" si="30"/>
        <v>14813715.1</v>
      </c>
      <c r="I117" s="10">
        <f t="shared" si="23"/>
        <v>789427.09999999963</v>
      </c>
      <c r="J117" s="11">
        <f t="shared" si="30"/>
        <v>14806450.5</v>
      </c>
      <c r="K117" s="10">
        <f t="shared" si="24"/>
        <v>-7264.5999999996275</v>
      </c>
      <c r="L117" s="11">
        <f t="shared" si="30"/>
        <v>14518433</v>
      </c>
      <c r="M117" s="10">
        <f t="shared" si="25"/>
        <v>-288017.5</v>
      </c>
      <c r="N117" s="11">
        <f t="shared" si="30"/>
        <v>14568819.4</v>
      </c>
      <c r="O117" s="10">
        <f t="shared" si="17"/>
        <v>50386.400000000373</v>
      </c>
    </row>
    <row r="118" spans="1:15" outlineLevel="1" x14ac:dyDescent="0.2">
      <c r="A118" s="5" t="s">
        <v>113</v>
      </c>
      <c r="B118" s="42" t="s">
        <v>114</v>
      </c>
      <c r="C118" s="13">
        <v>229304.7</v>
      </c>
      <c r="D118" s="13">
        <v>226337.8</v>
      </c>
      <c r="E118" s="14">
        <f t="shared" si="16"/>
        <v>-2966.9000000000233</v>
      </c>
      <c r="F118" s="13">
        <v>257337.8</v>
      </c>
      <c r="G118" s="14">
        <f t="shared" si="22"/>
        <v>31000</v>
      </c>
      <c r="H118" s="13">
        <v>302237.8</v>
      </c>
      <c r="I118" s="14">
        <f t="shared" si="23"/>
        <v>44900</v>
      </c>
      <c r="J118" s="13">
        <v>302459.90000000002</v>
      </c>
      <c r="K118" s="14">
        <f t="shared" si="24"/>
        <v>222.10000000003492</v>
      </c>
      <c r="L118" s="13">
        <v>302559.90000000002</v>
      </c>
      <c r="M118" s="14">
        <f t="shared" si="25"/>
        <v>100</v>
      </c>
      <c r="N118" s="13">
        <v>302559.90000000002</v>
      </c>
      <c r="O118" s="14">
        <f t="shared" si="17"/>
        <v>0</v>
      </c>
    </row>
    <row r="119" spans="1:15" outlineLevel="1" x14ac:dyDescent="0.2">
      <c r="A119" s="5" t="s">
        <v>115</v>
      </c>
      <c r="B119" s="42" t="s">
        <v>116</v>
      </c>
      <c r="C119" s="13">
        <v>2489657.2999999998</v>
      </c>
      <c r="D119" s="13">
        <v>2688733.8</v>
      </c>
      <c r="E119" s="14">
        <f t="shared" si="16"/>
        <v>199076.5</v>
      </c>
      <c r="F119" s="13">
        <v>2716121.9</v>
      </c>
      <c r="G119" s="14">
        <f t="shared" si="22"/>
        <v>27388.100000000093</v>
      </c>
      <c r="H119" s="13">
        <v>2755017.3</v>
      </c>
      <c r="I119" s="14">
        <f t="shared" si="23"/>
        <v>38895.399999999907</v>
      </c>
      <c r="J119" s="13">
        <v>2759935.5</v>
      </c>
      <c r="K119" s="14">
        <f t="shared" si="24"/>
        <v>4918.2000000001863</v>
      </c>
      <c r="L119" s="13">
        <v>2763235.5</v>
      </c>
      <c r="M119" s="14">
        <f t="shared" si="25"/>
        <v>3300</v>
      </c>
      <c r="N119" s="13">
        <v>2763235.5</v>
      </c>
      <c r="O119" s="14">
        <f t="shared" si="17"/>
        <v>0</v>
      </c>
    </row>
    <row r="120" spans="1:15" outlineLevel="1" x14ac:dyDescent="0.2">
      <c r="A120" s="5" t="s">
        <v>117</v>
      </c>
      <c r="B120" s="42" t="s">
        <v>118</v>
      </c>
      <c r="C120" s="13">
        <v>8947952.0999999996</v>
      </c>
      <c r="D120" s="13">
        <v>8906139.8000000007</v>
      </c>
      <c r="E120" s="14">
        <f t="shared" si="16"/>
        <v>-41812.299999998882</v>
      </c>
      <c r="F120" s="13">
        <v>9075019.0999999996</v>
      </c>
      <c r="G120" s="14">
        <f t="shared" si="22"/>
        <v>168879.29999999888</v>
      </c>
      <c r="H120" s="13">
        <v>9238535.4000000004</v>
      </c>
      <c r="I120" s="14">
        <f t="shared" si="23"/>
        <v>163516.30000000075</v>
      </c>
      <c r="J120" s="13">
        <v>9240867.5999999996</v>
      </c>
      <c r="K120" s="14">
        <f t="shared" si="24"/>
        <v>2332.1999999992549</v>
      </c>
      <c r="L120" s="13">
        <v>8941676.5999999996</v>
      </c>
      <c r="M120" s="14">
        <f t="shared" si="25"/>
        <v>-299191</v>
      </c>
      <c r="N120" s="13">
        <v>8991968</v>
      </c>
      <c r="O120" s="14">
        <f t="shared" si="17"/>
        <v>50291.400000000373</v>
      </c>
    </row>
    <row r="121" spans="1:15" outlineLevel="1" x14ac:dyDescent="0.2">
      <c r="A121" s="5" t="s">
        <v>119</v>
      </c>
      <c r="B121" s="42" t="s">
        <v>120</v>
      </c>
      <c r="C121" s="13">
        <v>1351990.3</v>
      </c>
      <c r="D121" s="13">
        <v>1486445.2</v>
      </c>
      <c r="E121" s="14">
        <f t="shared" si="16"/>
        <v>134454.89999999991</v>
      </c>
      <c r="F121" s="13">
        <v>1629958.3</v>
      </c>
      <c r="G121" s="14">
        <f t="shared" si="22"/>
        <v>143513.10000000009</v>
      </c>
      <c r="H121" s="13">
        <v>2173912.9</v>
      </c>
      <c r="I121" s="14">
        <f t="shared" si="23"/>
        <v>543954.59999999986</v>
      </c>
      <c r="J121" s="13">
        <v>2154749</v>
      </c>
      <c r="K121" s="14">
        <f t="shared" si="24"/>
        <v>-19163.899999999907</v>
      </c>
      <c r="L121" s="13">
        <v>2162522.5</v>
      </c>
      <c r="M121" s="14">
        <f t="shared" si="25"/>
        <v>7773.5</v>
      </c>
      <c r="N121" s="13">
        <v>2162617.5</v>
      </c>
      <c r="O121" s="14">
        <f t="shared" si="17"/>
        <v>95</v>
      </c>
    </row>
    <row r="122" spans="1:15" ht="25.5" outlineLevel="1" x14ac:dyDescent="0.2">
      <c r="A122" s="5" t="s">
        <v>121</v>
      </c>
      <c r="B122" s="42" t="s">
        <v>122</v>
      </c>
      <c r="C122" s="13">
        <v>8478.2000000000007</v>
      </c>
      <c r="D122" s="13">
        <v>8363.2999999999993</v>
      </c>
      <c r="E122" s="14">
        <f t="shared" si="16"/>
        <v>-114.90000000000146</v>
      </c>
      <c r="F122" s="13">
        <v>0</v>
      </c>
      <c r="G122" s="14">
        <f t="shared" si="22"/>
        <v>-8363.2999999999993</v>
      </c>
      <c r="H122" s="13">
        <v>0</v>
      </c>
      <c r="I122" s="14">
        <f t="shared" si="23"/>
        <v>0</v>
      </c>
      <c r="J122" s="13">
        <v>0</v>
      </c>
      <c r="K122" s="14">
        <f t="shared" si="24"/>
        <v>0</v>
      </c>
      <c r="L122" s="13">
        <v>0</v>
      </c>
      <c r="M122" s="14">
        <f t="shared" si="25"/>
        <v>0</v>
      </c>
      <c r="N122" s="13">
        <v>0</v>
      </c>
      <c r="O122" s="14">
        <f t="shared" si="17"/>
        <v>0</v>
      </c>
    </row>
    <row r="123" spans="1:15" ht="25.5" outlineLevel="1" x14ac:dyDescent="0.2">
      <c r="A123" s="5" t="s">
        <v>123</v>
      </c>
      <c r="B123" s="42" t="s">
        <v>124</v>
      </c>
      <c r="C123" s="13">
        <v>303949.09999999998</v>
      </c>
      <c r="D123" s="13">
        <v>315218.59999999998</v>
      </c>
      <c r="E123" s="14">
        <f t="shared" si="16"/>
        <v>11269.5</v>
      </c>
      <c r="F123" s="13">
        <v>345850.9</v>
      </c>
      <c r="G123" s="14">
        <f t="shared" si="22"/>
        <v>30632.300000000047</v>
      </c>
      <c r="H123" s="13">
        <v>344011.7</v>
      </c>
      <c r="I123" s="14">
        <f t="shared" si="23"/>
        <v>-1839.2000000000116</v>
      </c>
      <c r="J123" s="13">
        <v>348438.5</v>
      </c>
      <c r="K123" s="14">
        <f t="shared" si="24"/>
        <v>4426.7999999999884</v>
      </c>
      <c r="L123" s="13">
        <v>348438.5</v>
      </c>
      <c r="M123" s="14">
        <f t="shared" si="25"/>
        <v>0</v>
      </c>
      <c r="N123" s="13">
        <v>348438.5</v>
      </c>
      <c r="O123" s="14">
        <f t="shared" si="17"/>
        <v>0</v>
      </c>
    </row>
    <row r="124" spans="1:15" s="6" customFormat="1" x14ac:dyDescent="0.2">
      <c r="A124" s="4" t="s">
        <v>125</v>
      </c>
      <c r="B124" s="41" t="s">
        <v>126</v>
      </c>
      <c r="C124" s="11">
        <f>SUM(C125:C127)</f>
        <v>1070255.7</v>
      </c>
      <c r="D124" s="11">
        <f t="shared" ref="D124:N124" si="31">SUM(D125:D127)</f>
        <v>1253255.1000000001</v>
      </c>
      <c r="E124" s="10">
        <f t="shared" si="16"/>
        <v>182999.40000000014</v>
      </c>
      <c r="F124" s="11">
        <f t="shared" si="31"/>
        <v>1642900.8</v>
      </c>
      <c r="G124" s="10">
        <f t="shared" si="22"/>
        <v>389645.69999999995</v>
      </c>
      <c r="H124" s="11">
        <f t="shared" si="31"/>
        <v>1722979.3</v>
      </c>
      <c r="I124" s="10">
        <f t="shared" si="23"/>
        <v>80078.5</v>
      </c>
      <c r="J124" s="11">
        <f t="shared" si="31"/>
        <v>1722979.3</v>
      </c>
      <c r="K124" s="10">
        <f t="shared" si="24"/>
        <v>0</v>
      </c>
      <c r="L124" s="11">
        <f t="shared" si="31"/>
        <v>1722979.3</v>
      </c>
      <c r="M124" s="10">
        <f t="shared" si="25"/>
        <v>0</v>
      </c>
      <c r="N124" s="11">
        <f t="shared" si="31"/>
        <v>1722979.3</v>
      </c>
      <c r="O124" s="10">
        <f t="shared" si="17"/>
        <v>0</v>
      </c>
    </row>
    <row r="125" spans="1:15" outlineLevel="1" x14ac:dyDescent="0.2">
      <c r="A125" s="5" t="s">
        <v>127</v>
      </c>
      <c r="B125" s="42" t="s">
        <v>128</v>
      </c>
      <c r="C125" s="13">
        <v>21240.5</v>
      </c>
      <c r="D125" s="13">
        <v>2400</v>
      </c>
      <c r="E125" s="14">
        <f t="shared" si="16"/>
        <v>-18840.5</v>
      </c>
      <c r="F125" s="13">
        <v>1400</v>
      </c>
      <c r="G125" s="14">
        <f t="shared" ref="G125:G137" si="32">F125-D125</f>
        <v>-1000</v>
      </c>
      <c r="H125" s="13">
        <v>1400</v>
      </c>
      <c r="I125" s="14">
        <f t="shared" ref="I125:I137" si="33">H125-F125</f>
        <v>0</v>
      </c>
      <c r="J125" s="13">
        <v>1400</v>
      </c>
      <c r="K125" s="14">
        <f t="shared" ref="K125:K137" si="34">J125-H125</f>
        <v>0</v>
      </c>
      <c r="L125" s="13">
        <v>1400</v>
      </c>
      <c r="M125" s="14">
        <f t="shared" ref="M125:M137" si="35">L125-J125</f>
        <v>0</v>
      </c>
      <c r="N125" s="13">
        <v>1400</v>
      </c>
      <c r="O125" s="14">
        <f t="shared" si="17"/>
        <v>0</v>
      </c>
    </row>
    <row r="126" spans="1:15" outlineLevel="1" x14ac:dyDescent="0.2">
      <c r="A126" s="5" t="s">
        <v>129</v>
      </c>
      <c r="B126" s="42" t="s">
        <v>130</v>
      </c>
      <c r="C126" s="13">
        <v>856571.2</v>
      </c>
      <c r="D126" s="13">
        <v>1039570.6</v>
      </c>
      <c r="E126" s="14">
        <f t="shared" ref="E126:E137" si="36">D126-C126</f>
        <v>182999.40000000002</v>
      </c>
      <c r="F126" s="13">
        <v>1408410.1</v>
      </c>
      <c r="G126" s="14">
        <f t="shared" si="32"/>
        <v>368839.50000000012</v>
      </c>
      <c r="H126" s="13">
        <v>1487988.6</v>
      </c>
      <c r="I126" s="14">
        <f t="shared" si="33"/>
        <v>79578.5</v>
      </c>
      <c r="J126" s="13">
        <v>1487948.6</v>
      </c>
      <c r="K126" s="14">
        <f t="shared" si="34"/>
        <v>-40</v>
      </c>
      <c r="L126" s="13">
        <v>1487948.6</v>
      </c>
      <c r="M126" s="14">
        <f t="shared" si="35"/>
        <v>0</v>
      </c>
      <c r="N126" s="13">
        <v>1487948.6</v>
      </c>
      <c r="O126" s="14">
        <f t="shared" ref="O126:O137" si="37">N126-L126</f>
        <v>0</v>
      </c>
    </row>
    <row r="127" spans="1:15" outlineLevel="1" x14ac:dyDescent="0.2">
      <c r="A127" s="5" t="s">
        <v>131</v>
      </c>
      <c r="B127" s="42" t="s">
        <v>132</v>
      </c>
      <c r="C127" s="13">
        <v>192444</v>
      </c>
      <c r="D127" s="13">
        <v>211284.5</v>
      </c>
      <c r="E127" s="14">
        <f t="shared" si="36"/>
        <v>18840.5</v>
      </c>
      <c r="F127" s="13">
        <v>233090.7</v>
      </c>
      <c r="G127" s="14">
        <f t="shared" si="32"/>
        <v>21806.200000000012</v>
      </c>
      <c r="H127" s="13">
        <v>233590.7</v>
      </c>
      <c r="I127" s="14">
        <f t="shared" si="33"/>
        <v>500</v>
      </c>
      <c r="J127" s="13">
        <v>233630.7</v>
      </c>
      <c r="K127" s="14">
        <f t="shared" si="34"/>
        <v>40</v>
      </c>
      <c r="L127" s="13">
        <v>233630.7</v>
      </c>
      <c r="M127" s="14">
        <f t="shared" si="35"/>
        <v>0</v>
      </c>
      <c r="N127" s="13">
        <v>233630.7</v>
      </c>
      <c r="O127" s="14">
        <f t="shared" si="37"/>
        <v>0</v>
      </c>
    </row>
    <row r="128" spans="1:15" s="6" customFormat="1" x14ac:dyDescent="0.2">
      <c r="A128" s="4" t="s">
        <v>133</v>
      </c>
      <c r="B128" s="41" t="s">
        <v>134</v>
      </c>
      <c r="C128" s="11">
        <f>SUM(C129:C130)</f>
        <v>166301</v>
      </c>
      <c r="D128" s="11">
        <f t="shared" ref="D128:N128" si="38">SUM(D129:D130)</f>
        <v>166301</v>
      </c>
      <c r="E128" s="10">
        <f t="shared" si="36"/>
        <v>0</v>
      </c>
      <c r="F128" s="11">
        <f t="shared" si="38"/>
        <v>166301</v>
      </c>
      <c r="G128" s="10">
        <f t="shared" si="32"/>
        <v>0</v>
      </c>
      <c r="H128" s="11">
        <f t="shared" si="38"/>
        <v>193501</v>
      </c>
      <c r="I128" s="10">
        <f t="shared" si="33"/>
        <v>27200</v>
      </c>
      <c r="J128" s="11">
        <f t="shared" si="38"/>
        <v>194001</v>
      </c>
      <c r="K128" s="10">
        <f t="shared" si="34"/>
        <v>500</v>
      </c>
      <c r="L128" s="11">
        <f t="shared" si="38"/>
        <v>194001</v>
      </c>
      <c r="M128" s="10">
        <f t="shared" si="35"/>
        <v>0</v>
      </c>
      <c r="N128" s="11">
        <f t="shared" si="38"/>
        <v>194001</v>
      </c>
      <c r="O128" s="10">
        <f t="shared" si="37"/>
        <v>0</v>
      </c>
    </row>
    <row r="129" spans="1:15" outlineLevel="1" x14ac:dyDescent="0.2">
      <c r="A129" s="5" t="s">
        <v>135</v>
      </c>
      <c r="B129" s="42" t="s">
        <v>136</v>
      </c>
      <c r="C129" s="13">
        <v>94900.6</v>
      </c>
      <c r="D129" s="13">
        <v>109900.6</v>
      </c>
      <c r="E129" s="14">
        <f t="shared" si="36"/>
        <v>15000</v>
      </c>
      <c r="F129" s="13">
        <v>109900.6</v>
      </c>
      <c r="G129" s="14">
        <f t="shared" si="32"/>
        <v>0</v>
      </c>
      <c r="H129" s="13">
        <v>139900.6</v>
      </c>
      <c r="I129" s="14">
        <f t="shared" si="33"/>
        <v>30000</v>
      </c>
      <c r="J129" s="13">
        <v>140400.6</v>
      </c>
      <c r="K129" s="14">
        <f t="shared" si="34"/>
        <v>500</v>
      </c>
      <c r="L129" s="13">
        <v>140400.6</v>
      </c>
      <c r="M129" s="14">
        <f t="shared" si="35"/>
        <v>0</v>
      </c>
      <c r="N129" s="13">
        <v>140400.6</v>
      </c>
      <c r="O129" s="14">
        <f t="shared" si="37"/>
        <v>0</v>
      </c>
    </row>
    <row r="130" spans="1:15" outlineLevel="1" x14ac:dyDescent="0.2">
      <c r="A130" s="5" t="s">
        <v>137</v>
      </c>
      <c r="B130" s="42" t="s">
        <v>138</v>
      </c>
      <c r="C130" s="13">
        <v>71400.399999999994</v>
      </c>
      <c r="D130" s="13">
        <v>56400.4</v>
      </c>
      <c r="E130" s="14">
        <f t="shared" si="36"/>
        <v>-14999.999999999993</v>
      </c>
      <c r="F130" s="13">
        <v>56400.4</v>
      </c>
      <c r="G130" s="14">
        <f t="shared" si="32"/>
        <v>0</v>
      </c>
      <c r="H130" s="13">
        <v>53600.4</v>
      </c>
      <c r="I130" s="14">
        <f t="shared" si="33"/>
        <v>-2800</v>
      </c>
      <c r="J130" s="13">
        <v>53600.4</v>
      </c>
      <c r="K130" s="14">
        <f t="shared" si="34"/>
        <v>0</v>
      </c>
      <c r="L130" s="13">
        <v>53600.4</v>
      </c>
      <c r="M130" s="14">
        <f t="shared" si="35"/>
        <v>0</v>
      </c>
      <c r="N130" s="13">
        <v>53600.4</v>
      </c>
      <c r="O130" s="14">
        <f t="shared" si="37"/>
        <v>0</v>
      </c>
    </row>
    <row r="131" spans="1:15" s="6" customFormat="1" ht="25.5" x14ac:dyDescent="0.2">
      <c r="A131" s="4" t="s">
        <v>139</v>
      </c>
      <c r="B131" s="41" t="s">
        <v>140</v>
      </c>
      <c r="C131" s="11">
        <f>C132</f>
        <v>1680000</v>
      </c>
      <c r="D131" s="11">
        <f t="shared" ref="D131:N131" si="39">D132</f>
        <v>1680000</v>
      </c>
      <c r="E131" s="10">
        <f t="shared" si="36"/>
        <v>0</v>
      </c>
      <c r="F131" s="11">
        <f t="shared" si="39"/>
        <v>1315289.6000000001</v>
      </c>
      <c r="G131" s="10">
        <f t="shared" si="32"/>
        <v>-364710.39999999991</v>
      </c>
      <c r="H131" s="11">
        <f t="shared" si="39"/>
        <v>585289.6</v>
      </c>
      <c r="I131" s="10">
        <f t="shared" si="33"/>
        <v>-730000.00000000012</v>
      </c>
      <c r="J131" s="11">
        <f t="shared" si="39"/>
        <v>585289.6</v>
      </c>
      <c r="K131" s="10">
        <f t="shared" si="34"/>
        <v>0</v>
      </c>
      <c r="L131" s="11">
        <f t="shared" si="39"/>
        <v>585289.6</v>
      </c>
      <c r="M131" s="10">
        <f t="shared" si="35"/>
        <v>0</v>
      </c>
      <c r="N131" s="11">
        <f t="shared" si="39"/>
        <v>585289.6</v>
      </c>
      <c r="O131" s="10">
        <f t="shared" si="37"/>
        <v>0</v>
      </c>
    </row>
    <row r="132" spans="1:15" ht="25.5" outlineLevel="1" x14ac:dyDescent="0.2">
      <c r="A132" s="5" t="s">
        <v>141</v>
      </c>
      <c r="B132" s="42" t="s">
        <v>142</v>
      </c>
      <c r="C132" s="13">
        <v>1680000</v>
      </c>
      <c r="D132" s="13">
        <v>1680000</v>
      </c>
      <c r="E132" s="14">
        <f t="shared" si="36"/>
        <v>0</v>
      </c>
      <c r="F132" s="13">
        <v>1315289.6000000001</v>
      </c>
      <c r="G132" s="14">
        <f t="shared" si="32"/>
        <v>-364710.39999999991</v>
      </c>
      <c r="H132" s="13">
        <v>585289.6</v>
      </c>
      <c r="I132" s="14">
        <f t="shared" si="33"/>
        <v>-730000.00000000012</v>
      </c>
      <c r="J132" s="13">
        <v>585289.6</v>
      </c>
      <c r="K132" s="14">
        <f t="shared" si="34"/>
        <v>0</v>
      </c>
      <c r="L132" s="13">
        <v>585289.6</v>
      </c>
      <c r="M132" s="14">
        <f t="shared" si="35"/>
        <v>0</v>
      </c>
      <c r="N132" s="13">
        <v>585289.6</v>
      </c>
      <c r="O132" s="14">
        <f t="shared" si="37"/>
        <v>0</v>
      </c>
    </row>
    <row r="133" spans="1:15" s="6" customFormat="1" ht="51" x14ac:dyDescent="0.2">
      <c r="A133" s="4" t="s">
        <v>143</v>
      </c>
      <c r="B133" s="41" t="s">
        <v>144</v>
      </c>
      <c r="C133" s="11">
        <f>SUM(C134:C136)</f>
        <v>4171727.2</v>
      </c>
      <c r="D133" s="11">
        <f t="shared" ref="D133:N133" si="40">SUM(D134:D136)</f>
        <v>4207136.2</v>
      </c>
      <c r="E133" s="10">
        <f t="shared" si="36"/>
        <v>35409</v>
      </c>
      <c r="F133" s="11">
        <f t="shared" si="40"/>
        <v>3863126.3</v>
      </c>
      <c r="G133" s="10">
        <f t="shared" si="32"/>
        <v>-344009.90000000037</v>
      </c>
      <c r="H133" s="11">
        <f t="shared" si="40"/>
        <v>3991665.9</v>
      </c>
      <c r="I133" s="10">
        <f t="shared" si="33"/>
        <v>128539.60000000009</v>
      </c>
      <c r="J133" s="11">
        <f t="shared" si="40"/>
        <v>3997886.9</v>
      </c>
      <c r="K133" s="10">
        <f t="shared" si="34"/>
        <v>6221</v>
      </c>
      <c r="L133" s="11">
        <f t="shared" si="40"/>
        <v>3997886.9</v>
      </c>
      <c r="M133" s="10">
        <f t="shared" si="35"/>
        <v>0</v>
      </c>
      <c r="N133" s="11">
        <f t="shared" si="40"/>
        <v>4171382</v>
      </c>
      <c r="O133" s="10">
        <f t="shared" si="37"/>
        <v>173495.10000000009</v>
      </c>
    </row>
    <row r="134" spans="1:15" ht="38.25" outlineLevel="1" x14ac:dyDescent="0.2">
      <c r="A134" s="5" t="s">
        <v>145</v>
      </c>
      <c r="B134" s="42" t="s">
        <v>146</v>
      </c>
      <c r="C134" s="13">
        <v>621204.19999999995</v>
      </c>
      <c r="D134" s="13">
        <v>621204.19999999995</v>
      </c>
      <c r="E134" s="14">
        <f t="shared" si="36"/>
        <v>0</v>
      </c>
      <c r="F134" s="13">
        <v>621204.19999999995</v>
      </c>
      <c r="G134" s="14">
        <f t="shared" si="32"/>
        <v>0</v>
      </c>
      <c r="H134" s="13">
        <v>621204.19999999995</v>
      </c>
      <c r="I134" s="14">
        <f t="shared" si="33"/>
        <v>0</v>
      </c>
      <c r="J134" s="13">
        <v>621204.19999999995</v>
      </c>
      <c r="K134" s="14">
        <f t="shared" si="34"/>
        <v>0</v>
      </c>
      <c r="L134" s="13">
        <v>621204.19999999995</v>
      </c>
      <c r="M134" s="14">
        <f t="shared" si="35"/>
        <v>0</v>
      </c>
      <c r="N134" s="13">
        <v>621204.19999999995</v>
      </c>
      <c r="O134" s="14">
        <f t="shared" si="37"/>
        <v>0</v>
      </c>
    </row>
    <row r="135" spans="1:15" outlineLevel="1" x14ac:dyDescent="0.2">
      <c r="A135" s="12" t="s">
        <v>147</v>
      </c>
      <c r="B135" s="42" t="s">
        <v>148</v>
      </c>
      <c r="C135" s="13">
        <v>1648836</v>
      </c>
      <c r="D135" s="13">
        <v>1718836</v>
      </c>
      <c r="E135" s="14">
        <f t="shared" si="36"/>
        <v>70000</v>
      </c>
      <c r="F135" s="13">
        <v>1320242.8999999999</v>
      </c>
      <c r="G135" s="14">
        <f t="shared" si="32"/>
        <v>-398593.10000000009</v>
      </c>
      <c r="H135" s="13">
        <v>1447582.5</v>
      </c>
      <c r="I135" s="14">
        <f t="shared" si="33"/>
        <v>127339.60000000009</v>
      </c>
      <c r="J135" s="13">
        <v>1454503.5</v>
      </c>
      <c r="K135" s="14">
        <f t="shared" si="34"/>
        <v>6921</v>
      </c>
      <c r="L135" s="13">
        <v>1454503.5</v>
      </c>
      <c r="M135" s="14">
        <f t="shared" si="35"/>
        <v>0</v>
      </c>
      <c r="N135" s="13">
        <v>1454503.5</v>
      </c>
      <c r="O135" s="14">
        <f t="shared" si="37"/>
        <v>0</v>
      </c>
    </row>
    <row r="136" spans="1:15" ht="25.5" outlineLevel="1" x14ac:dyDescent="0.2">
      <c r="A136" s="12" t="s">
        <v>149</v>
      </c>
      <c r="B136" s="42" t="s">
        <v>150</v>
      </c>
      <c r="C136" s="13">
        <v>1901687</v>
      </c>
      <c r="D136" s="13">
        <v>1867096</v>
      </c>
      <c r="E136" s="14">
        <f t="shared" si="36"/>
        <v>-34591</v>
      </c>
      <c r="F136" s="13">
        <v>1921679.2</v>
      </c>
      <c r="G136" s="14">
        <f t="shared" si="32"/>
        <v>54583.199999999953</v>
      </c>
      <c r="H136" s="13">
        <v>1922879.2</v>
      </c>
      <c r="I136" s="14">
        <f t="shared" si="33"/>
        <v>1200</v>
      </c>
      <c r="J136" s="13">
        <v>1922179.2</v>
      </c>
      <c r="K136" s="14">
        <f t="shared" si="34"/>
        <v>-700</v>
      </c>
      <c r="L136" s="13">
        <v>1922179.2</v>
      </c>
      <c r="M136" s="14">
        <f t="shared" si="35"/>
        <v>0</v>
      </c>
      <c r="N136" s="13">
        <v>2095674.3</v>
      </c>
      <c r="O136" s="14">
        <f t="shared" si="37"/>
        <v>173495.10000000009</v>
      </c>
    </row>
    <row r="137" spans="1:15" s="6" customFormat="1" x14ac:dyDescent="0.2">
      <c r="A137" s="15"/>
      <c r="B137" s="15" t="s">
        <v>248</v>
      </c>
      <c r="C137" s="18">
        <f>C7-C61</f>
        <v>-5677123.1999999881</v>
      </c>
      <c r="D137" s="18">
        <f>D7-D61</f>
        <v>-10433637.399999991</v>
      </c>
      <c r="E137" s="16">
        <f t="shared" si="36"/>
        <v>-4756514.200000003</v>
      </c>
      <c r="F137" s="18">
        <f>F7-F61</f>
        <v>-13050820.899999976</v>
      </c>
      <c r="G137" s="16">
        <f t="shared" si="32"/>
        <v>-2617183.4999999851</v>
      </c>
      <c r="H137" s="18">
        <f>H7-H61</f>
        <v>-7952646.3999999911</v>
      </c>
      <c r="I137" s="16">
        <f t="shared" si="33"/>
        <v>5098174.4999999851</v>
      </c>
      <c r="J137" s="18">
        <f>J7-J61</f>
        <v>-7952646.3999999762</v>
      </c>
      <c r="K137" s="16">
        <f t="shared" si="34"/>
        <v>1.4901161193847656E-8</v>
      </c>
      <c r="L137" s="18">
        <f>L7-L61</f>
        <v>-7952646.3999999762</v>
      </c>
      <c r="M137" s="16">
        <f t="shared" si="35"/>
        <v>0</v>
      </c>
      <c r="N137" s="18">
        <f>N7-N61</f>
        <v>-7952646.6999999732</v>
      </c>
      <c r="O137" s="16">
        <f t="shared" si="37"/>
        <v>-0.29999999701976776</v>
      </c>
    </row>
    <row r="138" spans="1:15" x14ac:dyDescent="0.2">
      <c r="O138" s="17"/>
    </row>
  </sheetData>
  <mergeCells count="8">
    <mergeCell ref="N1:O1"/>
    <mergeCell ref="A2:O2"/>
    <mergeCell ref="A4:A5"/>
    <mergeCell ref="O4:O5"/>
    <mergeCell ref="B4:B5"/>
    <mergeCell ref="C4:C5"/>
    <mergeCell ref="D4:M4"/>
    <mergeCell ref="N4:N5"/>
  </mergeCells>
  <pageMargins left="0.55118110236220474" right="0.55118110236220474" top="0.78740157480314965" bottom="0.59055118110236227" header="0.51181102362204722" footer="0.51181102362204722"/>
  <pageSetup paperSize="9" scale="60" fitToHeight="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Бюджет!SIGN</vt:lpstr>
      <vt:lpstr>Бюджет!Заголовки_для_печати</vt:lpstr>
      <vt:lpstr>Бюджет!Область_печати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Старостина Рузанна Левоновна</cp:lastModifiedBy>
  <cp:lastPrinted>2016-03-22T12:34:45Z</cp:lastPrinted>
  <dcterms:created xsi:type="dcterms:W3CDTF">2002-03-11T10:22:12Z</dcterms:created>
  <dcterms:modified xsi:type="dcterms:W3CDTF">2016-03-22T12:34:56Z</dcterms:modified>
</cp:coreProperties>
</file>