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315" windowWidth="15450" windowHeight="10260" activeTab="1"/>
  </bookViews>
  <sheets>
    <sheet name="Бюджет" sheetId="3" r:id="rId1"/>
    <sheet name="Доходы" sheetId="4" r:id="rId2"/>
  </sheets>
  <definedNames>
    <definedName name="APPT" localSheetId="0">Бюджет!$A$14</definedName>
    <definedName name="FIO" localSheetId="0">Бюджет!#REF!</definedName>
    <definedName name="SIGN" localSheetId="0">Бюджет!$A$14:$E$15</definedName>
    <definedName name="_xlnm.Print_Titles" localSheetId="0">Бюджет!$5:$5</definedName>
  </definedNames>
  <calcPr calcId="145621"/>
</workbook>
</file>

<file path=xl/calcChain.xml><?xml version="1.0" encoding="utf-8"?>
<calcChain xmlns="http://schemas.openxmlformats.org/spreadsheetml/2006/main">
  <c r="E51" i="4" l="1"/>
  <c r="E53" i="4"/>
  <c r="E54" i="4"/>
  <c r="E55" i="4"/>
  <c r="E56" i="4"/>
  <c r="D51" i="4"/>
  <c r="C51" i="4"/>
  <c r="B51" i="4"/>
  <c r="E22" i="4" l="1"/>
  <c r="E14" i="4"/>
  <c r="E18" i="4"/>
  <c r="E19" i="4"/>
  <c r="E20" i="4"/>
  <c r="E23" i="4"/>
  <c r="E24" i="4"/>
  <c r="E28" i="4"/>
  <c r="E30" i="4"/>
  <c r="E31" i="4"/>
  <c r="E33" i="4"/>
  <c r="E36" i="4"/>
  <c r="E37" i="4"/>
  <c r="E38" i="4"/>
  <c r="E41" i="4"/>
  <c r="E42" i="4"/>
  <c r="E44" i="4"/>
  <c r="E45" i="4"/>
  <c r="E46" i="4"/>
  <c r="E47" i="4"/>
  <c r="E49" i="4"/>
  <c r="E11" i="4"/>
  <c r="E12" i="4"/>
  <c r="D15" i="4" l="1"/>
  <c r="C15" i="4"/>
  <c r="B15" i="4"/>
  <c r="D21" i="4" l="1"/>
  <c r="D27" i="4" l="1"/>
  <c r="C27" i="4"/>
  <c r="B27" i="4"/>
  <c r="D43" i="4"/>
  <c r="C43" i="4"/>
  <c r="D40" i="4"/>
  <c r="E40" i="4" s="1"/>
  <c r="C40" i="4"/>
  <c r="D35" i="4"/>
  <c r="C35" i="4"/>
  <c r="C21" i="4"/>
  <c r="B43" i="4"/>
  <c r="B40" i="4"/>
  <c r="B35" i="4"/>
  <c r="B21" i="4"/>
  <c r="E21" i="4" s="1"/>
  <c r="D17" i="4"/>
  <c r="E17" i="4" s="1"/>
  <c r="C17" i="4"/>
  <c r="B17" i="4"/>
  <c r="D13" i="4"/>
  <c r="E13" i="4" s="1"/>
  <c r="C13" i="4"/>
  <c r="B13" i="4"/>
  <c r="D10" i="4"/>
  <c r="C10" i="4"/>
  <c r="B10" i="4"/>
  <c r="E10" i="4" l="1"/>
  <c r="E27" i="4"/>
  <c r="E35" i="4"/>
  <c r="E43" i="4"/>
  <c r="C9" i="4"/>
  <c r="D9" i="4"/>
  <c r="B9" i="4"/>
  <c r="D26" i="4"/>
  <c r="E26" i="4" s="1"/>
  <c r="C26" i="4"/>
  <c r="B26" i="4"/>
  <c r="K8" i="3"/>
  <c r="K9" i="3"/>
  <c r="K10" i="3"/>
  <c r="K11" i="3"/>
  <c r="K12" i="3"/>
  <c r="K13" i="3"/>
  <c r="K14" i="3"/>
  <c r="K15" i="3"/>
  <c r="K16" i="3"/>
  <c r="K18" i="3"/>
  <c r="K20" i="3"/>
  <c r="K21" i="3"/>
  <c r="K22" i="3"/>
  <c r="K24" i="3"/>
  <c r="K25" i="3"/>
  <c r="K26" i="3"/>
  <c r="K27" i="3"/>
  <c r="K28" i="3"/>
  <c r="K29" i="3"/>
  <c r="K30" i="3"/>
  <c r="K31" i="3"/>
  <c r="K32" i="3"/>
  <c r="K33" i="3"/>
  <c r="K35" i="3"/>
  <c r="K36" i="3"/>
  <c r="K37" i="3"/>
  <c r="K38" i="3"/>
  <c r="K40" i="3"/>
  <c r="K41" i="3"/>
  <c r="K43" i="3"/>
  <c r="K44" i="3"/>
  <c r="K45" i="3"/>
  <c r="K46" i="3"/>
  <c r="K47" i="3"/>
  <c r="K48" i="3"/>
  <c r="K49" i="3"/>
  <c r="K51" i="3"/>
  <c r="K52" i="3"/>
  <c r="K53" i="3"/>
  <c r="K55" i="3"/>
  <c r="K56" i="3"/>
  <c r="K57" i="3"/>
  <c r="K58" i="3"/>
  <c r="K59" i="3"/>
  <c r="K60" i="3"/>
  <c r="K61" i="3"/>
  <c r="K63" i="3"/>
  <c r="K64" i="3"/>
  <c r="K65" i="3"/>
  <c r="K66" i="3"/>
  <c r="K67" i="3"/>
  <c r="K68" i="3"/>
  <c r="K70" i="3"/>
  <c r="K71" i="3"/>
  <c r="K72" i="3"/>
  <c r="K74" i="3"/>
  <c r="K75" i="3"/>
  <c r="K77" i="3"/>
  <c r="K79" i="3"/>
  <c r="K80" i="3"/>
  <c r="K81" i="3"/>
  <c r="D78" i="3"/>
  <c r="E78" i="3"/>
  <c r="F78" i="3"/>
  <c r="G78" i="3"/>
  <c r="H78" i="3"/>
  <c r="I78" i="3"/>
  <c r="J78" i="3"/>
  <c r="K78" i="3" s="1"/>
  <c r="C78" i="3"/>
  <c r="D76" i="3"/>
  <c r="E76" i="3"/>
  <c r="F76" i="3"/>
  <c r="G76" i="3"/>
  <c r="H76" i="3"/>
  <c r="I76" i="3"/>
  <c r="J76" i="3"/>
  <c r="K76" i="3" s="1"/>
  <c r="C76" i="3"/>
  <c r="D73" i="3"/>
  <c r="E73" i="3"/>
  <c r="F73" i="3"/>
  <c r="G73" i="3"/>
  <c r="H73" i="3"/>
  <c r="I73" i="3"/>
  <c r="J73" i="3"/>
  <c r="K73" i="3" s="1"/>
  <c r="C73" i="3"/>
  <c r="D69" i="3"/>
  <c r="E69" i="3"/>
  <c r="F69" i="3"/>
  <c r="G69" i="3"/>
  <c r="H69" i="3"/>
  <c r="I69" i="3"/>
  <c r="J69" i="3"/>
  <c r="K69" i="3" s="1"/>
  <c r="C69" i="3"/>
  <c r="D62" i="3"/>
  <c r="E62" i="3"/>
  <c r="F62" i="3"/>
  <c r="G62" i="3"/>
  <c r="H62" i="3"/>
  <c r="I62" i="3"/>
  <c r="J62" i="3"/>
  <c r="K62" i="3" s="1"/>
  <c r="C62" i="3"/>
  <c r="D54" i="3"/>
  <c r="E54" i="3"/>
  <c r="F54" i="3"/>
  <c r="G54" i="3"/>
  <c r="H54" i="3"/>
  <c r="I54" i="3"/>
  <c r="J54" i="3"/>
  <c r="K54" i="3" s="1"/>
  <c r="C54" i="3"/>
  <c r="D50" i="3"/>
  <c r="E50" i="3"/>
  <c r="F50" i="3"/>
  <c r="G50" i="3"/>
  <c r="H50" i="3"/>
  <c r="I50" i="3"/>
  <c r="J50" i="3"/>
  <c r="K50" i="3" s="1"/>
  <c r="C50" i="3"/>
  <c r="D42" i="3"/>
  <c r="E42" i="3"/>
  <c r="F42" i="3"/>
  <c r="G42" i="3"/>
  <c r="H42" i="3"/>
  <c r="I42" i="3"/>
  <c r="J42" i="3"/>
  <c r="K42" i="3" s="1"/>
  <c r="C42" i="3"/>
  <c r="D39" i="3"/>
  <c r="E39" i="3"/>
  <c r="F39" i="3"/>
  <c r="G39" i="3"/>
  <c r="H39" i="3"/>
  <c r="I39" i="3"/>
  <c r="J39" i="3"/>
  <c r="K39" i="3" s="1"/>
  <c r="C39" i="3"/>
  <c r="D34" i="3"/>
  <c r="E34" i="3"/>
  <c r="F34" i="3"/>
  <c r="G34" i="3"/>
  <c r="H34" i="3"/>
  <c r="I34" i="3"/>
  <c r="J34" i="3"/>
  <c r="K34" i="3" s="1"/>
  <c r="C34" i="3"/>
  <c r="D23" i="3"/>
  <c r="E23" i="3"/>
  <c r="F23" i="3"/>
  <c r="G23" i="3"/>
  <c r="H23" i="3"/>
  <c r="I23" i="3"/>
  <c r="J23" i="3"/>
  <c r="K23" i="3" s="1"/>
  <c r="C23" i="3"/>
  <c r="D19" i="3"/>
  <c r="E19" i="3"/>
  <c r="F19" i="3"/>
  <c r="G19" i="3"/>
  <c r="H19" i="3"/>
  <c r="I19" i="3"/>
  <c r="J19" i="3"/>
  <c r="K19" i="3" s="1"/>
  <c r="C19" i="3"/>
  <c r="D17" i="3"/>
  <c r="E17" i="3"/>
  <c r="F17" i="3"/>
  <c r="G17" i="3"/>
  <c r="H17" i="3"/>
  <c r="I17" i="3"/>
  <c r="J17" i="3"/>
  <c r="K17" i="3" s="1"/>
  <c r="C17" i="3"/>
  <c r="D7" i="3"/>
  <c r="D6" i="3" s="1"/>
  <c r="E7" i="3"/>
  <c r="E6" i="3" s="1"/>
  <c r="F7" i="3"/>
  <c r="F6" i="3" s="1"/>
  <c r="G7" i="3"/>
  <c r="G6" i="3" s="1"/>
  <c r="H7" i="3"/>
  <c r="H6" i="3" s="1"/>
  <c r="I7" i="3"/>
  <c r="I6" i="3" s="1"/>
  <c r="J7" i="3"/>
  <c r="J6" i="3" s="1"/>
  <c r="C7" i="3"/>
  <c r="C6" i="3" s="1"/>
  <c r="E9" i="4" l="1"/>
  <c r="D8" i="4"/>
  <c r="C8" i="4"/>
  <c r="C7" i="4" s="1"/>
  <c r="B8" i="4"/>
  <c r="K6" i="3"/>
  <c r="K7" i="3"/>
  <c r="D7" i="4" l="1"/>
  <c r="E7" i="4" s="1"/>
  <c r="E8" i="4"/>
  <c r="B7" i="4"/>
</calcChain>
</file>

<file path=xl/sharedStrings.xml><?xml version="1.0" encoding="utf-8"?>
<sst xmlns="http://schemas.openxmlformats.org/spreadsheetml/2006/main" count="257" uniqueCount="250">
  <si>
    <t>тыс. руб.</t>
  </si>
  <si>
    <t>КФСР</t>
  </si>
  <si>
    <t>Наименование КФСР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</si>
  <si>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</si>
  <si>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</si>
  <si>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</si>
  <si>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</si>
  <si>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</si>
  <si>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</si>
  <si>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</si>
  <si>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</si>
  <si>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</si>
  <si>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</si>
  <si>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</si>
  <si>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</si>
  <si>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</si>
  <si>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</si>
  <si>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</si>
  <si>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</si>
  <si>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</si>
  <si>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</si>
  <si>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</si>
  <si>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</si>
  <si>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</si>
  <si>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</si>
  <si>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</si>
  <si>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</si>
  <si>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</si>
  <si>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</si>
  <si>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</si>
  <si>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</si>
  <si>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</si>
  <si>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</si>
  <si>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</si>
  <si>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</si>
  <si>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</si>
  <si>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</si>
  <si>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</si>
  <si>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</si>
  <si>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</si>
  <si>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</si>
  <si>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</si>
  <si>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</si>
  <si>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</si>
  <si>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</si>
  <si>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</si>
  <si>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</si>
  <si>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</si>
  <si>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</si>
  <si>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</si>
  <si>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</si>
  <si>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</si>
  <si>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</si>
  <si>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</si>
  <si>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</si>
  <si>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</si>
  <si>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</si>
  <si>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</si>
  <si>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</si>
  <si>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</si>
  <si>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</si>
  <si>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</si>
  <si>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</si>
  <si>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</si>
  <si>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</si>
  <si>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</si>
  <si>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</si>
  <si>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</si>
  <si>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</si>
  <si>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</si>
  <si>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</si>
  <si>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</si>
  <si>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</si>
  <si>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</si>
  <si>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</si>
  <si>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</si>
  <si>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</si>
  <si>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</si>
  <si>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</si>
  <si>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</si>
  <si>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</si>
  <si>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</si>
  <si>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</si>
  <si>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</si>
  <si>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Высшее и послевузовское профессиональное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</si>
  <si>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</si>
  <si>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</si>
  <si>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</si>
  <si>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</si>
  <si>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</si>
  <si>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</si>
  <si>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</si>
  <si>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</si>
  <si>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</si>
  <si>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</si>
  <si>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</si>
  <si>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</si>
  <si>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</si>
  <si>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</si>
  <si>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</si>
  <si>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</si>
  <si>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</si>
  <si>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</si>
  <si>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</si>
  <si>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</si>
  <si>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</si>
  <si>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</si>
  <si>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</si>
  <si>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</si>
  <si>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</si>
  <si>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</si>
  <si>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</si>
  <si>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</si>
  <si>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</si>
  <si>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</si>
  <si>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</si>
  <si>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</si>
  <si>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</si>
  <si>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</si>
  <si>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</si>
  <si>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</si>
  <si>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</si>
  <si>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</si>
  <si>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1005</t>
  </si>
  <si>
    <t>Прикладные научные исследования в области социальной политики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</si>
  <si>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</si>
  <si>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</si>
  <si>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</si>
  <si>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</si>
  <si>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</si>
  <si>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</si>
  <si>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</si>
  <si>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</si>
  <si>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</si>
  <si>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</si>
  <si>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</si>
  <si>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</si>
  <si>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</si>
  <si>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</si>
  <si>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</si>
  <si>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</si>
  <si>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</si>
  <si>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</si>
  <si>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</si>
  <si>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</si>
  <si>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</si>
  <si>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</si>
  <si>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</si>
  <si>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</si>
  <si>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</si>
  <si>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</si>
  <si>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</si>
  <si>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</si>
  <si>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ИТОГО:</t>
  </si>
  <si>
    <t>от 06.04.15 
№ 23-оз</t>
  </si>
  <si>
    <t>от 06.07.15 
№ 62-оз</t>
  </si>
  <si>
    <t>от 12.10.15 
№ 86-оз</t>
  </si>
  <si>
    <t>от 20.11.15 
№ 121-оз</t>
  </si>
  <si>
    <t>от 09.12.15 
№ 128-оз</t>
  </si>
  <si>
    <t xml:space="preserve">Уточненный план по состоянию 
на 31.12.15 </t>
  </si>
  <si>
    <t>1</t>
  </si>
  <si>
    <t>2</t>
  </si>
  <si>
    <t>3</t>
  </si>
  <si>
    <t>Областной бюджет Ленинградской области на 2015 год 
(от 22.12.14 № 96-оз)</t>
  </si>
  <si>
    <t xml:space="preserve">Внесение изменений в областной бюджет Ленинградской области на 2015 год </t>
  </si>
  <si>
    <t xml:space="preserve">Факт по состоянию 
на 31.12.15 </t>
  </si>
  <si>
    <t>11=10/3</t>
  </si>
  <si>
    <t>Отклонение фактического значения от первоначального бюджета (%)</t>
  </si>
  <si>
    <t xml:space="preserve">Сведения о фактически произведенных расходах по разделам и подразделам классификации расходов областного бюджета Ленинградской области 
в сравнении с первоначально утвержденными законом о бюджете Ленинградской области значениями и с уточненными значениями с учетом внесенных изменений </t>
  </si>
  <si>
    <t>Наименование вида доходов</t>
  </si>
  <si>
    <t>Доходы бюджета - Всего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</si>
  <si>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</si>
  <si>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</si>
  <si>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</si>
  <si>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</si>
  <si>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</si>
  <si>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</si>
  <si>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</si>
  <si>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</si>
  <si>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</si>
  <si>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</si>
  <si>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</si>
  <si>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</si>
  <si>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</si>
  <si>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</si>
  <si>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</si>
  <si>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</si>
  <si>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</si>
  <si>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</si>
  <si>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</si>
  <si>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от размещения средств бюджетов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</si>
  <si>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</si>
  <si>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</si>
  <si>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</si>
  <si>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</si>
  <si>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</si>
  <si>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</si>
  <si>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</si>
  <si>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</si>
  <si>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</t>
  </si>
  <si>
    <t>ДОХОДЫ ОТ ОКАЗАНИЯ ПЛАТНЫХ УСЛУГ (РАБОТ)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</si>
  <si>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</si>
  <si>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</si>
  <si>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</si>
  <si>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</si>
  <si>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</si>
  <si>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</si>
  <si>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</si>
  <si>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</si>
  <si>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</si>
  <si>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НАЛОГОВЫЕ ДОХОДЫ</t>
  </si>
  <si>
    <t>НЕНАЛОГОВЫЕ ДОХОДЫ</t>
  </si>
  <si>
    <t>Проценты, полученные от предоставления бюдетных кредитов внутри страны</t>
  </si>
  <si>
    <t>Основное влияние на рост платежей  оказал уровень поступлений налога на прибыль организаций, который увеличился  по сравнению с  2015  годом на 5,8 млрд.руб., или на 12,6%</t>
  </si>
  <si>
    <t xml:space="preserve">Перевыполнение бюджетных показателей обусловлено увеличением поступлений транспортного налога с физических лиц на 19,0% за счет увеличения собираемости налога. </t>
  </si>
  <si>
    <t>По сравнению с 2014 годом наблюдается рост поступлений налога на игорный бизнес на 214,0 тыс.руб., или на 15,4%
Рост поступлений налога на игорный бизнес по сравнению с 2014 годом обусловлен увеличением количества объектов налогообложения.</t>
  </si>
  <si>
    <t>Поступления по фактически совершенным юридическим значимым действиям</t>
  </si>
  <si>
    <t>Уровень поступлений обусловлен достигнутыми показателями финансово-экономической деятельности предприятий и организаций</t>
  </si>
  <si>
    <t>Основное влияние на перевыполнение бюджетных показателей налоговых и неналоговых доходов  оказал уровень поступлений налога на прибыль организаций, который увеличился  по сравнению с  2015  годом на 5,8 млрд.руб., или на 12,6%</t>
  </si>
  <si>
    <t xml:space="preserve">Перевыполнение бюджетных назначений по налогу на прибыль,  в основном, обусловлен увеличением платежей, как от отдельных ответственных участников консолидированных групп налогоплательщиков, так и от крупнейших налогоплательщиков области. 
Данные категории плательщиков обеспечивают более 76,1% поступлений налога на прибыль в областной бюджет.
Объем налога на прибыль организаций, перечисленного в областной бюджет в 2015 году ответственными участниками консолидированных групп налогоплательщиков, увеличился по сравнению с 2014 годом на 3,8 млрд.руб. или в 1,2 раза. </t>
  </si>
  <si>
    <t>Основное влияние на перевыполнение бюджетных показателей по неналоговым доходам  оказал уровень поступлений доходов от размещения средств бюджетов, удельный вес которого в общей сумме неналоговых доходов составил 49,0% и увеличился по сравнению с 2014 годом в 3,8 раза</t>
  </si>
  <si>
    <t>Основное влияние на перевыполнение бюджетных показателей по доходам от использования имущества  оказал уровень поступлений доходов от размещения средств бюджетов, удельный вес которого в общей сумме неналоговых доходов составил 49,0% и увеличился по сравнению с 2014 годом в 3,8 раза</t>
  </si>
  <si>
    <t>Уровень поступлений обусловлен размером размещаемых временно свободных средств бюджетов субъектов Российской Федерации</t>
  </si>
  <si>
    <t>На процент выполнения плановых показателей повлияли фактические результаты финансово-хозйственной деятельности государственных унитарных предприятий Ленинградской области</t>
  </si>
  <si>
    <t>Уровень поступлений разовых платежей за пользование недрами при наступлении определенных событий обусловлен результатами проведения аукционов на право пользования недрами с целью геологического изучения, разведки и добычи полезных ископаемых.</t>
  </si>
  <si>
    <t>Основное влияние на перевыполнение бюдженых назначений по платежам при пользовании природными ресурсами оказал объем поступлений платежей при пользовании недрами</t>
  </si>
  <si>
    <t>Основной причиной невыполнения бюджетных назначений являетс я снижение объемов размещеннных отходов производства и потребления на 7,7% и снижение объемов выбросов загрязняющих веществ в атмосферный воздух передвижными объектами на 25,6%</t>
  </si>
  <si>
    <t>Уровень поступлений обусловлен фактическим объемом предоставленных бюджетных кредитов</t>
  </si>
  <si>
    <t>За январь-декабрь 2015 года акцизы в целом поступили в областной бюджет в сумме 4 862 360,1 тыс.руб. (84,2% от годового плана), что больше соответствующего периода прошлого года на 232 755 тыс.руб., или на 5 процентов.
Основной удельный вес в поступлении акцизов приходится на акцизы на нефтепродукты – 74,7 процента.
Поступление акцизов на нефтепродукты за 2015 год составило 3 633 893,9 тыс.руб., что по сравнению с соответствующим периодом прошлого года больше на 270 903,5 тыс.руб., или на 8,1 процента.
Объем поступлений акцизов на нефтепродукты зависит от объемов реализации нефтепродуктов всеми производителями на территории Российской Федерации, а также от норматива отчислений, установленного законом о федеральном бюджете на очередной финансовый год. На 2015 год указанный норматив для Ленинградской области установлен в размере 1,3802 (на 2014 год был установлен в размере 1,4181).
Сложившаяся динамика поступления акцизов в 2015 году обусловлена поправками, внесенными с 01.01.2015 г. в п. 1 ст. 193 Налогового кодекса Российской Федерации Федеральным законом от 24.11.2014 № 366-ФЗ.
Согласно данным поправкам в рамках налогового маневра для стабилизации цен на нефтепродукты были существенно снижены ставки акцизов на автомобильный бензин и дизельное топливо. Так, например, ставка налогообложения по акцизам на дизельное топливо в 2015 году снижена относительно 2014 года на 46,5%, на автомобильный бензин 4-го класса – на 26,4%,. Кроме того, вычетам подлежат суммы по некоторым видам акцизов, умноженные на соответствующий коэффициент. В результате поступления в областной бюджет по акцизам на прямогонный бензин за 2015 год отсутствовали, было возмещено из бюджета 163 068,3 тыс. руб.                                                                                                                                                       Поступление акцизов на алкогольную продукцию за 2015 год составило 1 228 466,2 тыс. руб. (86,4% от годового плана), что меньше уровня прошлого года на 48 148,5 тыс. руб., или на 3,8 процента, что, в основном, связана со снижением производства и реализации данных видов продукции производителями Гатчинского и Всеволожского районов (ООО «Ливиз», ЗАО «Бодегас Вальдепабло-Нева»).</t>
  </si>
  <si>
    <t>Уровень поступлений  сбора обусловлен количеством выданных лиценций на право пользования водными биологическими ресурсами</t>
  </si>
  <si>
    <t>Доходы от компенсации затрат бюджета формируются за счет возврата в областной бюджет неиспользованных бюджетных ассигнований  и, по этой причине, носят разовый характер.По сравнению с 2014 годом указанные поступления возросли в 3,5 раза</t>
  </si>
  <si>
    <t xml:space="preserve">Низкий процент выполнения обусловлен тем, что не состоялись торги по продаже имущества </t>
  </si>
  <si>
    <t>Невыполнение бюджетных назначений  обусловлено тем, что не состоялись торги по продаже земельных участков</t>
  </si>
  <si>
    <t>Основное влияние на уровень поступлений данного доходного источника оказывали денежные взыскания (штрафы) за правонарушения в области дорожного движения, их удельный вес в общей сумме штрафов, санкций, возмещения ущерба составил 86,6 процента.
За январь-декабрь 2015 года денежные взыскания (штрафы) за правонарушения в области дорожного движения поступили в областной бюджет в сумме 711 145,8 тыс.руб., что по сравнению с 2014 годом больше на 146 553,4 тыс.руб., или в 1,3 раза.</t>
  </si>
  <si>
    <t>Поступления обусловлены объемом фактически произведенных работ</t>
  </si>
  <si>
    <t>Увеличение безвозмездных поступлений:
- из федерального бюджета;
- из бюджета Пенсионного фонда Российской федерации;
- из бюджета Территориального фонда обязательного медицинского страхования Ленинградской области;
- из бюджета Санкт-Петербурга;
- от Государственной корпорации "Фонд содействия реформированию жилищно-коммунального хозяйства";
- на гранты от нерезидентов;
- от возврата целевых средств прошлых лет из бюджетов муниципальных образований Ленинградской области и от организаций.</t>
  </si>
  <si>
    <t>5=4/2</t>
  </si>
  <si>
    <t>Пояснения различий между первоначально утвержденными 
показателями доходов и их фактическими значениями в случаях, если такие отклонения (+/-) составили 5% и более от первоначально утвержденного значения</t>
  </si>
  <si>
    <t>Дотации бюджетам субъектов Российской Федерации и муниципальных образований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</si>
  <si>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</si>
  <si>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</si>
  <si>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</si>
  <si>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БЕЗВОЗМЕЗДНЫЕ ПОСТУПЛЕНИЯ ОТ ГОСУДАРСТВЕННЫХ (МУНИЦИПАЛЬНЫХ) ОРГАНИЗАЦИЙ</t>
  </si>
  <si>
    <t>ПРОЧИЕ БЕЗВОЗМЕЗДНЫЕ ПОСТУПЛЕНИЯ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</si>
  <si>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</si>
  <si>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</si>
  <si>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БЕЗВОЗМЕЗДНЫЕ ПОСТУПЛЕНИЯ ОТ НЕРЕЗИДЕНТОВ</t>
  </si>
  <si>
    <t>БЕЗВОЗМЕЗДНЫЕ ПОСТУПЛЕНИЯ ОТ ДРУГИХ БЮДЖЕТОВ БЮДЖЕТНОЙ СИСТЕМЫ РОССИЙСКОЙ ФЕДЕРАЦИИ</t>
  </si>
  <si>
    <t>Приложение 4</t>
  </si>
  <si>
    <t xml:space="preserve">Сведения о фактических поступлениях доходов по видам доходов в сравнении с первоначально утвержденными (установленными) законом о бюджете 
Ленинградской области значениями и с уточненными значениями с учетом внесенных изменений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</si>
</sst>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color rgb="FF800000"/>
      <name val="Arial"/>
      <family val="2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164" fontId="2" fillId="0" borderId="1" xfId="0" applyNumberFormat="1" applyFont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5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justify" vertical="center" wrapText="1"/>
    </xf>
    <xf numFmtId="4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justify" vertical="top" wrapText="1"/>
    </xf>
    <xf numFmtId="164" fontId="2" fillId="2" borderId="1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5" fillId="0" borderId="1" xfId="0" applyFont="1" applyBorder="1"/>
    <xf numFmtId="0" fontId="0" fillId="0" borderId="1" xfId="0" applyBorder="1"/>
    <xf numFmtId="0" fontId="1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CC"/>
      <color rgb="FFFFCCFF"/>
      <color rgb="FFFF99CC"/>
      <color rgb="FFCCFF99"/>
      <color rgb="FFCCFF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81"/>
  <sheetViews>
    <sheetView showGridLines="0" zoomScaleNormal="100" workbookViewId="0">
      <selection activeCell="J9" sqref="J9"/>
    </sheetView>
  </sheetViews>
  <sheetFormatPr defaultColWidth="9.140625" defaultRowHeight="12.75" outlineLevelRow="1" x14ac:dyDescent="0.2"/>
  <cols>
    <col min="1" max="1" width="8.28515625" style="1" customWidth="1"/>
    <col min="2" max="2" width="39.42578125" style="1" customWidth="1"/>
    <col min="3" max="3" width="19" style="1" customWidth="1"/>
    <col min="4" max="4" width="12.28515625" style="1" customWidth="1"/>
    <col min="5" max="5" width="12.140625" style="1" customWidth="1"/>
    <col min="6" max="6" width="12.5703125" style="1" customWidth="1"/>
    <col min="7" max="7" width="13.28515625" style="1" customWidth="1"/>
    <col min="8" max="8" width="12.85546875" style="1" customWidth="1"/>
    <col min="9" max="9" width="12.42578125" style="1" customWidth="1"/>
    <col min="10" max="10" width="12" style="1" customWidth="1"/>
    <col min="11" max="11" width="14.85546875" style="1" customWidth="1"/>
    <col min="12" max="16384" width="9.140625" style="1"/>
  </cols>
  <sheetData>
    <row r="1" spans="1:11" ht="36" customHeight="1" x14ac:dyDescent="0.2">
      <c r="A1" s="39" t="s">
        <v>168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x14ac:dyDescent="0.2">
      <c r="B2" s="3"/>
      <c r="C2" s="3"/>
      <c r="D2" s="3"/>
      <c r="E2" s="3"/>
      <c r="K2" s="8" t="s">
        <v>0</v>
      </c>
    </row>
    <row r="3" spans="1:11" ht="25.9" customHeight="1" x14ac:dyDescent="0.2">
      <c r="A3" s="41" t="s">
        <v>1</v>
      </c>
      <c r="B3" s="41" t="s">
        <v>2</v>
      </c>
      <c r="C3" s="41" t="s">
        <v>163</v>
      </c>
      <c r="D3" s="40" t="s">
        <v>164</v>
      </c>
      <c r="E3" s="40"/>
      <c r="F3" s="40"/>
      <c r="G3" s="40"/>
      <c r="H3" s="40"/>
      <c r="I3" s="40" t="s">
        <v>159</v>
      </c>
      <c r="J3" s="40" t="s">
        <v>165</v>
      </c>
      <c r="K3" s="40" t="s">
        <v>167</v>
      </c>
    </row>
    <row r="4" spans="1:11" ht="39.6" customHeight="1" x14ac:dyDescent="0.2">
      <c r="A4" s="41"/>
      <c r="B4" s="41"/>
      <c r="C4" s="41"/>
      <c r="D4" s="13" t="s">
        <v>154</v>
      </c>
      <c r="E4" s="13" t="s">
        <v>155</v>
      </c>
      <c r="F4" s="13" t="s">
        <v>156</v>
      </c>
      <c r="G4" s="13" t="s">
        <v>157</v>
      </c>
      <c r="H4" s="13" t="s">
        <v>158</v>
      </c>
      <c r="I4" s="40"/>
      <c r="J4" s="40"/>
      <c r="K4" s="40"/>
    </row>
    <row r="5" spans="1:11" ht="13.15" customHeight="1" x14ac:dyDescent="0.2">
      <c r="A5" s="6" t="s">
        <v>160</v>
      </c>
      <c r="B5" s="6" t="s">
        <v>161</v>
      </c>
      <c r="C5" s="6" t="s">
        <v>162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3" t="s">
        <v>166</v>
      </c>
    </row>
    <row r="6" spans="1:11" x14ac:dyDescent="0.2">
      <c r="A6" s="2"/>
      <c r="B6" s="4" t="s">
        <v>153</v>
      </c>
      <c r="C6" s="9">
        <f>C7+C17+C19+C23+C34+C39+C42+C50+C54+C62+C69+C73+C76+C78</f>
        <v>83051064.5</v>
      </c>
      <c r="D6" s="9">
        <f t="shared" ref="D6:J6" si="0">D7+D17+D19+D23+D34+D39+D42+D50+D54+D62+D69+D73+D76+D78</f>
        <v>90446732.100000009</v>
      </c>
      <c r="E6" s="9">
        <f t="shared" si="0"/>
        <v>95739330.699999988</v>
      </c>
      <c r="F6" s="9">
        <f t="shared" si="0"/>
        <v>99961808.799999997</v>
      </c>
      <c r="G6" s="9">
        <f t="shared" si="0"/>
        <v>100066153.69999999</v>
      </c>
      <c r="H6" s="9">
        <f t="shared" si="0"/>
        <v>99851929.699999988</v>
      </c>
      <c r="I6" s="9">
        <f t="shared" si="0"/>
        <v>99936871.599999979</v>
      </c>
      <c r="J6" s="9">
        <f t="shared" si="0"/>
        <v>93612482.499999985</v>
      </c>
      <c r="K6" s="15">
        <f>J6*100/C6</f>
        <v>112.71677619496374</v>
      </c>
    </row>
    <row r="7" spans="1:11" x14ac:dyDescent="0.2">
      <c r="A7" s="16" t="s">
        <v>3</v>
      </c>
      <c r="B7" s="5" t="s">
        <v>4</v>
      </c>
      <c r="C7" s="10">
        <f>SUM(C8:C16)</f>
        <v>5952397.0999999996</v>
      </c>
      <c r="D7" s="10">
        <f t="shared" ref="D7:J7" si="1">SUM(D8:D16)</f>
        <v>6112519</v>
      </c>
      <c r="E7" s="10">
        <f t="shared" si="1"/>
        <v>6434002.5999999996</v>
      </c>
      <c r="F7" s="10">
        <f t="shared" si="1"/>
        <v>6493129.4000000004</v>
      </c>
      <c r="G7" s="10">
        <f t="shared" si="1"/>
        <v>6490160.1999999993</v>
      </c>
      <c r="H7" s="10">
        <f t="shared" si="1"/>
        <v>6483938.4000000004</v>
      </c>
      <c r="I7" s="10">
        <f t="shared" si="1"/>
        <v>6212121</v>
      </c>
      <c r="J7" s="10">
        <f t="shared" si="1"/>
        <v>5617979.2999999998</v>
      </c>
      <c r="K7" s="15">
        <f t="shared" ref="K7:K70" si="2">J7*100/C7</f>
        <v>94.381796201063267</v>
      </c>
    </row>
    <row r="8" spans="1:11" ht="38.25" outlineLevel="1" x14ac:dyDescent="0.2">
      <c r="A8" s="17" t="s">
        <v>5</v>
      </c>
      <c r="B8" s="7" t="s">
        <v>6</v>
      </c>
      <c r="C8" s="11">
        <v>3890.6</v>
      </c>
      <c r="D8" s="11">
        <v>3890.6</v>
      </c>
      <c r="E8" s="11">
        <v>4269.6000000000004</v>
      </c>
      <c r="F8" s="11">
        <v>4269.6000000000004</v>
      </c>
      <c r="G8" s="11">
        <v>4478.8999999999996</v>
      </c>
      <c r="H8" s="11">
        <v>4856.8999999999996</v>
      </c>
      <c r="I8" s="11">
        <v>4856.8999999999996</v>
      </c>
      <c r="J8" s="11">
        <v>4839.6000000000004</v>
      </c>
      <c r="K8" s="14">
        <f t="shared" si="2"/>
        <v>124.39212460802963</v>
      </c>
    </row>
    <row r="9" spans="1:11" ht="51" outlineLevel="1" x14ac:dyDescent="0.2">
      <c r="A9" s="17" t="s">
        <v>7</v>
      </c>
      <c r="B9" s="7" t="s">
        <v>8</v>
      </c>
      <c r="C9" s="11">
        <v>453421.2</v>
      </c>
      <c r="D9" s="11">
        <v>454339.9</v>
      </c>
      <c r="E9" s="11">
        <v>492138.4</v>
      </c>
      <c r="F9" s="11">
        <v>494730.6</v>
      </c>
      <c r="G9" s="11">
        <v>497045</v>
      </c>
      <c r="H9" s="11">
        <v>497182.3</v>
      </c>
      <c r="I9" s="11">
        <v>498897.8</v>
      </c>
      <c r="J9" s="11">
        <v>480257.7</v>
      </c>
      <c r="K9" s="14">
        <f t="shared" si="2"/>
        <v>105.91866899915576</v>
      </c>
    </row>
    <row r="10" spans="1:11" ht="63.75" outlineLevel="1" x14ac:dyDescent="0.2">
      <c r="A10" s="17" t="s">
        <v>9</v>
      </c>
      <c r="B10" s="7" t="s">
        <v>10</v>
      </c>
      <c r="C10" s="11">
        <v>2755312.3</v>
      </c>
      <c r="D10" s="11">
        <v>2726397.2</v>
      </c>
      <c r="E10" s="11">
        <v>2856277.2</v>
      </c>
      <c r="F10" s="11">
        <v>2794477.2</v>
      </c>
      <c r="G10" s="11">
        <v>2797948.9</v>
      </c>
      <c r="H10" s="11">
        <v>2847562.1</v>
      </c>
      <c r="I10" s="11">
        <v>2847562.1</v>
      </c>
      <c r="J10" s="11">
        <v>2738014.7</v>
      </c>
      <c r="K10" s="14">
        <f t="shared" si="2"/>
        <v>99.372209095861848</v>
      </c>
    </row>
    <row r="11" spans="1:11" outlineLevel="1" x14ac:dyDescent="0.2">
      <c r="A11" s="17" t="s">
        <v>11</v>
      </c>
      <c r="B11" s="7" t="s">
        <v>12</v>
      </c>
      <c r="C11" s="11">
        <v>210021.8</v>
      </c>
      <c r="D11" s="11">
        <v>210021.8</v>
      </c>
      <c r="E11" s="11">
        <v>222830</v>
      </c>
      <c r="F11" s="11">
        <v>230253.8</v>
      </c>
      <c r="G11" s="11">
        <v>230253.8</v>
      </c>
      <c r="H11" s="11">
        <v>230253.8</v>
      </c>
      <c r="I11" s="11">
        <v>230253.8</v>
      </c>
      <c r="J11" s="11">
        <v>225890.8</v>
      </c>
      <c r="K11" s="14">
        <f t="shared" si="2"/>
        <v>107.55588229412376</v>
      </c>
    </row>
    <row r="12" spans="1:11" ht="51" outlineLevel="1" x14ac:dyDescent="0.2">
      <c r="A12" s="17" t="s">
        <v>13</v>
      </c>
      <c r="B12" s="7" t="s">
        <v>14</v>
      </c>
      <c r="C12" s="11">
        <v>74100.2</v>
      </c>
      <c r="D12" s="11">
        <v>73860.2</v>
      </c>
      <c r="E12" s="11">
        <v>79744.800000000003</v>
      </c>
      <c r="F12" s="11">
        <v>79853</v>
      </c>
      <c r="G12" s="11">
        <v>79853</v>
      </c>
      <c r="H12" s="11">
        <v>79853</v>
      </c>
      <c r="I12" s="11">
        <v>79853</v>
      </c>
      <c r="J12" s="11">
        <v>79750.600000000006</v>
      </c>
      <c r="K12" s="14">
        <f t="shared" si="2"/>
        <v>107.62535053886496</v>
      </c>
    </row>
    <row r="13" spans="1:11" ht="25.5" outlineLevel="1" x14ac:dyDescent="0.2">
      <c r="A13" s="17" t="s">
        <v>15</v>
      </c>
      <c r="B13" s="7" t="s">
        <v>16</v>
      </c>
      <c r="C13" s="11">
        <v>61392</v>
      </c>
      <c r="D13" s="11">
        <v>61392</v>
      </c>
      <c r="E13" s="11">
        <v>166405</v>
      </c>
      <c r="F13" s="11">
        <v>166405</v>
      </c>
      <c r="G13" s="11">
        <v>161755.70000000001</v>
      </c>
      <c r="H13" s="11">
        <v>161755.70000000001</v>
      </c>
      <c r="I13" s="11">
        <v>161755.70000000001</v>
      </c>
      <c r="J13" s="11">
        <v>157832.9</v>
      </c>
      <c r="K13" s="14">
        <f t="shared" si="2"/>
        <v>257.09033750325773</v>
      </c>
    </row>
    <row r="14" spans="1:11" outlineLevel="1" x14ac:dyDescent="0.2">
      <c r="A14" s="17" t="s">
        <v>17</v>
      </c>
      <c r="B14" s="7" t="s">
        <v>18</v>
      </c>
      <c r="C14" s="11">
        <v>340000</v>
      </c>
      <c r="D14" s="11">
        <v>370000</v>
      </c>
      <c r="E14" s="11">
        <v>370000</v>
      </c>
      <c r="F14" s="11">
        <v>420000</v>
      </c>
      <c r="G14" s="11">
        <v>423850</v>
      </c>
      <c r="H14" s="11">
        <v>423850</v>
      </c>
      <c r="I14" s="11">
        <v>141543.70000000001</v>
      </c>
      <c r="J14" s="12">
        <v>0</v>
      </c>
      <c r="K14" s="14">
        <f t="shared" si="2"/>
        <v>0</v>
      </c>
    </row>
    <row r="15" spans="1:11" ht="25.5" outlineLevel="1" x14ac:dyDescent="0.2">
      <c r="A15" s="17" t="s">
        <v>19</v>
      </c>
      <c r="B15" s="7" t="s">
        <v>20</v>
      </c>
      <c r="C15" s="11">
        <v>22962</v>
      </c>
      <c r="D15" s="11">
        <v>42882.6</v>
      </c>
      <c r="E15" s="11">
        <v>39905.800000000003</v>
      </c>
      <c r="F15" s="11">
        <v>37587.300000000003</v>
      </c>
      <c r="G15" s="11">
        <v>37587.300000000003</v>
      </c>
      <c r="H15" s="11">
        <v>37587.300000000003</v>
      </c>
      <c r="I15" s="11">
        <v>37587.300000000003</v>
      </c>
      <c r="J15" s="11">
        <v>35366.699999999997</v>
      </c>
      <c r="K15" s="14">
        <f t="shared" si="2"/>
        <v>154.0227332113927</v>
      </c>
    </row>
    <row r="16" spans="1:11" outlineLevel="1" x14ac:dyDescent="0.2">
      <c r="A16" s="17" t="s">
        <v>21</v>
      </c>
      <c r="B16" s="7" t="s">
        <v>22</v>
      </c>
      <c r="C16" s="11">
        <v>2031297</v>
      </c>
      <c r="D16" s="11">
        <v>2169734.7000000002</v>
      </c>
      <c r="E16" s="11">
        <v>2202431.7999999998</v>
      </c>
      <c r="F16" s="11">
        <v>2265552.9</v>
      </c>
      <c r="G16" s="11">
        <v>2257387.6</v>
      </c>
      <c r="H16" s="11">
        <v>2201037.2999999998</v>
      </c>
      <c r="I16" s="11">
        <v>2209810.7000000002</v>
      </c>
      <c r="J16" s="11">
        <v>1896026.3</v>
      </c>
      <c r="K16" s="14">
        <f t="shared" si="2"/>
        <v>93.34067347118615</v>
      </c>
    </row>
    <row r="17" spans="1:11" x14ac:dyDescent="0.2">
      <c r="A17" s="16" t="s">
        <v>23</v>
      </c>
      <c r="B17" s="5" t="s">
        <v>24</v>
      </c>
      <c r="C17" s="10">
        <f>C18</f>
        <v>57397.4</v>
      </c>
      <c r="D17" s="10">
        <f t="shared" ref="D17:J17" si="3">D18</f>
        <v>57139.8</v>
      </c>
      <c r="E17" s="10">
        <f t="shared" si="3"/>
        <v>51425.8</v>
      </c>
      <c r="F17" s="10">
        <f t="shared" si="3"/>
        <v>51425.8</v>
      </c>
      <c r="G17" s="10">
        <f t="shared" si="3"/>
        <v>51425.8</v>
      </c>
      <c r="H17" s="10">
        <f t="shared" si="3"/>
        <v>57139.8</v>
      </c>
      <c r="I17" s="10">
        <f t="shared" si="3"/>
        <v>57139.8</v>
      </c>
      <c r="J17" s="10">
        <f t="shared" si="3"/>
        <v>57139.8</v>
      </c>
      <c r="K17" s="15">
        <f t="shared" si="2"/>
        <v>99.551199183238268</v>
      </c>
    </row>
    <row r="18" spans="1:11" outlineLevel="1" x14ac:dyDescent="0.2">
      <c r="A18" s="17" t="s">
        <v>25</v>
      </c>
      <c r="B18" s="7" t="s">
        <v>26</v>
      </c>
      <c r="C18" s="11">
        <v>57397.4</v>
      </c>
      <c r="D18" s="11">
        <v>57139.8</v>
      </c>
      <c r="E18" s="11">
        <v>51425.8</v>
      </c>
      <c r="F18" s="11">
        <v>51425.8</v>
      </c>
      <c r="G18" s="11">
        <v>51425.8</v>
      </c>
      <c r="H18" s="11">
        <v>57139.8</v>
      </c>
      <c r="I18" s="11">
        <v>57139.8</v>
      </c>
      <c r="J18" s="11">
        <v>57139.8</v>
      </c>
      <c r="K18" s="14">
        <f t="shared" si="2"/>
        <v>99.551199183238268</v>
      </c>
    </row>
    <row r="19" spans="1:11" ht="38.25" x14ac:dyDescent="0.2">
      <c r="A19" s="16" t="s">
        <v>27</v>
      </c>
      <c r="B19" s="5" t="s">
        <v>28</v>
      </c>
      <c r="C19" s="10">
        <f>SUM(C20:C22)</f>
        <v>1303655.6000000001</v>
      </c>
      <c r="D19" s="10">
        <f t="shared" ref="D19:J19" si="4">SUM(D20:D22)</f>
        <v>1470655.6</v>
      </c>
      <c r="E19" s="10">
        <f t="shared" si="4"/>
        <v>1487210.5</v>
      </c>
      <c r="F19" s="10">
        <f t="shared" si="4"/>
        <v>1426802.9</v>
      </c>
      <c r="G19" s="10">
        <f t="shared" si="4"/>
        <v>1423482.5999999999</v>
      </c>
      <c r="H19" s="10">
        <f t="shared" si="4"/>
        <v>1423482.5999999999</v>
      </c>
      <c r="I19" s="10">
        <f t="shared" si="4"/>
        <v>1423482.5999999999</v>
      </c>
      <c r="J19" s="10">
        <f t="shared" si="4"/>
        <v>1408908.7000000002</v>
      </c>
      <c r="K19" s="15">
        <f t="shared" si="2"/>
        <v>108.07368909396011</v>
      </c>
    </row>
    <row r="20" spans="1:11" ht="51" outlineLevel="1" x14ac:dyDescent="0.2">
      <c r="A20" s="17" t="s">
        <v>29</v>
      </c>
      <c r="B20" s="7" t="s">
        <v>30</v>
      </c>
      <c r="C20" s="11">
        <v>313581.40000000002</v>
      </c>
      <c r="D20" s="11">
        <v>413581.4</v>
      </c>
      <c r="E20" s="11">
        <v>410136.3</v>
      </c>
      <c r="F20" s="11">
        <v>408136.3</v>
      </c>
      <c r="G20" s="11">
        <v>404816</v>
      </c>
      <c r="H20" s="11">
        <v>404816</v>
      </c>
      <c r="I20" s="11">
        <v>404816</v>
      </c>
      <c r="J20" s="11">
        <v>403096.4</v>
      </c>
      <c r="K20" s="14">
        <f t="shared" si="2"/>
        <v>128.54601707881909</v>
      </c>
    </row>
    <row r="21" spans="1:11" outlineLevel="1" x14ac:dyDescent="0.2">
      <c r="A21" s="17" t="s">
        <v>31</v>
      </c>
      <c r="B21" s="7" t="s">
        <v>32</v>
      </c>
      <c r="C21" s="11">
        <v>832228.7</v>
      </c>
      <c r="D21" s="11">
        <v>909228.7</v>
      </c>
      <c r="E21" s="11">
        <v>929228.7</v>
      </c>
      <c r="F21" s="11">
        <v>929228.7</v>
      </c>
      <c r="G21" s="11">
        <v>929228.7</v>
      </c>
      <c r="H21" s="11">
        <v>929228.7</v>
      </c>
      <c r="I21" s="11">
        <v>929228.7</v>
      </c>
      <c r="J21" s="11">
        <v>918501.7</v>
      </c>
      <c r="K21" s="14">
        <f t="shared" si="2"/>
        <v>110.3665014196218</v>
      </c>
    </row>
    <row r="22" spans="1:11" ht="38.25" outlineLevel="1" x14ac:dyDescent="0.2">
      <c r="A22" s="17" t="s">
        <v>33</v>
      </c>
      <c r="B22" s="7" t="s">
        <v>34</v>
      </c>
      <c r="C22" s="11">
        <v>157845.5</v>
      </c>
      <c r="D22" s="11">
        <v>147845.5</v>
      </c>
      <c r="E22" s="11">
        <v>147845.5</v>
      </c>
      <c r="F22" s="11">
        <v>89437.9</v>
      </c>
      <c r="G22" s="11">
        <v>89437.9</v>
      </c>
      <c r="H22" s="11">
        <v>89437.9</v>
      </c>
      <c r="I22" s="11">
        <v>89437.9</v>
      </c>
      <c r="J22" s="11">
        <v>87310.6</v>
      </c>
      <c r="K22" s="14">
        <f t="shared" si="2"/>
        <v>55.313962070505653</v>
      </c>
    </row>
    <row r="23" spans="1:11" x14ac:dyDescent="0.2">
      <c r="A23" s="16" t="s">
        <v>35</v>
      </c>
      <c r="B23" s="5" t="s">
        <v>36</v>
      </c>
      <c r="C23" s="10">
        <f>SUM(C24:C33)</f>
        <v>15842190.200000001</v>
      </c>
      <c r="D23" s="10">
        <f t="shared" ref="D23:J23" si="5">SUM(D24:D33)</f>
        <v>19553705.199999999</v>
      </c>
      <c r="E23" s="10">
        <f t="shared" si="5"/>
        <v>22513713</v>
      </c>
      <c r="F23" s="10">
        <f t="shared" si="5"/>
        <v>23610096.800000001</v>
      </c>
      <c r="G23" s="10">
        <f t="shared" si="5"/>
        <v>23655941.699999999</v>
      </c>
      <c r="H23" s="10">
        <f t="shared" si="5"/>
        <v>23723959.299999997</v>
      </c>
      <c r="I23" s="10">
        <f t="shared" si="5"/>
        <v>23817752.999999996</v>
      </c>
      <c r="J23" s="10">
        <f t="shared" si="5"/>
        <v>20746057.800000001</v>
      </c>
      <c r="K23" s="15">
        <f t="shared" si="2"/>
        <v>130.95448001880447</v>
      </c>
    </row>
    <row r="24" spans="1:11" outlineLevel="1" x14ac:dyDescent="0.2">
      <c r="A24" s="17" t="s">
        <v>37</v>
      </c>
      <c r="B24" s="7" t="s">
        <v>38</v>
      </c>
      <c r="C24" s="11">
        <v>77971.3</v>
      </c>
      <c r="D24" s="11">
        <v>81381.3</v>
      </c>
      <c r="E24" s="11">
        <v>85274.7</v>
      </c>
      <c r="F24" s="11">
        <v>85274.7</v>
      </c>
      <c r="G24" s="11">
        <v>85274.7</v>
      </c>
      <c r="H24" s="11">
        <v>85274.7</v>
      </c>
      <c r="I24" s="11">
        <v>85274.7</v>
      </c>
      <c r="J24" s="11">
        <v>80277.600000000006</v>
      </c>
      <c r="K24" s="14">
        <f t="shared" si="2"/>
        <v>102.95788322113394</v>
      </c>
    </row>
    <row r="25" spans="1:11" outlineLevel="1" x14ac:dyDescent="0.2">
      <c r="A25" s="17" t="s">
        <v>39</v>
      </c>
      <c r="B25" s="7" t="s">
        <v>40</v>
      </c>
      <c r="C25" s="11">
        <v>6870</v>
      </c>
      <c r="D25" s="11">
        <v>9570</v>
      </c>
      <c r="E25" s="11">
        <v>9570</v>
      </c>
      <c r="F25" s="11">
        <v>9073.2000000000007</v>
      </c>
      <c r="G25" s="11">
        <v>8463.2000000000007</v>
      </c>
      <c r="H25" s="11">
        <v>8463.2000000000007</v>
      </c>
      <c r="I25" s="11">
        <v>8463.2000000000007</v>
      </c>
      <c r="J25" s="11">
        <v>8463.2000000000007</v>
      </c>
      <c r="K25" s="14">
        <f t="shared" si="2"/>
        <v>123.1906841339156</v>
      </c>
    </row>
    <row r="26" spans="1:11" outlineLevel="1" x14ac:dyDescent="0.2">
      <c r="A26" s="17" t="s">
        <v>41</v>
      </c>
      <c r="B26" s="7" t="s">
        <v>42</v>
      </c>
      <c r="C26" s="11">
        <v>2449358.5</v>
      </c>
      <c r="D26" s="11">
        <v>3936168.6</v>
      </c>
      <c r="E26" s="11">
        <v>5330561.5999999996</v>
      </c>
      <c r="F26" s="11">
        <v>5495105.2999999998</v>
      </c>
      <c r="G26" s="11">
        <v>5579097.2000000002</v>
      </c>
      <c r="H26" s="11">
        <v>5650725.7999999998</v>
      </c>
      <c r="I26" s="11">
        <v>5650742.9000000004</v>
      </c>
      <c r="J26" s="11">
        <v>5646550.0999999996</v>
      </c>
      <c r="K26" s="14">
        <f t="shared" si="2"/>
        <v>230.53179434533573</v>
      </c>
    </row>
    <row r="27" spans="1:11" outlineLevel="1" x14ac:dyDescent="0.2">
      <c r="A27" s="17" t="s">
        <v>43</v>
      </c>
      <c r="B27" s="7" t="s">
        <v>44</v>
      </c>
      <c r="C27" s="11">
        <v>25134</v>
      </c>
      <c r="D27" s="11">
        <v>24364.799999999999</v>
      </c>
      <c r="E27" s="11">
        <v>21928.3</v>
      </c>
      <c r="F27" s="11">
        <v>21928.3</v>
      </c>
      <c r="G27" s="11">
        <v>21928.3</v>
      </c>
      <c r="H27" s="11">
        <v>21928.3</v>
      </c>
      <c r="I27" s="11">
        <v>21928.3</v>
      </c>
      <c r="J27" s="11">
        <v>19073.8</v>
      </c>
      <c r="K27" s="14">
        <f t="shared" si="2"/>
        <v>75.888437972467571</v>
      </c>
    </row>
    <row r="28" spans="1:11" outlineLevel="1" x14ac:dyDescent="0.2">
      <c r="A28" s="17" t="s">
        <v>45</v>
      </c>
      <c r="B28" s="7" t="s">
        <v>46</v>
      </c>
      <c r="C28" s="11">
        <v>1104914.7</v>
      </c>
      <c r="D28" s="11">
        <v>1125199.8999999999</v>
      </c>
      <c r="E28" s="11">
        <v>1086721.8999999999</v>
      </c>
      <c r="F28" s="11">
        <v>1074406.7</v>
      </c>
      <c r="G28" s="11">
        <v>1078365.3</v>
      </c>
      <c r="H28" s="11">
        <v>1078365.3</v>
      </c>
      <c r="I28" s="11">
        <v>1078365.3</v>
      </c>
      <c r="J28" s="11">
        <v>1073814.7</v>
      </c>
      <c r="K28" s="14">
        <f t="shared" si="2"/>
        <v>97.185303082672363</v>
      </c>
    </row>
    <row r="29" spans="1:11" outlineLevel="1" x14ac:dyDescent="0.2">
      <c r="A29" s="17" t="s">
        <v>47</v>
      </c>
      <c r="B29" s="7" t="s">
        <v>48</v>
      </c>
      <c r="C29" s="11">
        <v>1330107.7</v>
      </c>
      <c r="D29" s="11">
        <v>1659622.6</v>
      </c>
      <c r="E29" s="11">
        <v>1515245.2</v>
      </c>
      <c r="F29" s="11">
        <v>1729761.2</v>
      </c>
      <c r="G29" s="11">
        <v>1732029.2</v>
      </c>
      <c r="H29" s="11">
        <v>1715504.2</v>
      </c>
      <c r="I29" s="11">
        <v>1715504.2</v>
      </c>
      <c r="J29" s="11">
        <v>1707556.3</v>
      </c>
      <c r="K29" s="14">
        <f t="shared" si="2"/>
        <v>128.37729606407061</v>
      </c>
    </row>
    <row r="30" spans="1:11" outlineLevel="1" x14ac:dyDescent="0.2">
      <c r="A30" s="17" t="s">
        <v>49</v>
      </c>
      <c r="B30" s="7" t="s">
        <v>50</v>
      </c>
      <c r="C30" s="11">
        <v>7686645.2000000002</v>
      </c>
      <c r="D30" s="11">
        <v>8987989.1999999993</v>
      </c>
      <c r="E30" s="11">
        <v>10613802</v>
      </c>
      <c r="F30" s="11">
        <v>10561543.199999999</v>
      </c>
      <c r="G30" s="11">
        <v>10561543.199999999</v>
      </c>
      <c r="H30" s="11">
        <v>10561543.199999999</v>
      </c>
      <c r="I30" s="11">
        <v>10649380.800000001</v>
      </c>
      <c r="J30" s="11">
        <v>7735336.9000000004</v>
      </c>
      <c r="K30" s="14">
        <f t="shared" si="2"/>
        <v>100.63345840393414</v>
      </c>
    </row>
    <row r="31" spans="1:11" outlineLevel="1" x14ac:dyDescent="0.2">
      <c r="A31" s="17" t="s">
        <v>51</v>
      </c>
      <c r="B31" s="7" t="s">
        <v>52</v>
      </c>
      <c r="C31" s="11">
        <v>445412.4</v>
      </c>
      <c r="D31" s="11">
        <v>462412.4</v>
      </c>
      <c r="E31" s="11">
        <v>561251</v>
      </c>
      <c r="F31" s="11">
        <v>571778.69999999995</v>
      </c>
      <c r="G31" s="11">
        <v>573866.4</v>
      </c>
      <c r="H31" s="11">
        <v>573866.4</v>
      </c>
      <c r="I31" s="11">
        <v>573866.4</v>
      </c>
      <c r="J31" s="11">
        <v>568937.1</v>
      </c>
      <c r="K31" s="14">
        <f t="shared" si="2"/>
        <v>127.73265854295929</v>
      </c>
    </row>
    <row r="32" spans="1:11" ht="25.5" outlineLevel="1" x14ac:dyDescent="0.2">
      <c r="A32" s="17" t="s">
        <v>53</v>
      </c>
      <c r="B32" s="7" t="s">
        <v>54</v>
      </c>
      <c r="C32" s="11">
        <v>4100</v>
      </c>
      <c r="D32" s="11">
        <v>4100</v>
      </c>
      <c r="E32" s="11">
        <v>4100</v>
      </c>
      <c r="F32" s="11">
        <v>4000</v>
      </c>
      <c r="G32" s="11">
        <v>3800</v>
      </c>
      <c r="H32" s="11">
        <v>3800</v>
      </c>
      <c r="I32" s="11">
        <v>3599</v>
      </c>
      <c r="J32" s="11">
        <v>3500</v>
      </c>
      <c r="K32" s="14">
        <f t="shared" si="2"/>
        <v>85.365853658536579</v>
      </c>
    </row>
    <row r="33" spans="1:11" ht="25.5" outlineLevel="1" x14ac:dyDescent="0.2">
      <c r="A33" s="17" t="s">
        <v>55</v>
      </c>
      <c r="B33" s="7" t="s">
        <v>56</v>
      </c>
      <c r="C33" s="11">
        <v>2711676.4</v>
      </c>
      <c r="D33" s="11">
        <v>3262896.4</v>
      </c>
      <c r="E33" s="11">
        <v>3285258.3</v>
      </c>
      <c r="F33" s="11">
        <v>4057225.5</v>
      </c>
      <c r="G33" s="11">
        <v>4011574.2</v>
      </c>
      <c r="H33" s="11">
        <v>4024488.2</v>
      </c>
      <c r="I33" s="11">
        <v>4030628.2</v>
      </c>
      <c r="J33" s="11">
        <v>3902548.1</v>
      </c>
      <c r="K33" s="14">
        <f t="shared" si="2"/>
        <v>143.91643855439389</v>
      </c>
    </row>
    <row r="34" spans="1:11" ht="25.5" x14ac:dyDescent="0.2">
      <c r="A34" s="16" t="s">
        <v>57</v>
      </c>
      <c r="B34" s="5" t="s">
        <v>58</v>
      </c>
      <c r="C34" s="10">
        <f>SUM(C35:C38)</f>
        <v>5116854.7</v>
      </c>
      <c r="D34" s="10">
        <f t="shared" ref="D34:J34" si="6">SUM(D35:D38)</f>
        <v>6094441</v>
      </c>
      <c r="E34" s="10">
        <f t="shared" si="6"/>
        <v>6335779.5</v>
      </c>
      <c r="F34" s="10">
        <f t="shared" si="6"/>
        <v>7930280.1000000006</v>
      </c>
      <c r="G34" s="10">
        <f t="shared" si="6"/>
        <v>7916192.6000000006</v>
      </c>
      <c r="H34" s="10">
        <f t="shared" si="6"/>
        <v>7916192.6000000006</v>
      </c>
      <c r="I34" s="10">
        <f t="shared" si="6"/>
        <v>7916192.6000000006</v>
      </c>
      <c r="J34" s="10">
        <f t="shared" si="6"/>
        <v>7527406.7000000002</v>
      </c>
      <c r="K34" s="15">
        <f t="shared" si="2"/>
        <v>147.11003421691845</v>
      </c>
    </row>
    <row r="35" spans="1:11" outlineLevel="1" x14ac:dyDescent="0.2">
      <c r="A35" s="17" t="s">
        <v>59</v>
      </c>
      <c r="B35" s="7" t="s">
        <v>60</v>
      </c>
      <c r="C35" s="11">
        <v>1478370.4</v>
      </c>
      <c r="D35" s="11">
        <v>2049380.3</v>
      </c>
      <c r="E35" s="11">
        <v>2069138</v>
      </c>
      <c r="F35" s="11">
        <v>2113284.2000000002</v>
      </c>
      <c r="G35" s="11">
        <v>2098294.7000000002</v>
      </c>
      <c r="H35" s="11">
        <v>2098294.7000000002</v>
      </c>
      <c r="I35" s="11">
        <v>2098294.7000000002</v>
      </c>
      <c r="J35" s="11">
        <v>2009433.4</v>
      </c>
      <c r="K35" s="14">
        <f t="shared" si="2"/>
        <v>135.92218837714825</v>
      </c>
    </row>
    <row r="36" spans="1:11" outlineLevel="1" x14ac:dyDescent="0.2">
      <c r="A36" s="17" t="s">
        <v>61</v>
      </c>
      <c r="B36" s="7" t="s">
        <v>62</v>
      </c>
      <c r="C36" s="11">
        <v>3612224.1</v>
      </c>
      <c r="D36" s="11">
        <v>4018800.5</v>
      </c>
      <c r="E36" s="11">
        <v>4239641.3</v>
      </c>
      <c r="F36" s="11">
        <v>5787920</v>
      </c>
      <c r="G36" s="11">
        <v>5788822</v>
      </c>
      <c r="H36" s="11">
        <v>5788822</v>
      </c>
      <c r="I36" s="11">
        <v>5788822</v>
      </c>
      <c r="J36" s="11">
        <v>5489319</v>
      </c>
      <c r="K36" s="14">
        <f t="shared" si="2"/>
        <v>151.96507326331164</v>
      </c>
    </row>
    <row r="37" spans="1:11" outlineLevel="1" x14ac:dyDescent="0.2">
      <c r="A37" s="17" t="s">
        <v>63</v>
      </c>
      <c r="B37" s="7" t="s">
        <v>64</v>
      </c>
      <c r="C37" s="11">
        <v>2000</v>
      </c>
      <c r="D37" s="11">
        <v>2000</v>
      </c>
      <c r="E37" s="11">
        <v>2740</v>
      </c>
      <c r="F37" s="11">
        <v>2740</v>
      </c>
      <c r="G37" s="11">
        <v>2740</v>
      </c>
      <c r="H37" s="11">
        <v>2740</v>
      </c>
      <c r="I37" s="11">
        <v>2740</v>
      </c>
      <c r="J37" s="11">
        <v>2740</v>
      </c>
      <c r="K37" s="14">
        <f t="shared" si="2"/>
        <v>137</v>
      </c>
    </row>
    <row r="38" spans="1:11" ht="25.5" outlineLevel="1" x14ac:dyDescent="0.2">
      <c r="A38" s="17" t="s">
        <v>65</v>
      </c>
      <c r="B38" s="7" t="s">
        <v>66</v>
      </c>
      <c r="C38" s="11">
        <v>24260.2</v>
      </c>
      <c r="D38" s="11">
        <v>24260.2</v>
      </c>
      <c r="E38" s="11">
        <v>24260.2</v>
      </c>
      <c r="F38" s="11">
        <v>26335.9</v>
      </c>
      <c r="G38" s="11">
        <v>26335.9</v>
      </c>
      <c r="H38" s="11">
        <v>26335.9</v>
      </c>
      <c r="I38" s="11">
        <v>26335.9</v>
      </c>
      <c r="J38" s="11">
        <v>25914.3</v>
      </c>
      <c r="K38" s="14">
        <f t="shared" si="2"/>
        <v>106.81816308192018</v>
      </c>
    </row>
    <row r="39" spans="1:11" x14ac:dyDescent="0.2">
      <c r="A39" s="16" t="s">
        <v>67</v>
      </c>
      <c r="B39" s="5" t="s">
        <v>68</v>
      </c>
      <c r="C39" s="10">
        <f>SUM(C40:C41)</f>
        <v>243001.9</v>
      </c>
      <c r="D39" s="10">
        <f t="shared" ref="D39:J39" si="7">SUM(D40:D41)</f>
        <v>239450.59999999998</v>
      </c>
      <c r="E39" s="10">
        <f t="shared" si="7"/>
        <v>235822.6</v>
      </c>
      <c r="F39" s="10">
        <f t="shared" si="7"/>
        <v>228022.09999999998</v>
      </c>
      <c r="G39" s="10">
        <f t="shared" si="7"/>
        <v>222734.7</v>
      </c>
      <c r="H39" s="10">
        <f t="shared" si="7"/>
        <v>222734.7</v>
      </c>
      <c r="I39" s="10">
        <f t="shared" si="7"/>
        <v>222734.7</v>
      </c>
      <c r="J39" s="10">
        <f t="shared" si="7"/>
        <v>217151.8</v>
      </c>
      <c r="K39" s="15">
        <f t="shared" si="2"/>
        <v>89.362181941787284</v>
      </c>
    </row>
    <row r="40" spans="1:11" ht="25.5" outlineLevel="1" x14ac:dyDescent="0.2">
      <c r="A40" s="17" t="s">
        <v>69</v>
      </c>
      <c r="B40" s="7" t="s">
        <v>70</v>
      </c>
      <c r="C40" s="11">
        <v>107640.9</v>
      </c>
      <c r="D40" s="11">
        <v>106537.2</v>
      </c>
      <c r="E40" s="11">
        <v>103666.6</v>
      </c>
      <c r="F40" s="11">
        <v>96639.3</v>
      </c>
      <c r="G40" s="11">
        <v>96641.7</v>
      </c>
      <c r="H40" s="11">
        <v>96641.7</v>
      </c>
      <c r="I40" s="11">
        <v>96641.7</v>
      </c>
      <c r="J40" s="11">
        <v>95596.6</v>
      </c>
      <c r="K40" s="14">
        <f t="shared" si="2"/>
        <v>88.810665834269315</v>
      </c>
    </row>
    <row r="41" spans="1:11" ht="25.5" outlineLevel="1" x14ac:dyDescent="0.2">
      <c r="A41" s="17" t="s">
        <v>71</v>
      </c>
      <c r="B41" s="7" t="s">
        <v>72</v>
      </c>
      <c r="C41" s="11">
        <v>135361</v>
      </c>
      <c r="D41" s="11">
        <v>132913.4</v>
      </c>
      <c r="E41" s="11">
        <v>132156</v>
      </c>
      <c r="F41" s="11">
        <v>131382.79999999999</v>
      </c>
      <c r="G41" s="11">
        <v>126093</v>
      </c>
      <c r="H41" s="11">
        <v>126093</v>
      </c>
      <c r="I41" s="11">
        <v>126093</v>
      </c>
      <c r="J41" s="11">
        <v>121555.2</v>
      </c>
      <c r="K41" s="14">
        <f t="shared" si="2"/>
        <v>89.800755018062816</v>
      </c>
    </row>
    <row r="42" spans="1:11" x14ac:dyDescent="0.2">
      <c r="A42" s="16" t="s">
        <v>73</v>
      </c>
      <c r="B42" s="5" t="s">
        <v>74</v>
      </c>
      <c r="C42" s="10">
        <f>SUM(C43:C49)</f>
        <v>18037505.5</v>
      </c>
      <c r="D42" s="10">
        <f t="shared" ref="D42:J42" si="8">SUM(D43:D49)</f>
        <v>18747910.899999999</v>
      </c>
      <c r="E42" s="10">
        <f t="shared" si="8"/>
        <v>19261546.699999999</v>
      </c>
      <c r="F42" s="10">
        <f t="shared" si="8"/>
        <v>20023566.900000002</v>
      </c>
      <c r="G42" s="10">
        <f t="shared" si="8"/>
        <v>20052040.799999997</v>
      </c>
      <c r="H42" s="10">
        <f t="shared" si="8"/>
        <v>20052175.799999997</v>
      </c>
      <c r="I42" s="10">
        <f t="shared" si="8"/>
        <v>20086719.399999999</v>
      </c>
      <c r="J42" s="10">
        <f t="shared" si="8"/>
        <v>19691885.199999999</v>
      </c>
      <c r="K42" s="15">
        <f t="shared" si="2"/>
        <v>109.17188743199551</v>
      </c>
    </row>
    <row r="43" spans="1:11" outlineLevel="1" x14ac:dyDescent="0.2">
      <c r="A43" s="17" t="s">
        <v>75</v>
      </c>
      <c r="B43" s="7" t="s">
        <v>76</v>
      </c>
      <c r="C43" s="11">
        <v>5320569.5999999996</v>
      </c>
      <c r="D43" s="11">
        <v>5578729</v>
      </c>
      <c r="E43" s="11">
        <v>5764272.2999999998</v>
      </c>
      <c r="F43" s="11">
        <v>6256176.2000000002</v>
      </c>
      <c r="G43" s="11">
        <v>6275545.7000000002</v>
      </c>
      <c r="H43" s="11">
        <v>6275545.7000000002</v>
      </c>
      <c r="I43" s="11">
        <v>6304394.7000000002</v>
      </c>
      <c r="J43" s="11">
        <v>6217053.5999999996</v>
      </c>
      <c r="K43" s="14">
        <f t="shared" si="2"/>
        <v>116.84939898164288</v>
      </c>
    </row>
    <row r="44" spans="1:11" outlineLevel="1" x14ac:dyDescent="0.2">
      <c r="A44" s="17" t="s">
        <v>77</v>
      </c>
      <c r="B44" s="7" t="s">
        <v>78</v>
      </c>
      <c r="C44" s="11">
        <v>10061978.4</v>
      </c>
      <c r="D44" s="11">
        <v>10437238.199999999</v>
      </c>
      <c r="E44" s="11">
        <v>10747254</v>
      </c>
      <c r="F44" s="11">
        <v>10911562.1</v>
      </c>
      <c r="G44" s="11">
        <v>10916074.800000001</v>
      </c>
      <c r="H44" s="11">
        <v>10916209.800000001</v>
      </c>
      <c r="I44" s="11">
        <v>10916209.800000001</v>
      </c>
      <c r="J44" s="11">
        <v>10682847.1</v>
      </c>
      <c r="K44" s="14">
        <f t="shared" si="2"/>
        <v>106.17044357797468</v>
      </c>
    </row>
    <row r="45" spans="1:11" outlineLevel="1" x14ac:dyDescent="0.2">
      <c r="A45" s="17" t="s">
        <v>79</v>
      </c>
      <c r="B45" s="7" t="s">
        <v>80</v>
      </c>
      <c r="C45" s="11">
        <v>1585926.1</v>
      </c>
      <c r="D45" s="11">
        <v>1606328.3</v>
      </c>
      <c r="E45" s="11">
        <v>1626328.3</v>
      </c>
      <c r="F45" s="11">
        <v>1694213.6</v>
      </c>
      <c r="G45" s="11">
        <v>1709194.9</v>
      </c>
      <c r="H45" s="11">
        <v>1709194.9</v>
      </c>
      <c r="I45" s="11">
        <v>1714889.5</v>
      </c>
      <c r="J45" s="11">
        <v>1706867.2</v>
      </c>
      <c r="K45" s="14">
        <f t="shared" si="2"/>
        <v>107.62589757492482</v>
      </c>
    </row>
    <row r="46" spans="1:11" ht="25.5" outlineLevel="1" x14ac:dyDescent="0.2">
      <c r="A46" s="17" t="s">
        <v>81</v>
      </c>
      <c r="B46" s="7" t="s">
        <v>82</v>
      </c>
      <c r="C46" s="11">
        <v>232196.7</v>
      </c>
      <c r="D46" s="11">
        <v>234196.7</v>
      </c>
      <c r="E46" s="11">
        <v>234196.7</v>
      </c>
      <c r="F46" s="11">
        <v>285196.7</v>
      </c>
      <c r="G46" s="11">
        <v>285196.7</v>
      </c>
      <c r="H46" s="11">
        <v>285196.7</v>
      </c>
      <c r="I46" s="11">
        <v>285196.7</v>
      </c>
      <c r="J46" s="11">
        <v>236492.79999999999</v>
      </c>
      <c r="K46" s="14">
        <f t="shared" si="2"/>
        <v>101.85019856010011</v>
      </c>
    </row>
    <row r="47" spans="1:11" ht="25.5" outlineLevel="1" x14ac:dyDescent="0.2">
      <c r="A47" s="17" t="s">
        <v>83</v>
      </c>
      <c r="B47" s="7" t="s">
        <v>84</v>
      </c>
      <c r="C47" s="11">
        <v>465420.3</v>
      </c>
      <c r="D47" s="11">
        <v>465880.2</v>
      </c>
      <c r="E47" s="11">
        <v>465880.2</v>
      </c>
      <c r="F47" s="11">
        <v>463169.2</v>
      </c>
      <c r="G47" s="11">
        <v>463169.2</v>
      </c>
      <c r="H47" s="11">
        <v>463169.2</v>
      </c>
      <c r="I47" s="11">
        <v>463169.2</v>
      </c>
      <c r="J47" s="11">
        <v>462969.2</v>
      </c>
      <c r="K47" s="14">
        <f t="shared" si="2"/>
        <v>99.473357737081955</v>
      </c>
    </row>
    <row r="48" spans="1:11" outlineLevel="1" x14ac:dyDescent="0.2">
      <c r="A48" s="17" t="s">
        <v>85</v>
      </c>
      <c r="B48" s="7" t="s">
        <v>86</v>
      </c>
      <c r="C48" s="11">
        <v>196997.5</v>
      </c>
      <c r="D48" s="11">
        <v>212544.5</v>
      </c>
      <c r="E48" s="11">
        <v>213634.4</v>
      </c>
      <c r="F48" s="11">
        <v>225478.3</v>
      </c>
      <c r="G48" s="11">
        <v>215369.3</v>
      </c>
      <c r="H48" s="11">
        <v>215369.3</v>
      </c>
      <c r="I48" s="11">
        <v>215369.3</v>
      </c>
      <c r="J48" s="11">
        <v>201892.6</v>
      </c>
      <c r="K48" s="14">
        <f t="shared" si="2"/>
        <v>102.48485386870392</v>
      </c>
    </row>
    <row r="49" spans="1:11" outlineLevel="1" x14ac:dyDescent="0.2">
      <c r="A49" s="17" t="s">
        <v>87</v>
      </c>
      <c r="B49" s="7" t="s">
        <v>88</v>
      </c>
      <c r="C49" s="11">
        <v>174416.9</v>
      </c>
      <c r="D49" s="11">
        <v>212994</v>
      </c>
      <c r="E49" s="11">
        <v>209980.79999999999</v>
      </c>
      <c r="F49" s="11">
        <v>187770.8</v>
      </c>
      <c r="G49" s="11">
        <v>187490.2</v>
      </c>
      <c r="H49" s="11">
        <v>187490.2</v>
      </c>
      <c r="I49" s="11">
        <v>187490.2</v>
      </c>
      <c r="J49" s="11">
        <v>183762.7</v>
      </c>
      <c r="K49" s="14">
        <f t="shared" si="2"/>
        <v>105.35831103522652</v>
      </c>
    </row>
    <row r="50" spans="1:11" x14ac:dyDescent="0.2">
      <c r="A50" s="16" t="s">
        <v>89</v>
      </c>
      <c r="B50" s="5" t="s">
        <v>90</v>
      </c>
      <c r="C50" s="10">
        <f>SUM(C51:C53)</f>
        <v>1635426.7</v>
      </c>
      <c r="D50" s="10">
        <f t="shared" ref="D50:J50" si="9">SUM(D51:D53)</f>
        <v>1833364.7</v>
      </c>
      <c r="E50" s="10">
        <f t="shared" si="9"/>
        <v>1769970.5999999999</v>
      </c>
      <c r="F50" s="10">
        <f t="shared" si="9"/>
        <v>1822766.4</v>
      </c>
      <c r="G50" s="10">
        <f t="shared" si="9"/>
        <v>1822339.9</v>
      </c>
      <c r="H50" s="10">
        <f t="shared" si="9"/>
        <v>1822339.9</v>
      </c>
      <c r="I50" s="10">
        <f t="shared" si="9"/>
        <v>1804890.9</v>
      </c>
      <c r="J50" s="10">
        <f t="shared" si="9"/>
        <v>1663844.4</v>
      </c>
      <c r="K50" s="15">
        <f t="shared" si="2"/>
        <v>101.73763214211924</v>
      </c>
    </row>
    <row r="51" spans="1:11" outlineLevel="1" x14ac:dyDescent="0.2">
      <c r="A51" s="17" t="s">
        <v>91</v>
      </c>
      <c r="B51" s="7" t="s">
        <v>92</v>
      </c>
      <c r="C51" s="11">
        <v>1629090.3</v>
      </c>
      <c r="D51" s="11">
        <v>1827240.7</v>
      </c>
      <c r="E51" s="11">
        <v>1764382.9</v>
      </c>
      <c r="F51" s="11">
        <v>1817178.7</v>
      </c>
      <c r="G51" s="11">
        <v>1816752.2</v>
      </c>
      <c r="H51" s="11">
        <v>1816752.2</v>
      </c>
      <c r="I51" s="11">
        <v>1799303.2</v>
      </c>
      <c r="J51" s="11">
        <v>1658256.7</v>
      </c>
      <c r="K51" s="14">
        <f t="shared" si="2"/>
        <v>101.79034888366839</v>
      </c>
    </row>
    <row r="52" spans="1:11" outlineLevel="1" x14ac:dyDescent="0.2">
      <c r="A52" s="17" t="s">
        <v>93</v>
      </c>
      <c r="B52" s="7" t="s">
        <v>94</v>
      </c>
      <c r="C52" s="11">
        <v>1500</v>
      </c>
      <c r="D52" s="11">
        <v>1500</v>
      </c>
      <c r="E52" s="11">
        <v>1500</v>
      </c>
      <c r="F52" s="11">
        <v>1500</v>
      </c>
      <c r="G52" s="11">
        <v>1500</v>
      </c>
      <c r="H52" s="11">
        <v>1500</v>
      </c>
      <c r="I52" s="11">
        <v>1500</v>
      </c>
      <c r="J52" s="11">
        <v>1500</v>
      </c>
      <c r="K52" s="14">
        <f t="shared" si="2"/>
        <v>100</v>
      </c>
    </row>
    <row r="53" spans="1:11" ht="25.5" outlineLevel="1" x14ac:dyDescent="0.2">
      <c r="A53" s="17" t="s">
        <v>95</v>
      </c>
      <c r="B53" s="7" t="s">
        <v>96</v>
      </c>
      <c r="C53" s="11">
        <v>4836.3999999999996</v>
      </c>
      <c r="D53" s="11">
        <v>4624</v>
      </c>
      <c r="E53" s="11">
        <v>4087.7</v>
      </c>
      <c r="F53" s="11">
        <v>4087.7</v>
      </c>
      <c r="G53" s="11">
        <v>4087.7</v>
      </c>
      <c r="H53" s="11">
        <v>4087.7</v>
      </c>
      <c r="I53" s="11">
        <v>4087.7</v>
      </c>
      <c r="J53" s="11">
        <v>4087.7</v>
      </c>
      <c r="K53" s="14">
        <f t="shared" si="2"/>
        <v>84.519477297163192</v>
      </c>
    </row>
    <row r="54" spans="1:11" x14ac:dyDescent="0.2">
      <c r="A54" s="16" t="s">
        <v>97</v>
      </c>
      <c r="B54" s="5" t="s">
        <v>98</v>
      </c>
      <c r="C54" s="10">
        <f>SUM(C55:C61)</f>
        <v>14443019.799999999</v>
      </c>
      <c r="D54" s="10">
        <f t="shared" ref="D54:J54" si="10">SUM(D55:D61)</f>
        <v>15399614.5</v>
      </c>
      <c r="E54" s="10">
        <f t="shared" si="10"/>
        <v>16637953.700000001</v>
      </c>
      <c r="F54" s="10">
        <f t="shared" si="10"/>
        <v>17068567.5</v>
      </c>
      <c r="G54" s="10">
        <f t="shared" si="10"/>
        <v>17125228.099999998</v>
      </c>
      <c r="H54" s="10">
        <f t="shared" si="10"/>
        <v>17131376.799999997</v>
      </c>
      <c r="I54" s="10">
        <f t="shared" si="10"/>
        <v>17153366.299999997</v>
      </c>
      <c r="J54" s="10">
        <f t="shared" si="10"/>
        <v>16386609.5</v>
      </c>
      <c r="K54" s="15">
        <f t="shared" si="2"/>
        <v>113.45694824845425</v>
      </c>
    </row>
    <row r="55" spans="1:11" outlineLevel="1" x14ac:dyDescent="0.2">
      <c r="A55" s="17" t="s">
        <v>99</v>
      </c>
      <c r="B55" s="7" t="s">
        <v>100</v>
      </c>
      <c r="C55" s="11">
        <v>3867966.3</v>
      </c>
      <c r="D55" s="11">
        <v>4158026.8</v>
      </c>
      <c r="E55" s="11">
        <v>5285179.8</v>
      </c>
      <c r="F55" s="11">
        <v>5354822.2</v>
      </c>
      <c r="G55" s="11">
        <v>5358350.0999999996</v>
      </c>
      <c r="H55" s="11">
        <v>5363039.3</v>
      </c>
      <c r="I55" s="11">
        <v>5362799.3</v>
      </c>
      <c r="J55" s="11">
        <v>4730104</v>
      </c>
      <c r="K55" s="14">
        <f t="shared" si="2"/>
        <v>122.2891729951215</v>
      </c>
    </row>
    <row r="56" spans="1:11" outlineLevel="1" x14ac:dyDescent="0.2">
      <c r="A56" s="17" t="s">
        <v>101</v>
      </c>
      <c r="B56" s="7" t="s">
        <v>102</v>
      </c>
      <c r="C56" s="11">
        <v>1575720.8</v>
      </c>
      <c r="D56" s="11">
        <v>2212641</v>
      </c>
      <c r="E56" s="11">
        <v>2235148.5</v>
      </c>
      <c r="F56" s="11">
        <v>2543212.7000000002</v>
      </c>
      <c r="G56" s="11">
        <v>2562682.1</v>
      </c>
      <c r="H56" s="11">
        <v>2559010.6</v>
      </c>
      <c r="I56" s="11">
        <v>2579301</v>
      </c>
      <c r="J56" s="11">
        <v>2474891.6</v>
      </c>
      <c r="K56" s="14">
        <f t="shared" si="2"/>
        <v>157.0640940958576</v>
      </c>
    </row>
    <row r="57" spans="1:11" ht="25.5" outlineLevel="1" x14ac:dyDescent="0.2">
      <c r="A57" s="17" t="s">
        <v>103</v>
      </c>
      <c r="B57" s="7" t="s">
        <v>104</v>
      </c>
      <c r="C57" s="11">
        <v>31133.7</v>
      </c>
      <c r="D57" s="11">
        <v>31133.7</v>
      </c>
      <c r="E57" s="11">
        <v>31133.7</v>
      </c>
      <c r="F57" s="11">
        <v>31133.7</v>
      </c>
      <c r="G57" s="11">
        <v>28455.3</v>
      </c>
      <c r="H57" s="11">
        <v>28455.3</v>
      </c>
      <c r="I57" s="11">
        <v>28455.3</v>
      </c>
      <c r="J57" s="11">
        <v>28455.3</v>
      </c>
      <c r="K57" s="14">
        <f t="shared" si="2"/>
        <v>91.397103460237616</v>
      </c>
    </row>
    <row r="58" spans="1:11" outlineLevel="1" x14ac:dyDescent="0.2">
      <c r="A58" s="17" t="s">
        <v>105</v>
      </c>
      <c r="B58" s="7" t="s">
        <v>106</v>
      </c>
      <c r="C58" s="11">
        <v>159766.6</v>
      </c>
      <c r="D58" s="11">
        <v>173136</v>
      </c>
      <c r="E58" s="11">
        <v>173136</v>
      </c>
      <c r="F58" s="11">
        <v>173136</v>
      </c>
      <c r="G58" s="11">
        <v>180524.1</v>
      </c>
      <c r="H58" s="11">
        <v>181475.1</v>
      </c>
      <c r="I58" s="11">
        <v>182515.20000000001</v>
      </c>
      <c r="J58" s="11">
        <v>180264.9</v>
      </c>
      <c r="K58" s="14">
        <f t="shared" si="2"/>
        <v>112.83015348639827</v>
      </c>
    </row>
    <row r="59" spans="1:11" outlineLevel="1" x14ac:dyDescent="0.2">
      <c r="A59" s="17" t="s">
        <v>107</v>
      </c>
      <c r="B59" s="7" t="s">
        <v>108</v>
      </c>
      <c r="C59" s="11">
        <v>99132</v>
      </c>
      <c r="D59" s="11">
        <v>99132</v>
      </c>
      <c r="E59" s="11">
        <v>99332</v>
      </c>
      <c r="F59" s="11">
        <v>99549.7</v>
      </c>
      <c r="G59" s="11">
        <v>99549.7</v>
      </c>
      <c r="H59" s="11">
        <v>99549.7</v>
      </c>
      <c r="I59" s="11">
        <v>99549.7</v>
      </c>
      <c r="J59" s="11">
        <v>99124</v>
      </c>
      <c r="K59" s="14">
        <f t="shared" si="2"/>
        <v>99.991929951983209</v>
      </c>
    </row>
    <row r="60" spans="1:11" ht="38.25" outlineLevel="1" x14ac:dyDescent="0.2">
      <c r="A60" s="17" t="s">
        <v>109</v>
      </c>
      <c r="B60" s="7" t="s">
        <v>110</v>
      </c>
      <c r="C60" s="11">
        <v>228509.3</v>
      </c>
      <c r="D60" s="11">
        <v>228509.3</v>
      </c>
      <c r="E60" s="11">
        <v>255770.4</v>
      </c>
      <c r="F60" s="11">
        <v>260363.1</v>
      </c>
      <c r="G60" s="11">
        <v>260483.1</v>
      </c>
      <c r="H60" s="11">
        <v>260483.1</v>
      </c>
      <c r="I60" s="11">
        <v>260483.1</v>
      </c>
      <c r="J60" s="11">
        <v>254582.9</v>
      </c>
      <c r="K60" s="14">
        <f t="shared" si="2"/>
        <v>111.4103014625663</v>
      </c>
    </row>
    <row r="61" spans="1:11" outlineLevel="1" x14ac:dyDescent="0.2">
      <c r="A61" s="17" t="s">
        <v>111</v>
      </c>
      <c r="B61" s="7" t="s">
        <v>112</v>
      </c>
      <c r="C61" s="11">
        <v>8480791.0999999996</v>
      </c>
      <c r="D61" s="11">
        <v>8497035.6999999993</v>
      </c>
      <c r="E61" s="11">
        <v>8558253.3000000007</v>
      </c>
      <c r="F61" s="11">
        <v>8606350.0999999996</v>
      </c>
      <c r="G61" s="11">
        <v>8635183.6999999993</v>
      </c>
      <c r="H61" s="11">
        <v>8639363.6999999993</v>
      </c>
      <c r="I61" s="11">
        <v>8640262.6999999993</v>
      </c>
      <c r="J61" s="11">
        <v>8619186.8000000007</v>
      </c>
      <c r="K61" s="14">
        <f t="shared" si="2"/>
        <v>101.631872526609</v>
      </c>
    </row>
    <row r="62" spans="1:11" x14ac:dyDescent="0.2">
      <c r="A62" s="16" t="s">
        <v>113</v>
      </c>
      <c r="B62" s="5" t="s">
        <v>114</v>
      </c>
      <c r="C62" s="10">
        <f>SUM(C63:C68)</f>
        <v>13331331.699999999</v>
      </c>
      <c r="D62" s="10">
        <f t="shared" ref="D62:J62" si="11">SUM(D63:D68)</f>
        <v>13631238.5</v>
      </c>
      <c r="E62" s="10">
        <f t="shared" si="11"/>
        <v>14024288</v>
      </c>
      <c r="F62" s="10">
        <f t="shared" si="11"/>
        <v>14813715.1</v>
      </c>
      <c r="G62" s="10">
        <f t="shared" si="11"/>
        <v>14806450.5</v>
      </c>
      <c r="H62" s="10">
        <f t="shared" si="11"/>
        <v>14518433</v>
      </c>
      <c r="I62" s="10">
        <f t="shared" si="11"/>
        <v>14568819.4</v>
      </c>
      <c r="J62" s="10">
        <f t="shared" si="11"/>
        <v>14174873.199999999</v>
      </c>
      <c r="K62" s="15">
        <f t="shared" si="2"/>
        <v>106.32751115179289</v>
      </c>
    </row>
    <row r="63" spans="1:11" outlineLevel="1" x14ac:dyDescent="0.2">
      <c r="A63" s="17" t="s">
        <v>115</v>
      </c>
      <c r="B63" s="7" t="s">
        <v>116</v>
      </c>
      <c r="C63" s="11">
        <v>229304.7</v>
      </c>
      <c r="D63" s="11">
        <v>226337.8</v>
      </c>
      <c r="E63" s="11">
        <v>257337.8</v>
      </c>
      <c r="F63" s="11">
        <v>302237.8</v>
      </c>
      <c r="G63" s="11">
        <v>302459.90000000002</v>
      </c>
      <c r="H63" s="11">
        <v>302559.90000000002</v>
      </c>
      <c r="I63" s="11">
        <v>302559.90000000002</v>
      </c>
      <c r="J63" s="11">
        <v>302098.2</v>
      </c>
      <c r="K63" s="14">
        <f t="shared" si="2"/>
        <v>131.74531529445318</v>
      </c>
    </row>
    <row r="64" spans="1:11" outlineLevel="1" x14ac:dyDescent="0.2">
      <c r="A64" s="17" t="s">
        <v>117</v>
      </c>
      <c r="B64" s="7" t="s">
        <v>118</v>
      </c>
      <c r="C64" s="11">
        <v>2489657.2999999998</v>
      </c>
      <c r="D64" s="11">
        <v>2688733.8</v>
      </c>
      <c r="E64" s="11">
        <v>2716121.9</v>
      </c>
      <c r="F64" s="11">
        <v>2755017.3</v>
      </c>
      <c r="G64" s="11">
        <v>2759935.5</v>
      </c>
      <c r="H64" s="11">
        <v>2763235.5</v>
      </c>
      <c r="I64" s="11">
        <v>2763235.5</v>
      </c>
      <c r="J64" s="11">
        <v>2714650.8</v>
      </c>
      <c r="K64" s="14">
        <f t="shared" si="2"/>
        <v>109.03712731868761</v>
      </c>
    </row>
    <row r="65" spans="1:11" outlineLevel="1" x14ac:dyDescent="0.2">
      <c r="A65" s="17" t="s">
        <v>119</v>
      </c>
      <c r="B65" s="7" t="s">
        <v>120</v>
      </c>
      <c r="C65" s="11">
        <v>8947952.0999999996</v>
      </c>
      <c r="D65" s="11">
        <v>8906139.8000000007</v>
      </c>
      <c r="E65" s="11">
        <v>9075019.0999999996</v>
      </c>
      <c r="F65" s="11">
        <v>9238535.4000000004</v>
      </c>
      <c r="G65" s="11">
        <v>9240867.5999999996</v>
      </c>
      <c r="H65" s="11">
        <v>8941676.5999999996</v>
      </c>
      <c r="I65" s="11">
        <v>8991968</v>
      </c>
      <c r="J65" s="11">
        <v>8671172.5999999996</v>
      </c>
      <c r="K65" s="14">
        <f t="shared" si="2"/>
        <v>96.906783843869704</v>
      </c>
    </row>
    <row r="66" spans="1:11" outlineLevel="1" x14ac:dyDescent="0.2">
      <c r="A66" s="17" t="s">
        <v>121</v>
      </c>
      <c r="B66" s="7" t="s">
        <v>122</v>
      </c>
      <c r="C66" s="11">
        <v>1351990.3</v>
      </c>
      <c r="D66" s="11">
        <v>1486445.2</v>
      </c>
      <c r="E66" s="11">
        <v>1629958.3</v>
      </c>
      <c r="F66" s="11">
        <v>2173912.9</v>
      </c>
      <c r="G66" s="11">
        <v>2154749</v>
      </c>
      <c r="H66" s="11">
        <v>2162522.5</v>
      </c>
      <c r="I66" s="11">
        <v>2162617.5</v>
      </c>
      <c r="J66" s="11">
        <v>2149686.1</v>
      </c>
      <c r="K66" s="14">
        <f t="shared" si="2"/>
        <v>159.00159194929134</v>
      </c>
    </row>
    <row r="67" spans="1:11" ht="25.5" outlineLevel="1" x14ac:dyDescent="0.2">
      <c r="A67" s="17" t="s">
        <v>123</v>
      </c>
      <c r="B67" s="7" t="s">
        <v>124</v>
      </c>
      <c r="C67" s="11">
        <v>8478.2000000000007</v>
      </c>
      <c r="D67" s="11">
        <v>8363.2999999999993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4">
        <f t="shared" si="2"/>
        <v>0</v>
      </c>
    </row>
    <row r="68" spans="1:11" ht="16.149999999999999" customHeight="1" outlineLevel="1" x14ac:dyDescent="0.2">
      <c r="A68" s="17" t="s">
        <v>125</v>
      </c>
      <c r="B68" s="7" t="s">
        <v>126</v>
      </c>
      <c r="C68" s="11">
        <v>303949.09999999998</v>
      </c>
      <c r="D68" s="11">
        <v>315218.59999999998</v>
      </c>
      <c r="E68" s="11">
        <v>345850.9</v>
      </c>
      <c r="F68" s="11">
        <v>344011.7</v>
      </c>
      <c r="G68" s="11">
        <v>348438.5</v>
      </c>
      <c r="H68" s="11">
        <v>348438.5</v>
      </c>
      <c r="I68" s="11">
        <v>348438.5</v>
      </c>
      <c r="J68" s="11">
        <v>337265.5</v>
      </c>
      <c r="K68" s="14">
        <f t="shared" si="2"/>
        <v>110.96117738134446</v>
      </c>
    </row>
    <row r="69" spans="1:11" x14ac:dyDescent="0.2">
      <c r="A69" s="16" t="s">
        <v>127</v>
      </c>
      <c r="B69" s="5" t="s">
        <v>128</v>
      </c>
      <c r="C69" s="10">
        <f>SUM(C70:C72)</f>
        <v>1070255.7</v>
      </c>
      <c r="D69" s="10">
        <f t="shared" ref="D69:J69" si="12">SUM(D70:D72)</f>
        <v>1253255.1000000001</v>
      </c>
      <c r="E69" s="10">
        <f t="shared" si="12"/>
        <v>1642900.8</v>
      </c>
      <c r="F69" s="10">
        <f t="shared" si="12"/>
        <v>1722979.3</v>
      </c>
      <c r="G69" s="10">
        <f t="shared" si="12"/>
        <v>1722979.3</v>
      </c>
      <c r="H69" s="10">
        <f t="shared" si="12"/>
        <v>1722979.3</v>
      </c>
      <c r="I69" s="10">
        <f t="shared" si="12"/>
        <v>1722979.3</v>
      </c>
      <c r="J69" s="10">
        <f t="shared" si="12"/>
        <v>1353830.8</v>
      </c>
      <c r="K69" s="15">
        <f t="shared" si="2"/>
        <v>126.49601398992783</v>
      </c>
    </row>
    <row r="70" spans="1:11" outlineLevel="1" x14ac:dyDescent="0.2">
      <c r="A70" s="17" t="s">
        <v>129</v>
      </c>
      <c r="B70" s="7" t="s">
        <v>130</v>
      </c>
      <c r="C70" s="11">
        <v>21240.5</v>
      </c>
      <c r="D70" s="11">
        <v>2400</v>
      </c>
      <c r="E70" s="11">
        <v>1400</v>
      </c>
      <c r="F70" s="11">
        <v>1400</v>
      </c>
      <c r="G70" s="11">
        <v>1400</v>
      </c>
      <c r="H70" s="11">
        <v>1400</v>
      </c>
      <c r="I70" s="11">
        <v>1400</v>
      </c>
      <c r="J70" s="11">
        <v>1392.1</v>
      </c>
      <c r="K70" s="14">
        <f t="shared" si="2"/>
        <v>6.5539888420705728</v>
      </c>
    </row>
    <row r="71" spans="1:11" outlineLevel="1" x14ac:dyDescent="0.2">
      <c r="A71" s="17" t="s">
        <v>131</v>
      </c>
      <c r="B71" s="7" t="s">
        <v>132</v>
      </c>
      <c r="C71" s="11">
        <v>856571.2</v>
      </c>
      <c r="D71" s="11">
        <v>1039570.6</v>
      </c>
      <c r="E71" s="11">
        <v>1408410.1</v>
      </c>
      <c r="F71" s="11">
        <v>1487988.6</v>
      </c>
      <c r="G71" s="11">
        <v>1487948.6</v>
      </c>
      <c r="H71" s="11">
        <v>1487948.6</v>
      </c>
      <c r="I71" s="11">
        <v>1487948.6</v>
      </c>
      <c r="J71" s="11">
        <v>1119021.3999999999</v>
      </c>
      <c r="K71" s="14">
        <f t="shared" ref="K71:K81" si="13">J71*100/C71</f>
        <v>130.63962458695786</v>
      </c>
    </row>
    <row r="72" spans="1:11" outlineLevel="1" x14ac:dyDescent="0.2">
      <c r="A72" s="17" t="s">
        <v>133</v>
      </c>
      <c r="B72" s="7" t="s">
        <v>134</v>
      </c>
      <c r="C72" s="11">
        <v>192444</v>
      </c>
      <c r="D72" s="11">
        <v>211284.5</v>
      </c>
      <c r="E72" s="11">
        <v>233090.7</v>
      </c>
      <c r="F72" s="11">
        <v>233590.7</v>
      </c>
      <c r="G72" s="11">
        <v>233630.7</v>
      </c>
      <c r="H72" s="11">
        <v>233630.7</v>
      </c>
      <c r="I72" s="11">
        <v>233630.7</v>
      </c>
      <c r="J72" s="11">
        <v>233417.3</v>
      </c>
      <c r="K72" s="14">
        <f t="shared" si="13"/>
        <v>121.29102492153561</v>
      </c>
    </row>
    <row r="73" spans="1:11" x14ac:dyDescent="0.2">
      <c r="A73" s="16" t="s">
        <v>135</v>
      </c>
      <c r="B73" s="5" t="s">
        <v>136</v>
      </c>
      <c r="C73" s="10">
        <f>SUM(C74:C75)</f>
        <v>166301</v>
      </c>
      <c r="D73" s="10">
        <f t="shared" ref="D73:J73" si="14">SUM(D74:D75)</f>
        <v>166301</v>
      </c>
      <c r="E73" s="10">
        <f t="shared" si="14"/>
        <v>166301</v>
      </c>
      <c r="F73" s="10">
        <f t="shared" si="14"/>
        <v>193501</v>
      </c>
      <c r="G73" s="10">
        <f t="shared" si="14"/>
        <v>194001</v>
      </c>
      <c r="H73" s="10">
        <f t="shared" si="14"/>
        <v>194001</v>
      </c>
      <c r="I73" s="10">
        <f t="shared" si="14"/>
        <v>194001</v>
      </c>
      <c r="J73" s="10">
        <f t="shared" si="14"/>
        <v>191942.8</v>
      </c>
      <c r="K73" s="15">
        <f t="shared" si="13"/>
        <v>115.41890908653586</v>
      </c>
    </row>
    <row r="74" spans="1:11" outlineLevel="1" x14ac:dyDescent="0.2">
      <c r="A74" s="17" t="s">
        <v>137</v>
      </c>
      <c r="B74" s="7" t="s">
        <v>138</v>
      </c>
      <c r="C74" s="11">
        <v>94900.6</v>
      </c>
      <c r="D74" s="11">
        <v>109900.6</v>
      </c>
      <c r="E74" s="11">
        <v>109900.6</v>
      </c>
      <c r="F74" s="11">
        <v>139900.6</v>
      </c>
      <c r="G74" s="11">
        <v>140400.6</v>
      </c>
      <c r="H74" s="11">
        <v>140400.6</v>
      </c>
      <c r="I74" s="11">
        <v>140400.6</v>
      </c>
      <c r="J74" s="11">
        <v>139894.39999999999</v>
      </c>
      <c r="K74" s="14">
        <f t="shared" si="13"/>
        <v>147.41150214013399</v>
      </c>
    </row>
    <row r="75" spans="1:11" outlineLevel="1" x14ac:dyDescent="0.2">
      <c r="A75" s="17" t="s">
        <v>139</v>
      </c>
      <c r="B75" s="7" t="s">
        <v>140</v>
      </c>
      <c r="C75" s="11">
        <v>71400.399999999994</v>
      </c>
      <c r="D75" s="11">
        <v>56400.4</v>
      </c>
      <c r="E75" s="11">
        <v>56400.4</v>
      </c>
      <c r="F75" s="11">
        <v>53600.4</v>
      </c>
      <c r="G75" s="11">
        <v>53600.4</v>
      </c>
      <c r="H75" s="11">
        <v>53600.4</v>
      </c>
      <c r="I75" s="11">
        <v>53600.4</v>
      </c>
      <c r="J75" s="11">
        <v>52048.4</v>
      </c>
      <c r="K75" s="14">
        <f t="shared" si="13"/>
        <v>72.896510383695329</v>
      </c>
    </row>
    <row r="76" spans="1:11" ht="28.15" customHeight="1" x14ac:dyDescent="0.2">
      <c r="A76" s="16" t="s">
        <v>141</v>
      </c>
      <c r="B76" s="5" t="s">
        <v>142</v>
      </c>
      <c r="C76" s="10">
        <f>C77</f>
        <v>1680000</v>
      </c>
      <c r="D76" s="10">
        <f t="shared" ref="D76:J76" si="15">D77</f>
        <v>1680000</v>
      </c>
      <c r="E76" s="10">
        <f t="shared" si="15"/>
        <v>1315289.6000000001</v>
      </c>
      <c r="F76" s="10">
        <f t="shared" si="15"/>
        <v>585289.6</v>
      </c>
      <c r="G76" s="10">
        <f t="shared" si="15"/>
        <v>585289.6</v>
      </c>
      <c r="H76" s="10">
        <f t="shared" si="15"/>
        <v>585289.6</v>
      </c>
      <c r="I76" s="10">
        <f t="shared" si="15"/>
        <v>585289.6</v>
      </c>
      <c r="J76" s="10">
        <f t="shared" si="15"/>
        <v>555678.80000000005</v>
      </c>
      <c r="K76" s="15">
        <f t="shared" si="13"/>
        <v>33.076119047619052</v>
      </c>
    </row>
    <row r="77" spans="1:11" ht="25.5" outlineLevel="1" x14ac:dyDescent="0.2">
      <c r="A77" s="17" t="s">
        <v>143</v>
      </c>
      <c r="B77" s="7" t="s">
        <v>144</v>
      </c>
      <c r="C77" s="11">
        <v>1680000</v>
      </c>
      <c r="D77" s="11">
        <v>1680000</v>
      </c>
      <c r="E77" s="11">
        <v>1315289.6000000001</v>
      </c>
      <c r="F77" s="11">
        <v>585289.6</v>
      </c>
      <c r="G77" s="11">
        <v>585289.6</v>
      </c>
      <c r="H77" s="11">
        <v>585289.6</v>
      </c>
      <c r="I77" s="11">
        <v>585289.6</v>
      </c>
      <c r="J77" s="11">
        <v>555678.80000000005</v>
      </c>
      <c r="K77" s="14">
        <f t="shared" si="13"/>
        <v>33.076119047619052</v>
      </c>
    </row>
    <row r="78" spans="1:11" ht="54.6" customHeight="1" x14ac:dyDescent="0.2">
      <c r="A78" s="16" t="s">
        <v>145</v>
      </c>
      <c r="B78" s="5" t="s">
        <v>146</v>
      </c>
      <c r="C78" s="10">
        <f>SUM(C79:C81)</f>
        <v>4171727.2</v>
      </c>
      <c r="D78" s="10">
        <f t="shared" ref="D78:J78" si="16">SUM(D79:D81)</f>
        <v>4207136.2</v>
      </c>
      <c r="E78" s="10">
        <f t="shared" si="16"/>
        <v>3863126.3</v>
      </c>
      <c r="F78" s="10">
        <f t="shared" si="16"/>
        <v>3991665.9</v>
      </c>
      <c r="G78" s="10">
        <f t="shared" si="16"/>
        <v>3997886.9</v>
      </c>
      <c r="H78" s="10">
        <f t="shared" si="16"/>
        <v>3997886.9</v>
      </c>
      <c r="I78" s="10">
        <f t="shared" si="16"/>
        <v>4171382</v>
      </c>
      <c r="J78" s="10">
        <f t="shared" si="16"/>
        <v>4019173.7</v>
      </c>
      <c r="K78" s="15">
        <f t="shared" si="13"/>
        <v>96.343157337804826</v>
      </c>
    </row>
    <row r="79" spans="1:11" ht="38.25" outlineLevel="1" x14ac:dyDescent="0.2">
      <c r="A79" s="17" t="s">
        <v>147</v>
      </c>
      <c r="B79" s="7" t="s">
        <v>148</v>
      </c>
      <c r="C79" s="11">
        <v>621204.19999999995</v>
      </c>
      <c r="D79" s="11">
        <v>621204.19999999995</v>
      </c>
      <c r="E79" s="11">
        <v>621204.19999999995</v>
      </c>
      <c r="F79" s="11">
        <v>621204.19999999995</v>
      </c>
      <c r="G79" s="11">
        <v>621204.19999999995</v>
      </c>
      <c r="H79" s="11">
        <v>621204.19999999995</v>
      </c>
      <c r="I79" s="11">
        <v>621204.19999999995</v>
      </c>
      <c r="J79" s="11">
        <v>621204.19999999995</v>
      </c>
      <c r="K79" s="14">
        <f t="shared" si="13"/>
        <v>100</v>
      </c>
    </row>
    <row r="80" spans="1:11" outlineLevel="1" x14ac:dyDescent="0.2">
      <c r="A80" s="17" t="s">
        <v>149</v>
      </c>
      <c r="B80" s="7" t="s">
        <v>150</v>
      </c>
      <c r="C80" s="11">
        <v>1648836</v>
      </c>
      <c r="D80" s="11">
        <v>1718836</v>
      </c>
      <c r="E80" s="11">
        <v>1320242.8999999999</v>
      </c>
      <c r="F80" s="11">
        <v>1447582.5</v>
      </c>
      <c r="G80" s="11">
        <v>1454503.5</v>
      </c>
      <c r="H80" s="11">
        <v>1454503.5</v>
      </c>
      <c r="I80" s="11">
        <v>1454503.5</v>
      </c>
      <c r="J80" s="11">
        <v>1364668.5</v>
      </c>
      <c r="K80" s="14">
        <f t="shared" si="13"/>
        <v>82.765569165156506</v>
      </c>
    </row>
    <row r="81" spans="1:11" ht="25.5" outlineLevel="1" x14ac:dyDescent="0.2">
      <c r="A81" s="17" t="s">
        <v>151</v>
      </c>
      <c r="B81" s="7" t="s">
        <v>152</v>
      </c>
      <c r="C81" s="11">
        <v>1901687</v>
      </c>
      <c r="D81" s="11">
        <v>1867096</v>
      </c>
      <c r="E81" s="11">
        <v>1921679.2</v>
      </c>
      <c r="F81" s="11">
        <v>1922879.2</v>
      </c>
      <c r="G81" s="11">
        <v>1922179.2</v>
      </c>
      <c r="H81" s="11">
        <v>1922179.2</v>
      </c>
      <c r="I81" s="11">
        <v>2095674.3</v>
      </c>
      <c r="J81" s="11">
        <v>2033301</v>
      </c>
      <c r="K81" s="14">
        <f t="shared" si="13"/>
        <v>106.92090759415193</v>
      </c>
    </row>
  </sheetData>
  <mergeCells count="8">
    <mergeCell ref="A1:K1"/>
    <mergeCell ref="I3:I4"/>
    <mergeCell ref="J3:J4"/>
    <mergeCell ref="B3:B4"/>
    <mergeCell ref="A3:A4"/>
    <mergeCell ref="K3:K4"/>
    <mergeCell ref="D3:H3"/>
    <mergeCell ref="C3:C4"/>
  </mergeCells>
  <pageMargins left="0.74803149606299213" right="0.74803149606299213" top="0.98425196850393704" bottom="0.98425196850393704" header="0.51181102362204722" footer="0.51181102362204722"/>
  <pageSetup paperSize="9" scale="78" fitToHeight="0" orientation="landscape" r:id="rId1"/>
  <headerFooter alignWithMargins="0"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tabSelected="1" topLeftCell="A19" zoomScaleNormal="100" workbookViewId="0">
      <selection activeCell="A27" sqref="A27"/>
    </sheetView>
  </sheetViews>
  <sheetFormatPr defaultRowHeight="12.75" x14ac:dyDescent="0.2"/>
  <cols>
    <col min="1" max="1" width="35" customWidth="1"/>
    <col min="2" max="5" width="18.42578125" customWidth="1"/>
    <col min="6" max="6" width="73.7109375" customWidth="1"/>
  </cols>
  <sheetData>
    <row r="1" spans="1:12" ht="24.6" customHeight="1" x14ac:dyDescent="0.2">
      <c r="F1" s="36" t="s">
        <v>248</v>
      </c>
    </row>
    <row r="2" spans="1:12" s="23" customFormat="1" ht="38.450000000000003" customHeight="1" x14ac:dyDescent="0.3">
      <c r="A2" s="42" t="s">
        <v>249</v>
      </c>
      <c r="B2" s="42"/>
      <c r="C2" s="42"/>
      <c r="D2" s="42"/>
      <c r="E2" s="42"/>
      <c r="F2" s="42"/>
      <c r="G2" s="22"/>
      <c r="H2" s="22"/>
      <c r="I2" s="22"/>
      <c r="J2" s="22"/>
      <c r="K2" s="22"/>
      <c r="L2" s="22"/>
    </row>
    <row r="3" spans="1:12" s="1" customFormat="1" ht="24.6" customHeight="1" x14ac:dyDescent="0.2">
      <c r="A3" s="3"/>
      <c r="B3" s="3"/>
      <c r="F3" s="8" t="s">
        <v>0</v>
      </c>
    </row>
    <row r="4" spans="1:12" s="1" customFormat="1" ht="25.9" customHeight="1" x14ac:dyDescent="0.2">
      <c r="A4" s="41" t="s">
        <v>169</v>
      </c>
      <c r="B4" s="41" t="s">
        <v>163</v>
      </c>
      <c r="C4" s="40" t="s">
        <v>159</v>
      </c>
      <c r="D4" s="40" t="s">
        <v>165</v>
      </c>
      <c r="E4" s="40" t="s">
        <v>167</v>
      </c>
      <c r="F4" s="40" t="s">
        <v>237</v>
      </c>
    </row>
    <row r="5" spans="1:12" s="1" customFormat="1" ht="43.15" customHeight="1" x14ac:dyDescent="0.2">
      <c r="A5" s="41"/>
      <c r="B5" s="41"/>
      <c r="C5" s="40"/>
      <c r="D5" s="40"/>
      <c r="E5" s="40"/>
      <c r="F5" s="40"/>
    </row>
    <row r="6" spans="1:12" s="1" customFormat="1" ht="13.15" customHeight="1" x14ac:dyDescent="0.2">
      <c r="A6" s="31" t="s">
        <v>160</v>
      </c>
      <c r="B6" s="31" t="s">
        <v>161</v>
      </c>
      <c r="C6" s="30">
        <v>3</v>
      </c>
      <c r="D6" s="30">
        <v>4</v>
      </c>
      <c r="E6" s="30" t="s">
        <v>236</v>
      </c>
      <c r="F6" s="24">
        <v>6</v>
      </c>
    </row>
    <row r="7" spans="1:12" s="19" customFormat="1" ht="21" customHeight="1" x14ac:dyDescent="0.2">
      <c r="A7" s="37" t="s">
        <v>170</v>
      </c>
      <c r="B7" s="28">
        <f t="shared" ref="B7:D7" si="0">B8+B49</f>
        <v>77373941.300000012</v>
      </c>
      <c r="C7" s="28">
        <f t="shared" si="0"/>
        <v>91984224.900000006</v>
      </c>
      <c r="D7" s="28">
        <f t="shared" si="0"/>
        <v>105569198.80000001</v>
      </c>
      <c r="E7" s="28">
        <f>D7/B7*100</f>
        <v>136.44024981314996</v>
      </c>
      <c r="F7" s="25"/>
    </row>
    <row r="8" spans="1:12" s="19" customFormat="1" ht="45" customHeight="1" x14ac:dyDescent="0.2">
      <c r="A8" s="37" t="s">
        <v>171</v>
      </c>
      <c r="B8" s="28">
        <f t="shared" ref="B8:D8" si="1">B9+B26</f>
        <v>70964040.300000012</v>
      </c>
      <c r="C8" s="28">
        <f t="shared" si="1"/>
        <v>80381812.900000006</v>
      </c>
      <c r="D8" s="28">
        <f t="shared" si="1"/>
        <v>93694903.800000012</v>
      </c>
      <c r="E8" s="28">
        <f t="shared" ref="E8:E56" si="2">D8/B8*100</f>
        <v>132.03152385899313</v>
      </c>
      <c r="F8" s="27" t="s">
        <v>218</v>
      </c>
    </row>
    <row r="9" spans="1:12" s="19" customFormat="1" ht="21" customHeight="1" x14ac:dyDescent="0.2">
      <c r="A9" s="37" t="s">
        <v>210</v>
      </c>
      <c r="B9" s="28">
        <f>B10+B13+B17+B21+B24+B25+B15</f>
        <v>69781995.400000006</v>
      </c>
      <c r="C9" s="28">
        <f t="shared" ref="C9:D9" si="3">C10+C13+C17+C21+C24+C25+C15</f>
        <v>77781995.400000006</v>
      </c>
      <c r="D9" s="28">
        <f t="shared" si="3"/>
        <v>90059489.300000012</v>
      </c>
      <c r="E9" s="28">
        <f t="shared" si="2"/>
        <v>129.05834633097925</v>
      </c>
      <c r="F9" s="27"/>
    </row>
    <row r="10" spans="1:12" s="20" customFormat="1" ht="38.25" x14ac:dyDescent="0.2">
      <c r="A10" s="37" t="s">
        <v>172</v>
      </c>
      <c r="B10" s="29">
        <f>B11+B12</f>
        <v>49797588.200000003</v>
      </c>
      <c r="C10" s="29">
        <f t="shared" ref="C10:D10" si="4">C11+C12</f>
        <v>57797588.200000003</v>
      </c>
      <c r="D10" s="29">
        <f t="shared" si="4"/>
        <v>70097769.300000012</v>
      </c>
      <c r="E10" s="29">
        <f t="shared" si="2"/>
        <v>140.76539011983718</v>
      </c>
      <c r="F10" s="27" t="s">
        <v>213</v>
      </c>
    </row>
    <row r="11" spans="1:12" s="20" customFormat="1" ht="105" customHeight="1" x14ac:dyDescent="0.2">
      <c r="A11" s="38" t="s">
        <v>173</v>
      </c>
      <c r="B11" s="29">
        <v>32651996.5</v>
      </c>
      <c r="C11" s="29">
        <v>40651996.5</v>
      </c>
      <c r="D11" s="29">
        <v>51968138.700000003</v>
      </c>
      <c r="E11" s="29">
        <f t="shared" si="2"/>
        <v>159.15761445092647</v>
      </c>
      <c r="F11" s="27" t="s">
        <v>219</v>
      </c>
    </row>
    <row r="12" spans="1:12" s="20" customFormat="1" ht="21" customHeight="1" x14ac:dyDescent="0.2">
      <c r="A12" s="38" t="s">
        <v>174</v>
      </c>
      <c r="B12" s="29">
        <v>17145591.699999999</v>
      </c>
      <c r="C12" s="29">
        <v>17145591.699999999</v>
      </c>
      <c r="D12" s="29">
        <v>18129630.600000001</v>
      </c>
      <c r="E12" s="29">
        <f t="shared" si="2"/>
        <v>105.73931140562505</v>
      </c>
      <c r="F12" s="27"/>
    </row>
    <row r="13" spans="1:12" s="19" customFormat="1" ht="58.15" customHeight="1" x14ac:dyDescent="0.2">
      <c r="A13" s="37" t="s">
        <v>175</v>
      </c>
      <c r="B13" s="28">
        <f>B14</f>
        <v>5774257.2000000002</v>
      </c>
      <c r="C13" s="28">
        <f t="shared" ref="C13:D13" si="5">C14</f>
        <v>5774257.2000000002</v>
      </c>
      <c r="D13" s="28">
        <f t="shared" si="5"/>
        <v>4862360.0999999996</v>
      </c>
      <c r="E13" s="28">
        <f t="shared" si="2"/>
        <v>84.207542746796932</v>
      </c>
      <c r="F13" s="27"/>
    </row>
    <row r="14" spans="1:12" s="20" customFormat="1" ht="375.75" customHeight="1" x14ac:dyDescent="0.2">
      <c r="A14" s="38" t="s">
        <v>176</v>
      </c>
      <c r="B14" s="29">
        <v>5774257.2000000002</v>
      </c>
      <c r="C14" s="29">
        <v>5774257.2000000002</v>
      </c>
      <c r="D14" s="29">
        <v>4862360.0999999996</v>
      </c>
      <c r="E14" s="29">
        <f t="shared" si="2"/>
        <v>84.207542746796932</v>
      </c>
      <c r="F14" s="26" t="s">
        <v>228</v>
      </c>
    </row>
    <row r="15" spans="1:12" s="19" customFormat="1" ht="25.5" customHeight="1" x14ac:dyDescent="0.2">
      <c r="A15" s="37" t="s">
        <v>177</v>
      </c>
      <c r="B15" s="28">
        <f>B16</f>
        <v>0</v>
      </c>
      <c r="C15" s="28">
        <f t="shared" ref="C15:D15" si="6">C16</f>
        <v>0</v>
      </c>
      <c r="D15" s="28">
        <f t="shared" si="6"/>
        <v>-22.1</v>
      </c>
      <c r="E15" s="28"/>
      <c r="F15" s="27"/>
    </row>
    <row r="16" spans="1:12" s="20" customFormat="1" ht="25.5" customHeight="1" x14ac:dyDescent="0.2">
      <c r="A16" s="38" t="s">
        <v>178</v>
      </c>
      <c r="B16" s="29">
        <v>0</v>
      </c>
      <c r="C16" s="29">
        <v>0</v>
      </c>
      <c r="D16" s="29">
        <v>-22.1</v>
      </c>
      <c r="E16" s="28"/>
      <c r="F16" s="27"/>
    </row>
    <row r="17" spans="1:6" s="19" customFormat="1" ht="20.25" customHeight="1" x14ac:dyDescent="0.2">
      <c r="A17" s="37" t="s">
        <v>179</v>
      </c>
      <c r="B17" s="28">
        <f>B18+B19+B20</f>
        <v>13644390</v>
      </c>
      <c r="C17" s="28">
        <f t="shared" ref="C17:D17" si="7">C18+C19+C20</f>
        <v>13644390</v>
      </c>
      <c r="D17" s="28">
        <f t="shared" si="7"/>
        <v>14448180.199999999</v>
      </c>
      <c r="E17" s="28">
        <f t="shared" si="2"/>
        <v>105.89099402758202</v>
      </c>
      <c r="F17" s="27"/>
    </row>
    <row r="18" spans="1:6" s="20" customFormat="1" ht="20.25" customHeight="1" x14ac:dyDescent="0.2">
      <c r="A18" s="38" t="s">
        <v>180</v>
      </c>
      <c r="B18" s="29">
        <v>12640510</v>
      </c>
      <c r="C18" s="29">
        <v>12640510</v>
      </c>
      <c r="D18" s="29">
        <v>13226410.9</v>
      </c>
      <c r="E18" s="29">
        <f t="shared" si="2"/>
        <v>104.63510491269736</v>
      </c>
      <c r="F18" s="27"/>
    </row>
    <row r="19" spans="1:6" s="20" customFormat="1" ht="38.25" x14ac:dyDescent="0.2">
      <c r="A19" s="38" t="s">
        <v>181</v>
      </c>
      <c r="B19" s="29">
        <v>1002620</v>
      </c>
      <c r="C19" s="29">
        <v>1002620</v>
      </c>
      <c r="D19" s="29">
        <v>1220167.7</v>
      </c>
      <c r="E19" s="29">
        <f t="shared" si="2"/>
        <v>121.69792144581197</v>
      </c>
      <c r="F19" s="27" t="s">
        <v>214</v>
      </c>
    </row>
    <row r="20" spans="1:6" s="20" customFormat="1" ht="60" customHeight="1" x14ac:dyDescent="0.2">
      <c r="A20" s="38" t="s">
        <v>182</v>
      </c>
      <c r="B20" s="29">
        <v>1260</v>
      </c>
      <c r="C20" s="29">
        <v>1260</v>
      </c>
      <c r="D20" s="29">
        <v>1601.6</v>
      </c>
      <c r="E20" s="29">
        <f t="shared" si="2"/>
        <v>127.11111111111111</v>
      </c>
      <c r="F20" s="27" t="s">
        <v>215</v>
      </c>
    </row>
    <row r="21" spans="1:6" s="19" customFormat="1" ht="45.6" customHeight="1" x14ac:dyDescent="0.2">
      <c r="A21" s="37" t="s">
        <v>183</v>
      </c>
      <c r="B21" s="28">
        <f>B22+B23</f>
        <v>371084</v>
      </c>
      <c r="C21" s="28">
        <f t="shared" ref="C21:D21" si="8">C22+C23</f>
        <v>371084</v>
      </c>
      <c r="D21" s="28">
        <f t="shared" si="8"/>
        <v>387214.3</v>
      </c>
      <c r="E21" s="28">
        <f t="shared" si="2"/>
        <v>104.34680557501805</v>
      </c>
      <c r="F21" s="27"/>
    </row>
    <row r="22" spans="1:6" s="20" customFormat="1" ht="33.75" customHeight="1" x14ac:dyDescent="0.2">
      <c r="A22" s="38" t="s">
        <v>184</v>
      </c>
      <c r="B22" s="29">
        <v>370283</v>
      </c>
      <c r="C22" s="29">
        <v>370283</v>
      </c>
      <c r="D22" s="29">
        <v>386615</v>
      </c>
      <c r="E22" s="29">
        <f>D22/B22*100</f>
        <v>104.41068047952513</v>
      </c>
      <c r="F22" s="27"/>
    </row>
    <row r="23" spans="1:6" s="20" customFormat="1" ht="58.15" customHeight="1" x14ac:dyDescent="0.2">
      <c r="A23" s="38" t="s">
        <v>185</v>
      </c>
      <c r="B23" s="29">
        <v>801</v>
      </c>
      <c r="C23" s="29">
        <v>801</v>
      </c>
      <c r="D23" s="29">
        <v>599.29999999999995</v>
      </c>
      <c r="E23" s="29">
        <f t="shared" si="2"/>
        <v>74.818976279650428</v>
      </c>
      <c r="F23" s="27" t="s">
        <v>229</v>
      </c>
    </row>
    <row r="24" spans="1:6" s="19" customFormat="1" ht="22.15" customHeight="1" x14ac:dyDescent="0.2">
      <c r="A24" s="37" t="s">
        <v>186</v>
      </c>
      <c r="B24" s="28">
        <v>194676</v>
      </c>
      <c r="C24" s="28">
        <v>194676</v>
      </c>
      <c r="D24" s="28">
        <v>262632</v>
      </c>
      <c r="E24" s="28">
        <f t="shared" si="2"/>
        <v>134.9072304752512</v>
      </c>
      <c r="F24" s="27" t="s">
        <v>216</v>
      </c>
    </row>
    <row r="25" spans="1:6" s="19" customFormat="1" ht="67.5" customHeight="1" x14ac:dyDescent="0.2">
      <c r="A25" s="37" t="s">
        <v>187</v>
      </c>
      <c r="B25" s="28">
        <v>0</v>
      </c>
      <c r="C25" s="28">
        <v>0</v>
      </c>
      <c r="D25" s="28">
        <v>1355.5</v>
      </c>
      <c r="E25" s="28"/>
      <c r="F25" s="27"/>
    </row>
    <row r="26" spans="1:6" s="19" customFormat="1" ht="58.9" customHeight="1" x14ac:dyDescent="0.2">
      <c r="A26" s="37" t="s">
        <v>211</v>
      </c>
      <c r="B26" s="28">
        <f t="shared" ref="B26:D26" si="9">B27+B35+B40+B43+B46+B47+B48</f>
        <v>1182044.8999999999</v>
      </c>
      <c r="C26" s="28">
        <f t="shared" si="9"/>
        <v>2599817.5</v>
      </c>
      <c r="D26" s="28">
        <f t="shared" si="9"/>
        <v>3635414.5</v>
      </c>
      <c r="E26" s="28">
        <f t="shared" si="2"/>
        <v>307.55299566031715</v>
      </c>
      <c r="F26" s="27" t="s">
        <v>220</v>
      </c>
    </row>
    <row r="27" spans="1:6" s="19" customFormat="1" ht="63.75" customHeight="1" x14ac:dyDescent="0.2">
      <c r="A27" s="37" t="s">
        <v>188</v>
      </c>
      <c r="B27" s="28">
        <f>SUM(B28:B34)</f>
        <v>67072</v>
      </c>
      <c r="C27" s="28">
        <f t="shared" ref="C27:D27" si="10">SUM(C28:C34)</f>
        <v>1485884.3</v>
      </c>
      <c r="D27" s="28">
        <f t="shared" si="10"/>
        <v>1870483.5</v>
      </c>
      <c r="E27" s="28">
        <f t="shared" si="2"/>
        <v>2788.76953125</v>
      </c>
      <c r="F27" s="27" t="s">
        <v>221</v>
      </c>
    </row>
    <row r="28" spans="1:6" s="20" customFormat="1" ht="93.75" customHeight="1" x14ac:dyDescent="0.2">
      <c r="A28" s="38" t="s">
        <v>189</v>
      </c>
      <c r="B28" s="29">
        <v>5000</v>
      </c>
      <c r="C28" s="29">
        <v>8900</v>
      </c>
      <c r="D28" s="29">
        <v>8965.5</v>
      </c>
      <c r="E28" s="29">
        <f t="shared" si="2"/>
        <v>179.31</v>
      </c>
      <c r="F28" s="27" t="s">
        <v>217</v>
      </c>
    </row>
    <row r="29" spans="1:6" s="20" customFormat="1" ht="37.9" customHeight="1" x14ac:dyDescent="0.2">
      <c r="A29" s="38" t="s">
        <v>190</v>
      </c>
      <c r="B29" s="29">
        <v>0</v>
      </c>
      <c r="C29" s="29">
        <v>1414912.3</v>
      </c>
      <c r="D29" s="29">
        <v>1780764</v>
      </c>
      <c r="E29" s="29"/>
      <c r="F29" s="27" t="s">
        <v>222</v>
      </c>
    </row>
    <row r="30" spans="1:6" s="20" customFormat="1" ht="46.9" customHeight="1" x14ac:dyDescent="0.2">
      <c r="A30" s="38" t="s">
        <v>212</v>
      </c>
      <c r="B30" s="29">
        <v>11992.6</v>
      </c>
      <c r="C30" s="29">
        <v>11992.6</v>
      </c>
      <c r="D30" s="29">
        <v>11226.8</v>
      </c>
      <c r="E30" s="29">
        <f t="shared" si="2"/>
        <v>93.614395543918732</v>
      </c>
      <c r="F30" s="27" t="s">
        <v>227</v>
      </c>
    </row>
    <row r="31" spans="1:6" s="20" customFormat="1" ht="118.5" customHeight="1" x14ac:dyDescent="0.2">
      <c r="A31" s="38" t="s">
        <v>191</v>
      </c>
      <c r="B31" s="29">
        <v>44000</v>
      </c>
      <c r="C31" s="29">
        <v>44000</v>
      </c>
      <c r="D31" s="29">
        <v>48999.6</v>
      </c>
      <c r="E31" s="29">
        <f t="shared" si="2"/>
        <v>111.36272727272727</v>
      </c>
      <c r="F31" s="27"/>
    </row>
    <row r="32" spans="1:6" s="20" customFormat="1" ht="54" customHeight="1" x14ac:dyDescent="0.2">
      <c r="A32" s="38" t="s">
        <v>192</v>
      </c>
      <c r="B32" s="29">
        <v>0</v>
      </c>
      <c r="C32" s="29">
        <v>0</v>
      </c>
      <c r="D32" s="29">
        <v>165.4</v>
      </c>
      <c r="E32" s="29"/>
      <c r="F32" s="27"/>
    </row>
    <row r="33" spans="1:6" s="20" customFormat="1" ht="45" customHeight="1" x14ac:dyDescent="0.2">
      <c r="A33" s="38" t="s">
        <v>193</v>
      </c>
      <c r="B33" s="29">
        <v>6079.4</v>
      </c>
      <c r="C33" s="29">
        <v>6079.4</v>
      </c>
      <c r="D33" s="29">
        <v>18609.400000000001</v>
      </c>
      <c r="E33" s="29">
        <f t="shared" si="2"/>
        <v>306.105865710432</v>
      </c>
      <c r="F33" s="27" t="s">
        <v>223</v>
      </c>
    </row>
    <row r="34" spans="1:6" s="20" customFormat="1" ht="128.44999999999999" customHeight="1" x14ac:dyDescent="0.2">
      <c r="A34" s="38" t="s">
        <v>194</v>
      </c>
      <c r="B34" s="29">
        <v>0</v>
      </c>
      <c r="C34" s="29">
        <v>0</v>
      </c>
      <c r="D34" s="29">
        <v>1752.8</v>
      </c>
      <c r="E34" s="29"/>
      <c r="F34" s="27"/>
    </row>
    <row r="35" spans="1:6" s="21" customFormat="1" ht="38.25" x14ac:dyDescent="0.2">
      <c r="A35" s="37" t="s">
        <v>195</v>
      </c>
      <c r="B35" s="28">
        <f>B36+B37+B38+B39</f>
        <v>331933.7</v>
      </c>
      <c r="C35" s="28">
        <f t="shared" ref="C35:D35" si="11">C36+C37+C38+C39</f>
        <v>331933.7</v>
      </c>
      <c r="D35" s="28">
        <f t="shared" si="11"/>
        <v>446074.69999999995</v>
      </c>
      <c r="E35" s="28">
        <f t="shared" si="2"/>
        <v>134.38668625692418</v>
      </c>
      <c r="F35" s="27" t="s">
        <v>225</v>
      </c>
    </row>
    <row r="36" spans="1:6" s="20" customFormat="1" ht="51" x14ac:dyDescent="0.2">
      <c r="A36" s="38" t="s">
        <v>196</v>
      </c>
      <c r="B36" s="29">
        <v>140841.70000000001</v>
      </c>
      <c r="C36" s="29">
        <v>140841.70000000001</v>
      </c>
      <c r="D36" s="29">
        <v>122765.9</v>
      </c>
      <c r="E36" s="29">
        <f t="shared" si="2"/>
        <v>87.165874879385854</v>
      </c>
      <c r="F36" s="27" t="s">
        <v>226</v>
      </c>
    </row>
    <row r="37" spans="1:6" s="20" customFormat="1" ht="56.45" customHeight="1" x14ac:dyDescent="0.2">
      <c r="A37" s="38" t="s">
        <v>197</v>
      </c>
      <c r="B37" s="29">
        <v>12200</v>
      </c>
      <c r="C37" s="29">
        <v>12200</v>
      </c>
      <c r="D37" s="29">
        <v>107549.6</v>
      </c>
      <c r="E37" s="29">
        <f t="shared" si="2"/>
        <v>881.55409836065587</v>
      </c>
      <c r="F37" s="27" t="s">
        <v>224</v>
      </c>
    </row>
    <row r="38" spans="1:6" s="20" customFormat="1" ht="25.5" customHeight="1" x14ac:dyDescent="0.2">
      <c r="A38" s="38" t="s">
        <v>198</v>
      </c>
      <c r="B38" s="29">
        <v>178892</v>
      </c>
      <c r="C38" s="29">
        <v>178892</v>
      </c>
      <c r="D38" s="29">
        <v>212715.1</v>
      </c>
      <c r="E38" s="29">
        <f t="shared" si="2"/>
        <v>118.90699416407666</v>
      </c>
      <c r="F38" s="27"/>
    </row>
    <row r="39" spans="1:6" s="20" customFormat="1" ht="78.75" customHeight="1" x14ac:dyDescent="0.2">
      <c r="A39" s="38" t="s">
        <v>199</v>
      </c>
      <c r="B39" s="29">
        <v>0</v>
      </c>
      <c r="C39" s="29">
        <v>0</v>
      </c>
      <c r="D39" s="29">
        <v>3044.1</v>
      </c>
      <c r="E39" s="29"/>
      <c r="F39" s="27"/>
    </row>
    <row r="40" spans="1:6" s="21" customFormat="1" ht="56.45" customHeight="1" x14ac:dyDescent="0.2">
      <c r="A40" s="37" t="s">
        <v>200</v>
      </c>
      <c r="B40" s="28">
        <f>B41+B42</f>
        <v>388431.6</v>
      </c>
      <c r="C40" s="28">
        <f t="shared" ref="C40:D40" si="12">C41+C42</f>
        <v>388431.6</v>
      </c>
      <c r="D40" s="28">
        <f t="shared" si="12"/>
        <v>526196.4</v>
      </c>
      <c r="E40" s="28">
        <f t="shared" si="2"/>
        <v>135.46693935302895</v>
      </c>
      <c r="F40" s="27"/>
    </row>
    <row r="41" spans="1:6" s="20" customFormat="1" ht="30" customHeight="1" x14ac:dyDescent="0.2">
      <c r="A41" s="38" t="s">
        <v>201</v>
      </c>
      <c r="B41" s="29">
        <v>384696.6</v>
      </c>
      <c r="C41" s="29">
        <v>384696.6</v>
      </c>
      <c r="D41" s="29">
        <v>367151.8</v>
      </c>
      <c r="E41" s="29">
        <f t="shared" si="2"/>
        <v>95.439315034237367</v>
      </c>
      <c r="F41" s="27"/>
    </row>
    <row r="42" spans="1:6" s="20" customFormat="1" ht="45.6" customHeight="1" x14ac:dyDescent="0.2">
      <c r="A42" s="38" t="s">
        <v>202</v>
      </c>
      <c r="B42" s="29">
        <v>3735</v>
      </c>
      <c r="C42" s="29">
        <v>3735</v>
      </c>
      <c r="D42" s="29">
        <v>159044.6</v>
      </c>
      <c r="E42" s="29">
        <f t="shared" si="2"/>
        <v>4258.2222222222217</v>
      </c>
      <c r="F42" s="27" t="s">
        <v>230</v>
      </c>
    </row>
    <row r="43" spans="1:6" s="21" customFormat="1" ht="47.45" customHeight="1" x14ac:dyDescent="0.2">
      <c r="A43" s="37" t="s">
        <v>203</v>
      </c>
      <c r="B43" s="28">
        <f>B44+B45</f>
        <v>54000</v>
      </c>
      <c r="C43" s="28">
        <f t="shared" ref="C43:D43" si="13">C44+C45</f>
        <v>50100</v>
      </c>
      <c r="D43" s="28">
        <f t="shared" si="13"/>
        <v>37215.9</v>
      </c>
      <c r="E43" s="28">
        <f t="shared" si="2"/>
        <v>68.918333333333337</v>
      </c>
      <c r="F43" s="27"/>
    </row>
    <row r="44" spans="1:6" s="20" customFormat="1" ht="105" customHeight="1" x14ac:dyDescent="0.2">
      <c r="A44" s="38" t="s">
        <v>204</v>
      </c>
      <c r="B44" s="29">
        <v>19000</v>
      </c>
      <c r="C44" s="29">
        <v>13500</v>
      </c>
      <c r="D44" s="29">
        <v>5726.5</v>
      </c>
      <c r="E44" s="29">
        <f t="shared" si="2"/>
        <v>30.139473684210529</v>
      </c>
      <c r="F44" s="27" t="s">
        <v>231</v>
      </c>
    </row>
    <row r="45" spans="1:6" s="20" customFormat="1" ht="58.15" customHeight="1" x14ac:dyDescent="0.2">
      <c r="A45" s="38" t="s">
        <v>205</v>
      </c>
      <c r="B45" s="29">
        <v>35000</v>
      </c>
      <c r="C45" s="29">
        <v>36600</v>
      </c>
      <c r="D45" s="29">
        <v>31489.4</v>
      </c>
      <c r="E45" s="29">
        <f t="shared" si="2"/>
        <v>89.969714285714289</v>
      </c>
      <c r="F45" s="27" t="s">
        <v>232</v>
      </c>
    </row>
    <row r="46" spans="1:6" s="21" customFormat="1" ht="31.9" customHeight="1" x14ac:dyDescent="0.2">
      <c r="A46" s="37" t="s">
        <v>206</v>
      </c>
      <c r="B46" s="28">
        <v>10692.6</v>
      </c>
      <c r="C46" s="28">
        <v>13552.9</v>
      </c>
      <c r="D46" s="28">
        <v>14870.4</v>
      </c>
      <c r="E46" s="28">
        <f t="shared" si="2"/>
        <v>139.07188148813196</v>
      </c>
      <c r="F46" s="27" t="s">
        <v>234</v>
      </c>
    </row>
    <row r="47" spans="1:6" s="21" customFormat="1" ht="89.25" x14ac:dyDescent="0.2">
      <c r="A47" s="37" t="s">
        <v>207</v>
      </c>
      <c r="B47" s="28">
        <v>329915</v>
      </c>
      <c r="C47" s="28">
        <v>329915</v>
      </c>
      <c r="D47" s="28">
        <v>711145.8</v>
      </c>
      <c r="E47" s="28">
        <f t="shared" si="2"/>
        <v>215.55424882166619</v>
      </c>
      <c r="F47" s="27" t="s">
        <v>233</v>
      </c>
    </row>
    <row r="48" spans="1:6" s="21" customFormat="1" ht="33.75" customHeight="1" x14ac:dyDescent="0.2">
      <c r="A48" s="37" t="s">
        <v>208</v>
      </c>
      <c r="B48" s="28">
        <v>0</v>
      </c>
      <c r="C48" s="28">
        <v>0</v>
      </c>
      <c r="D48" s="28">
        <v>29427.8</v>
      </c>
      <c r="E48" s="28"/>
      <c r="F48" s="27"/>
    </row>
    <row r="49" spans="1:6" s="19" customFormat="1" ht="160.15" customHeight="1" x14ac:dyDescent="0.2">
      <c r="A49" s="37" t="s">
        <v>209</v>
      </c>
      <c r="B49" s="28">
        <v>6409901</v>
      </c>
      <c r="C49" s="28">
        <v>11602412</v>
      </c>
      <c r="D49" s="28">
        <v>11874295</v>
      </c>
      <c r="E49" s="28">
        <f t="shared" si="2"/>
        <v>185.24927296069004</v>
      </c>
      <c r="F49" s="27" t="s">
        <v>235</v>
      </c>
    </row>
    <row r="50" spans="1:6" s="18" customFormat="1" ht="38.25" x14ac:dyDescent="0.2">
      <c r="A50" s="32" t="s">
        <v>246</v>
      </c>
      <c r="B50" s="10">
        <v>0</v>
      </c>
      <c r="C50" s="10">
        <v>73419</v>
      </c>
      <c r="D50" s="10">
        <v>73419</v>
      </c>
      <c r="E50" s="28"/>
      <c r="F50" s="34"/>
    </row>
    <row r="51" spans="1:6" s="18" customFormat="1" ht="63.75" x14ac:dyDescent="0.2">
      <c r="A51" s="32" t="s">
        <v>247</v>
      </c>
      <c r="B51" s="10">
        <f t="shared" ref="B51:D51" si="14">B52+B53+B54+B55</f>
        <v>5779009.2999999998</v>
      </c>
      <c r="C51" s="10">
        <f t="shared" si="14"/>
        <v>10754277.6</v>
      </c>
      <c r="D51" s="10">
        <f t="shared" si="14"/>
        <v>10794209.999999998</v>
      </c>
      <c r="E51" s="28">
        <f t="shared" si="2"/>
        <v>186.78305293608022</v>
      </c>
      <c r="F51" s="34"/>
    </row>
    <row r="52" spans="1:6" s="18" customFormat="1" ht="38.25" x14ac:dyDescent="0.2">
      <c r="A52" s="33" t="s">
        <v>238</v>
      </c>
      <c r="B52" s="11">
        <v>0</v>
      </c>
      <c r="C52" s="11">
        <v>558469.19999999995</v>
      </c>
      <c r="D52" s="11">
        <v>898042.1</v>
      </c>
      <c r="E52" s="29"/>
      <c r="F52" s="34"/>
    </row>
    <row r="53" spans="1:6" s="18" customFormat="1" ht="38.25" x14ac:dyDescent="0.2">
      <c r="A53" s="33" t="s">
        <v>239</v>
      </c>
      <c r="B53" s="11">
        <v>1109079.7</v>
      </c>
      <c r="C53" s="11">
        <v>4881166.5999999996</v>
      </c>
      <c r="D53" s="11">
        <v>4871906.8</v>
      </c>
      <c r="E53" s="29">
        <f t="shared" si="2"/>
        <v>439.27472480111209</v>
      </c>
      <c r="F53" s="34"/>
    </row>
    <row r="54" spans="1:6" s="18" customFormat="1" ht="43.9" customHeight="1" x14ac:dyDescent="0.2">
      <c r="A54" s="33" t="s">
        <v>240</v>
      </c>
      <c r="B54" s="11">
        <v>4056665.8</v>
      </c>
      <c r="C54" s="11">
        <v>3635726.7</v>
      </c>
      <c r="D54" s="11">
        <v>3361338.9</v>
      </c>
      <c r="E54" s="29">
        <f t="shared" si="2"/>
        <v>82.859645475355649</v>
      </c>
      <c r="F54" s="34"/>
    </row>
    <row r="55" spans="1:6" s="18" customFormat="1" ht="15" customHeight="1" x14ac:dyDescent="0.2">
      <c r="A55" s="33" t="s">
        <v>241</v>
      </c>
      <c r="B55" s="11">
        <v>613263.80000000005</v>
      </c>
      <c r="C55" s="11">
        <v>1678915.1</v>
      </c>
      <c r="D55" s="11">
        <v>1662922.2</v>
      </c>
      <c r="E55" s="29">
        <f t="shared" si="2"/>
        <v>271.15936078405406</v>
      </c>
      <c r="F55" s="34"/>
    </row>
    <row r="56" spans="1:6" ht="60.6" customHeight="1" x14ac:dyDescent="0.2">
      <c r="A56" s="32" t="s">
        <v>242</v>
      </c>
      <c r="B56" s="10">
        <v>630891.69999999995</v>
      </c>
      <c r="C56" s="10">
        <v>664434.6</v>
      </c>
      <c r="D56" s="10">
        <v>761546.3</v>
      </c>
      <c r="E56" s="28">
        <f t="shared" si="2"/>
        <v>120.70951321756176</v>
      </c>
      <c r="F56" s="35"/>
    </row>
    <row r="57" spans="1:6" ht="25.5" x14ac:dyDescent="0.2">
      <c r="A57" s="32" t="s">
        <v>243</v>
      </c>
      <c r="B57" s="10">
        <v>0</v>
      </c>
      <c r="C57" s="10">
        <v>368</v>
      </c>
      <c r="D57" s="10">
        <v>368</v>
      </c>
      <c r="E57" s="28"/>
      <c r="F57" s="35"/>
    </row>
    <row r="58" spans="1:6" ht="128.25" customHeight="1" x14ac:dyDescent="0.2">
      <c r="A58" s="32" t="s">
        <v>244</v>
      </c>
      <c r="B58" s="10">
        <v>0</v>
      </c>
      <c r="C58" s="10">
        <v>109912.8</v>
      </c>
      <c r="D58" s="10">
        <v>323012.90000000002</v>
      </c>
      <c r="E58" s="28"/>
      <c r="F58" s="35"/>
    </row>
    <row r="59" spans="1:6" ht="65.25" customHeight="1" x14ac:dyDescent="0.2">
      <c r="A59" s="32" t="s">
        <v>245</v>
      </c>
      <c r="B59" s="10">
        <v>0</v>
      </c>
      <c r="C59" s="10">
        <v>0</v>
      </c>
      <c r="D59" s="10">
        <v>-78261.2</v>
      </c>
      <c r="E59" s="28"/>
      <c r="F59" s="35"/>
    </row>
  </sheetData>
  <mergeCells count="7">
    <mergeCell ref="A2:F2"/>
    <mergeCell ref="D4:D5"/>
    <mergeCell ref="E4:E5"/>
    <mergeCell ref="F4:F5"/>
    <mergeCell ref="A4:A5"/>
    <mergeCell ref="B4:B5"/>
    <mergeCell ref="C4:C5"/>
  </mergeCells>
  <pageMargins left="0.70866141732283472" right="0.70866141732283472" top="0.74803149606299213" bottom="0.55118110236220474" header="0.31496062992125984" footer="0.31496062992125984"/>
  <pageSetup paperSize="9" scale="73" fitToHeight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Бюджет</vt:lpstr>
      <vt:lpstr>Доходы</vt:lpstr>
      <vt:lpstr>Бюджет!APPT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Старостина Рузанна Левоновна</cp:lastModifiedBy>
  <cp:lastPrinted>2016-03-22T12:41:19Z</cp:lastPrinted>
  <dcterms:created xsi:type="dcterms:W3CDTF">2002-03-11T10:22:12Z</dcterms:created>
  <dcterms:modified xsi:type="dcterms:W3CDTF">2016-03-22T12:41:56Z</dcterms:modified>
</cp:coreProperties>
</file>