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" windowWidth="19020" windowHeight="11895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L22" i="1" l="1"/>
  <c r="J22" i="1"/>
  <c r="I22" i="1"/>
  <c r="G22" i="1"/>
  <c r="C22" i="1"/>
  <c r="M21" i="1"/>
  <c r="K21" i="1"/>
  <c r="F21" i="1"/>
  <c r="H21" i="1" s="1"/>
  <c r="M20" i="1"/>
  <c r="K20" i="1"/>
  <c r="F20" i="1"/>
  <c r="H20" i="1" s="1"/>
  <c r="E20" i="1"/>
  <c r="N20" i="1" s="1"/>
  <c r="M19" i="1"/>
  <c r="K19" i="1"/>
  <c r="F19" i="1"/>
  <c r="H19" i="1" s="1"/>
  <c r="M18" i="1"/>
  <c r="K18" i="1"/>
  <c r="H18" i="1"/>
  <c r="F18" i="1"/>
  <c r="E18" i="1"/>
  <c r="N18" i="1" s="1"/>
  <c r="M17" i="1"/>
  <c r="K17" i="1"/>
  <c r="F17" i="1"/>
  <c r="H17" i="1" s="1"/>
  <c r="N16" i="1"/>
  <c r="M16" i="1"/>
  <c r="K16" i="1"/>
  <c r="F16" i="1"/>
  <c r="H16" i="1" s="1"/>
  <c r="M15" i="1"/>
  <c r="K15" i="1"/>
  <c r="F15" i="1"/>
  <c r="H15" i="1" s="1"/>
  <c r="M14" i="1"/>
  <c r="K14" i="1"/>
  <c r="F14" i="1"/>
  <c r="H14" i="1" s="1"/>
  <c r="M13" i="1"/>
  <c r="K13" i="1"/>
  <c r="F13" i="1"/>
  <c r="H13" i="1" s="1"/>
  <c r="M12" i="1"/>
  <c r="K12" i="1"/>
  <c r="F12" i="1"/>
  <c r="H12" i="1" s="1"/>
  <c r="M11" i="1"/>
  <c r="K11" i="1"/>
  <c r="D11" i="1"/>
  <c r="D22" i="1" s="1"/>
  <c r="M10" i="1"/>
  <c r="K10" i="1"/>
  <c r="F10" i="1"/>
  <c r="H10" i="1" s="1"/>
  <c r="M9" i="1"/>
  <c r="K9" i="1"/>
  <c r="F9" i="1"/>
  <c r="H9" i="1" s="1"/>
  <c r="M8" i="1"/>
  <c r="K8" i="1"/>
  <c r="F8" i="1"/>
  <c r="H8" i="1" s="1"/>
  <c r="M7" i="1"/>
  <c r="K7" i="1"/>
  <c r="F7" i="1"/>
  <c r="H7" i="1" s="1"/>
  <c r="M6" i="1"/>
  <c r="K6" i="1"/>
  <c r="F6" i="1"/>
  <c r="H6" i="1" s="1"/>
  <c r="M5" i="1"/>
  <c r="K5" i="1"/>
  <c r="F5" i="1"/>
  <c r="H5" i="1" s="1"/>
  <c r="M4" i="1"/>
  <c r="M22" i="1" s="1"/>
  <c r="K4" i="1"/>
  <c r="F4" i="1"/>
  <c r="H4" i="1" s="1"/>
  <c r="E5" i="1" l="1"/>
  <c r="N5" i="1" s="1"/>
  <c r="E7" i="1"/>
  <c r="N7" i="1" s="1"/>
  <c r="E9" i="1"/>
  <c r="N9" i="1" s="1"/>
  <c r="E13" i="1"/>
  <c r="N13" i="1" s="1"/>
  <c r="E15" i="1"/>
  <c r="N15" i="1" s="1"/>
  <c r="K22" i="1"/>
  <c r="F11" i="1"/>
  <c r="E12" i="1"/>
  <c r="N12" i="1" s="1"/>
  <c r="E14" i="1"/>
  <c r="N14" i="1" s="1"/>
  <c r="E17" i="1"/>
  <c r="N17" i="1" s="1"/>
  <c r="E19" i="1"/>
  <c r="N19" i="1" s="1"/>
  <c r="E21" i="1"/>
  <c r="N21" i="1" s="1"/>
  <c r="F22" i="1"/>
  <c r="E22" i="1" s="1"/>
  <c r="E4" i="1"/>
  <c r="N4" i="1" s="1"/>
  <c r="E6" i="1"/>
  <c r="N6" i="1" s="1"/>
  <c r="E8" i="1"/>
  <c r="N8" i="1" s="1"/>
  <c r="E10" i="1"/>
  <c r="N10" i="1" s="1"/>
  <c r="H11" i="1" l="1"/>
  <c r="H22" i="1" s="1"/>
  <c r="E11" i="1"/>
  <c r="N11" i="1" s="1"/>
</calcChain>
</file>

<file path=xl/sharedStrings.xml><?xml version="1.0" encoding="utf-8"?>
<sst xmlns="http://schemas.openxmlformats.org/spreadsheetml/2006/main" count="37" uniqueCount="37">
  <si>
    <t>№ п/п</t>
  </si>
  <si>
    <t>Наименование муниципальных районов и городского поселения</t>
  </si>
  <si>
    <t>Бюджетная заявка МР на 2016 год</t>
  </si>
  <si>
    <t>Утверждено в бюджете на 2015 год</t>
  </si>
  <si>
    <t>Дополнительная потребность</t>
  </si>
  <si>
    <t>В соответствии с отчетными данными за 1 полугодие 2015 года</t>
  </si>
  <si>
    <t>Уточненная численность на 01.09.2015</t>
  </si>
  <si>
    <t>Плановая численность детей на 2016 год</t>
  </si>
  <si>
    <t>в месяц на 1 человека</t>
  </si>
  <si>
    <t>В проект бюджета на 2016 год</t>
  </si>
  <si>
    <t xml:space="preserve">Количество детей-сирот и детей, оставшихся без попечения  родителей, имеющих право на аренду жилого помещения на 2016 г </t>
  </si>
  <si>
    <t>Потребность в средствах на месяц, тыс.руб.</t>
  </si>
  <si>
    <t>Потребность в средствах на месяц на 1 человека, тыс.руб.</t>
  </si>
  <si>
    <t>Потребность в средствах на 2016 год, тыс. руб.</t>
  </si>
  <si>
    <t>Численность детей в 2015 году согласно отчету за 1 полугодие 2015 г.</t>
  </si>
  <si>
    <t>фактический расход средств согласно отчету за 2 квартал 2015 год</t>
  </si>
  <si>
    <t>расход на 1 человека в месяц</t>
  </si>
  <si>
    <t>Бокситогорский</t>
  </si>
  <si>
    <t xml:space="preserve">Волосовский </t>
  </si>
  <si>
    <t xml:space="preserve">Волховский </t>
  </si>
  <si>
    <t>Всеволожский</t>
  </si>
  <si>
    <t>Выборгский</t>
  </si>
  <si>
    <t xml:space="preserve">Гатчинский </t>
  </si>
  <si>
    <t>Кингисеппский</t>
  </si>
  <si>
    <t>Киришский</t>
  </si>
  <si>
    <t>Кировский</t>
  </si>
  <si>
    <t>Лодейнопольский</t>
  </si>
  <si>
    <t xml:space="preserve">Ломоносовский 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</si>
  <si>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</si>
  <si>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</si>
  <si>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</si>
  <si>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</si>
  <si>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</si>
  <si>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</si>
  <si>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</si>
  <si>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 xml:space="preserve">Всего </t>
  </si>
  <si>
    <t xml:space="preserve">РАСЧЕТЫ РАСПРЕДЕЛЕНИЯ СУБВЕНЦИЙ БЮДЖЕТАМ МУНИЦИПАЛЬНЫХ ОБРАЗОВАНИЙ НА ОСУЩЕСТВЛЕНИЕ ОТДЕЛЬНЫХ ГОСУДАРСТВЕННЫХ ПОЛНОМОЧИЙ ЛЕНИНГРАДСКОЙ ОБЛАСТИ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 НА 2016 ГОД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</si>
</sst>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р_._-;\-* #,##0.00_р_._-;_-* &quot;-&quot;??_р_._-;_-@_-"/>
    <numFmt numFmtId="164" formatCode="_(* #,##0.0_);_(* \(#,##0.0\);_(* &quot;-&quot;??_);_(@_)"/>
    <numFmt numFmtId="165" formatCode="0.0"/>
    <numFmt numFmtId="166" formatCode="_(* #,##0_);_(* \(#,##0\);_(* &quot;-&quot;??_);_(@_)"/>
    <numFmt numFmtId="167" formatCode="#,##0.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b/>
      <sz val="10"/>
      <name val="Arial Cyr"/>
      <charset val="204"/>
    </font>
    <font>
      <b/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4" fillId="0" borderId="0"/>
  </cellStyleXfs>
  <cellXfs count="28">
    <xf numFmtId="0" fontId="0" fillId="0" borderId="0" xfId="0"/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/>
    </xf>
    <xf numFmtId="0" fontId="5" fillId="0" borderId="2" xfId="2" applyFont="1" applyFill="1" applyBorder="1" applyAlignment="1">
      <alignment horizontal="center" vertical="center" wrapText="1"/>
    </xf>
    <xf numFmtId="164" fontId="5" fillId="0" borderId="2" xfId="1" applyNumberFormat="1" applyFont="1" applyFill="1" applyBorder="1" applyAlignment="1">
      <alignment horizontal="center" vertical="center" wrapText="1"/>
    </xf>
    <xf numFmtId="165" fontId="2" fillId="0" borderId="2" xfId="0" applyNumberFormat="1" applyFont="1" applyFill="1" applyBorder="1" applyAlignment="1">
      <alignment horizontal="center" vertical="center"/>
    </xf>
    <xf numFmtId="0" fontId="6" fillId="0" borderId="2" xfId="2" applyFont="1" applyFill="1" applyBorder="1" applyAlignment="1">
      <alignment horizontal="center"/>
    </xf>
    <xf numFmtId="4" fontId="6" fillId="0" borderId="2" xfId="2" applyNumberFormat="1" applyFont="1" applyFill="1" applyBorder="1" applyAlignment="1">
      <alignment horizontal="center"/>
    </xf>
    <xf numFmtId="164" fontId="6" fillId="0" borderId="2" xfId="1" applyNumberFormat="1" applyFont="1" applyFill="1" applyBorder="1" applyAlignment="1">
      <alignment horizontal="center"/>
    </xf>
    <xf numFmtId="166" fontId="6" fillId="0" borderId="2" xfId="1" applyNumberFormat="1" applyFont="1" applyFill="1" applyBorder="1" applyAlignment="1">
      <alignment horizontal="center"/>
    </xf>
    <xf numFmtId="166" fontId="5" fillId="0" borderId="2" xfId="1" applyNumberFormat="1" applyFont="1" applyFill="1" applyBorder="1"/>
    <xf numFmtId="164" fontId="5" fillId="0" borderId="2" xfId="0" applyNumberFormat="1" applyFont="1" applyFill="1" applyBorder="1"/>
    <xf numFmtId="164" fontId="5" fillId="0" borderId="2" xfId="1" applyNumberFormat="1" applyFont="1" applyFill="1" applyBorder="1"/>
    <xf numFmtId="167" fontId="2" fillId="0" borderId="2" xfId="0" applyNumberFormat="1" applyFont="1" applyFill="1" applyBorder="1" applyAlignment="1">
      <alignment horizontal="center" vertical="center"/>
    </xf>
    <xf numFmtId="0" fontId="2" fillId="0" borderId="2" xfId="3" applyFont="1" applyFill="1" applyBorder="1" applyAlignment="1">
      <alignment horizontal="center" vertical="center"/>
    </xf>
    <xf numFmtId="167" fontId="2" fillId="0" borderId="2" xfId="3" applyNumberFormat="1" applyFont="1" applyFill="1" applyBorder="1" applyAlignment="1">
      <alignment horizontal="center" vertical="center"/>
    </xf>
    <xf numFmtId="167" fontId="7" fillId="0" borderId="2" xfId="0" applyNumberFormat="1" applyFont="1" applyFill="1" applyBorder="1" applyAlignment="1">
      <alignment horizontal="center" vertical="center" wrapText="1"/>
    </xf>
    <xf numFmtId="167" fontId="7" fillId="0" borderId="2" xfId="0" applyNumberFormat="1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/>
    </xf>
    <xf numFmtId="0" fontId="7" fillId="0" borderId="2" xfId="2" applyFont="1" applyFill="1" applyBorder="1" applyAlignment="1">
      <alignment horizontal="center" vertical="center" wrapText="1"/>
    </xf>
    <xf numFmtId="167" fontId="7" fillId="0" borderId="2" xfId="0" applyNumberFormat="1" applyFont="1" applyFill="1" applyBorder="1" applyAlignment="1">
      <alignment horizontal="center" vertical="center"/>
    </xf>
    <xf numFmtId="166" fontId="7" fillId="0" borderId="2" xfId="1" applyNumberFormat="1" applyFont="1" applyFill="1" applyBorder="1" applyAlignment="1">
      <alignment horizontal="center" vertical="center"/>
    </xf>
    <xf numFmtId="164" fontId="7" fillId="0" borderId="2" xfId="1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2"/>
    <cellStyle name="Обычный 2 2" xfId="3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2"/>
  <sheetViews>
    <sheetView tabSelected="1" workbookViewId="0">
      <selection sqref="A1:O1"/>
    </sheetView>
  </sheetViews>
  <sheetFormatPr defaultRowHeight="15" x14ac:dyDescent="0.25"/>
  <cols>
    <col min="2" max="2" width="22.7109375" customWidth="1"/>
  </cols>
  <sheetData>
    <row r="1" spans="1:15" ht="66" customHeight="1" x14ac:dyDescent="0.25">
      <c r="A1" s="27" t="s">
        <v>36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15" ht="36.75" customHeight="1" x14ac:dyDescent="0.25">
      <c r="A2" s="26" t="s">
        <v>0</v>
      </c>
      <c r="B2" s="26" t="s">
        <v>1</v>
      </c>
      <c r="C2" s="26" t="s">
        <v>2</v>
      </c>
      <c r="D2" s="26"/>
      <c r="E2" s="26"/>
      <c r="F2" s="26"/>
      <c r="G2" s="26" t="s">
        <v>3</v>
      </c>
      <c r="H2" s="26" t="s">
        <v>4</v>
      </c>
      <c r="I2" s="26" t="s">
        <v>5</v>
      </c>
      <c r="J2" s="26"/>
      <c r="K2" s="26"/>
      <c r="L2" s="26" t="s">
        <v>6</v>
      </c>
      <c r="M2" s="26" t="s">
        <v>7</v>
      </c>
      <c r="N2" s="26" t="s">
        <v>8</v>
      </c>
      <c r="O2" s="26" t="s">
        <v>9</v>
      </c>
    </row>
    <row r="3" spans="1:15" ht="157.5" x14ac:dyDescent="0.25">
      <c r="A3" s="26"/>
      <c r="B3" s="26"/>
      <c r="C3" s="1" t="s">
        <v>10</v>
      </c>
      <c r="D3" s="1" t="s">
        <v>11</v>
      </c>
      <c r="E3" s="1" t="s">
        <v>12</v>
      </c>
      <c r="F3" s="1" t="s">
        <v>13</v>
      </c>
      <c r="G3" s="26"/>
      <c r="H3" s="26"/>
      <c r="I3" s="2" t="s">
        <v>14</v>
      </c>
      <c r="J3" s="1" t="s">
        <v>15</v>
      </c>
      <c r="K3" s="2" t="s">
        <v>16</v>
      </c>
      <c r="L3" s="26"/>
      <c r="M3" s="26"/>
      <c r="N3" s="26"/>
      <c r="O3" s="26"/>
    </row>
    <row r="4" spans="1:15" x14ac:dyDescent="0.25">
      <c r="A4" s="3">
        <v>1</v>
      </c>
      <c r="B4" s="4" t="s">
        <v>17</v>
      </c>
      <c r="C4" s="5">
        <v>1</v>
      </c>
      <c r="D4" s="6">
        <v>5</v>
      </c>
      <c r="E4" s="7">
        <f>F4/C4/12</f>
        <v>5</v>
      </c>
      <c r="F4" s="8">
        <f>ROUND(D4*12,1)</f>
        <v>60</v>
      </c>
      <c r="G4" s="8">
        <v>20</v>
      </c>
      <c r="H4" s="8">
        <f>F4-G4</f>
        <v>40</v>
      </c>
      <c r="I4" s="9"/>
      <c r="J4" s="10"/>
      <c r="K4" s="11">
        <f>IF(I4=0,0,J4/I4/6)</f>
        <v>0</v>
      </c>
      <c r="L4" s="12">
        <v>1</v>
      </c>
      <c r="M4" s="13">
        <f>IF(I4=0,IF(L4&lt;C4,L4,C4),C4)</f>
        <v>1</v>
      </c>
      <c r="N4" s="14">
        <f>E4</f>
        <v>5</v>
      </c>
      <c r="O4" s="15">
        <v>28.9</v>
      </c>
    </row>
    <row r="5" spans="1:15" x14ac:dyDescent="0.25">
      <c r="A5" s="3">
        <v>2</v>
      </c>
      <c r="B5" s="4" t="s">
        <v>18</v>
      </c>
      <c r="C5" s="5">
        <v>2</v>
      </c>
      <c r="D5" s="16">
        <v>14</v>
      </c>
      <c r="E5" s="7">
        <f t="shared" ref="E5:E22" si="0">F5/C5/12</f>
        <v>7</v>
      </c>
      <c r="F5" s="8">
        <f t="shared" ref="F5:F21" si="1">ROUND(D5*12,1)</f>
        <v>168</v>
      </c>
      <c r="G5" s="8">
        <v>49</v>
      </c>
      <c r="H5" s="8">
        <f t="shared" ref="H5:H21" si="2">F5-G5</f>
        <v>119</v>
      </c>
      <c r="I5" s="9"/>
      <c r="J5" s="10"/>
      <c r="K5" s="11">
        <f t="shared" ref="K5:K22" si="3">IF(I5=0,0,J5/I5/6)</f>
        <v>0</v>
      </c>
      <c r="L5" s="12">
        <v>2</v>
      </c>
      <c r="M5" s="13">
        <f t="shared" ref="M5:M21" si="4">IF(I5=0,IF(L5&lt;C5,L5,C5),C5)</f>
        <v>2</v>
      </c>
      <c r="N5" s="14">
        <f t="shared" ref="N5:N21" si="5">E5</f>
        <v>7</v>
      </c>
      <c r="O5" s="15">
        <v>80.900000000000006</v>
      </c>
    </row>
    <row r="6" spans="1:15" x14ac:dyDescent="0.25">
      <c r="A6" s="3">
        <v>3</v>
      </c>
      <c r="B6" s="4" t="s">
        <v>19</v>
      </c>
      <c r="C6" s="5">
        <v>14</v>
      </c>
      <c r="D6" s="16">
        <v>210</v>
      </c>
      <c r="E6" s="7">
        <f t="shared" si="0"/>
        <v>15</v>
      </c>
      <c r="F6" s="8">
        <f>ROUND(D6*12,1)</f>
        <v>2520</v>
      </c>
      <c r="G6" s="8">
        <v>292</v>
      </c>
      <c r="H6" s="8">
        <f t="shared" si="2"/>
        <v>2228</v>
      </c>
      <c r="I6" s="9">
        <v>3</v>
      </c>
      <c r="J6" s="10">
        <v>150</v>
      </c>
      <c r="K6" s="11">
        <f t="shared" si="3"/>
        <v>8.3333333333333339</v>
      </c>
      <c r="L6" s="12">
        <v>5</v>
      </c>
      <c r="M6" s="13">
        <f t="shared" si="4"/>
        <v>14</v>
      </c>
      <c r="N6" s="14">
        <f t="shared" si="5"/>
        <v>15</v>
      </c>
      <c r="O6" s="15">
        <v>1213.3</v>
      </c>
    </row>
    <row r="7" spans="1:15" x14ac:dyDescent="0.25">
      <c r="A7" s="3">
        <v>4</v>
      </c>
      <c r="B7" s="4" t="s">
        <v>20</v>
      </c>
      <c r="C7" s="17">
        <v>7</v>
      </c>
      <c r="D7" s="18">
        <v>105</v>
      </c>
      <c r="E7" s="7">
        <f t="shared" si="0"/>
        <v>15</v>
      </c>
      <c r="F7" s="8">
        <f t="shared" si="1"/>
        <v>1260</v>
      </c>
      <c r="G7" s="8">
        <v>428</v>
      </c>
      <c r="H7" s="8">
        <f t="shared" si="2"/>
        <v>832</v>
      </c>
      <c r="I7" s="9">
        <v>5</v>
      </c>
      <c r="J7" s="10">
        <v>170</v>
      </c>
      <c r="K7" s="11">
        <f t="shared" si="3"/>
        <v>5.666666666666667</v>
      </c>
      <c r="L7" s="12">
        <v>5</v>
      </c>
      <c r="M7" s="13">
        <f t="shared" si="4"/>
        <v>7</v>
      </c>
      <c r="N7" s="14">
        <f t="shared" si="5"/>
        <v>15</v>
      </c>
      <c r="O7" s="15">
        <v>606.70000000000005</v>
      </c>
    </row>
    <row r="8" spans="1:15" x14ac:dyDescent="0.25">
      <c r="A8" s="3">
        <v>5</v>
      </c>
      <c r="B8" s="4" t="s">
        <v>21</v>
      </c>
      <c r="C8" s="5">
        <v>2</v>
      </c>
      <c r="D8" s="16">
        <v>30</v>
      </c>
      <c r="E8" s="7">
        <f t="shared" si="0"/>
        <v>15</v>
      </c>
      <c r="F8" s="8">
        <f t="shared" si="1"/>
        <v>360</v>
      </c>
      <c r="G8" s="8">
        <v>122</v>
      </c>
      <c r="H8" s="8">
        <f t="shared" si="2"/>
        <v>238</v>
      </c>
      <c r="I8" s="9"/>
      <c r="J8" s="10"/>
      <c r="K8" s="11">
        <f t="shared" si="3"/>
        <v>0</v>
      </c>
      <c r="L8" s="12">
        <v>0</v>
      </c>
      <c r="M8" s="13">
        <f t="shared" si="4"/>
        <v>0</v>
      </c>
      <c r="N8" s="14">
        <f t="shared" si="5"/>
        <v>15</v>
      </c>
      <c r="O8" s="15">
        <v>0</v>
      </c>
    </row>
    <row r="9" spans="1:15" x14ac:dyDescent="0.25">
      <c r="A9" s="3">
        <v>6</v>
      </c>
      <c r="B9" s="4" t="s">
        <v>22</v>
      </c>
      <c r="C9" s="5">
        <v>5</v>
      </c>
      <c r="D9" s="16">
        <v>75</v>
      </c>
      <c r="E9" s="7">
        <f t="shared" si="0"/>
        <v>15</v>
      </c>
      <c r="F9" s="8">
        <f t="shared" si="1"/>
        <v>900</v>
      </c>
      <c r="G9" s="8">
        <v>428</v>
      </c>
      <c r="H9" s="8">
        <f t="shared" si="2"/>
        <v>472</v>
      </c>
      <c r="I9" s="9"/>
      <c r="J9" s="10"/>
      <c r="K9" s="11">
        <f t="shared" si="3"/>
        <v>0</v>
      </c>
      <c r="L9" s="12">
        <v>2</v>
      </c>
      <c r="M9" s="13">
        <f t="shared" si="4"/>
        <v>2</v>
      </c>
      <c r="N9" s="14">
        <f t="shared" si="5"/>
        <v>15</v>
      </c>
      <c r="O9" s="15">
        <v>173.3</v>
      </c>
    </row>
    <row r="10" spans="1:15" x14ac:dyDescent="0.25">
      <c r="A10" s="3">
        <v>7</v>
      </c>
      <c r="B10" s="4" t="s">
        <v>23</v>
      </c>
      <c r="C10" s="5">
        <v>6</v>
      </c>
      <c r="D10" s="16">
        <v>72</v>
      </c>
      <c r="E10" s="7">
        <f t="shared" si="0"/>
        <v>12</v>
      </c>
      <c r="F10" s="8">
        <f t="shared" si="1"/>
        <v>864</v>
      </c>
      <c r="G10" s="8">
        <v>147</v>
      </c>
      <c r="H10" s="8">
        <f t="shared" si="2"/>
        <v>717</v>
      </c>
      <c r="I10" s="9"/>
      <c r="J10" s="10"/>
      <c r="K10" s="11">
        <f t="shared" si="3"/>
        <v>0</v>
      </c>
      <c r="L10" s="12">
        <v>1</v>
      </c>
      <c r="M10" s="13">
        <f t="shared" si="4"/>
        <v>1</v>
      </c>
      <c r="N10" s="14">
        <f t="shared" si="5"/>
        <v>12</v>
      </c>
      <c r="O10" s="15">
        <v>69.3</v>
      </c>
    </row>
    <row r="11" spans="1:15" x14ac:dyDescent="0.25">
      <c r="A11" s="3">
        <v>8</v>
      </c>
      <c r="B11" s="4" t="s">
        <v>24</v>
      </c>
      <c r="C11" s="5">
        <v>8</v>
      </c>
      <c r="D11" s="16">
        <f>15*C11</f>
        <v>120</v>
      </c>
      <c r="E11" s="7">
        <f t="shared" si="0"/>
        <v>15</v>
      </c>
      <c r="F11" s="8">
        <f t="shared" si="1"/>
        <v>1440</v>
      </c>
      <c r="G11" s="8">
        <v>540</v>
      </c>
      <c r="H11" s="8">
        <f t="shared" si="2"/>
        <v>900</v>
      </c>
      <c r="I11" s="9">
        <v>3</v>
      </c>
      <c r="J11" s="10">
        <v>195</v>
      </c>
      <c r="K11" s="11">
        <f t="shared" si="3"/>
        <v>10.833333333333334</v>
      </c>
      <c r="L11" s="12">
        <v>6</v>
      </c>
      <c r="M11" s="13">
        <f t="shared" si="4"/>
        <v>8</v>
      </c>
      <c r="N11" s="14">
        <f t="shared" si="5"/>
        <v>15</v>
      </c>
      <c r="O11" s="15">
        <v>693.3</v>
      </c>
    </row>
    <row r="12" spans="1:15" x14ac:dyDescent="0.25">
      <c r="A12" s="3">
        <v>9</v>
      </c>
      <c r="B12" s="4" t="s">
        <v>25</v>
      </c>
      <c r="C12" s="5">
        <v>12</v>
      </c>
      <c r="D12" s="16">
        <v>175</v>
      </c>
      <c r="E12" s="7">
        <f t="shared" si="0"/>
        <v>14.583333333333334</v>
      </c>
      <c r="F12" s="8">
        <f t="shared" si="1"/>
        <v>2100</v>
      </c>
      <c r="G12" s="8">
        <v>856</v>
      </c>
      <c r="H12" s="8">
        <f t="shared" si="2"/>
        <v>1244</v>
      </c>
      <c r="I12" s="9"/>
      <c r="J12" s="10"/>
      <c r="K12" s="11">
        <f t="shared" si="3"/>
        <v>0</v>
      </c>
      <c r="L12" s="12">
        <v>5</v>
      </c>
      <c r="M12" s="13">
        <f t="shared" si="4"/>
        <v>5</v>
      </c>
      <c r="N12" s="14">
        <f t="shared" si="5"/>
        <v>14.583333333333334</v>
      </c>
      <c r="O12" s="15">
        <v>421.3</v>
      </c>
    </row>
    <row r="13" spans="1:15" x14ac:dyDescent="0.25">
      <c r="A13" s="3">
        <v>10</v>
      </c>
      <c r="B13" s="4" t="s">
        <v>26</v>
      </c>
      <c r="C13" s="5">
        <v>1</v>
      </c>
      <c r="D13" s="16">
        <v>15</v>
      </c>
      <c r="E13" s="7">
        <f t="shared" si="0"/>
        <v>15</v>
      </c>
      <c r="F13" s="8">
        <f t="shared" si="1"/>
        <v>180</v>
      </c>
      <c r="G13" s="8">
        <v>122</v>
      </c>
      <c r="H13" s="8">
        <f t="shared" si="2"/>
        <v>58</v>
      </c>
      <c r="I13" s="9"/>
      <c r="J13" s="10"/>
      <c r="K13" s="11">
        <f t="shared" si="3"/>
        <v>0</v>
      </c>
      <c r="L13" s="12">
        <v>2</v>
      </c>
      <c r="M13" s="13">
        <f t="shared" si="4"/>
        <v>1</v>
      </c>
      <c r="N13" s="14">
        <f t="shared" si="5"/>
        <v>15</v>
      </c>
      <c r="O13" s="15">
        <v>86.7</v>
      </c>
    </row>
    <row r="14" spans="1:15" x14ac:dyDescent="0.25">
      <c r="A14" s="3">
        <v>11</v>
      </c>
      <c r="B14" s="4" t="s">
        <v>27</v>
      </c>
      <c r="C14" s="5">
        <v>3</v>
      </c>
      <c r="D14" s="16">
        <v>35</v>
      </c>
      <c r="E14" s="7">
        <f t="shared" si="0"/>
        <v>11.666666666666666</v>
      </c>
      <c r="F14" s="8">
        <f t="shared" si="1"/>
        <v>420</v>
      </c>
      <c r="G14" s="8">
        <v>163</v>
      </c>
      <c r="H14" s="8">
        <f t="shared" si="2"/>
        <v>257</v>
      </c>
      <c r="I14" s="9"/>
      <c r="J14" s="10"/>
      <c r="K14" s="11">
        <f t="shared" si="3"/>
        <v>0</v>
      </c>
      <c r="L14" s="12">
        <v>1</v>
      </c>
      <c r="M14" s="13">
        <f t="shared" si="4"/>
        <v>1</v>
      </c>
      <c r="N14" s="14">
        <f t="shared" si="5"/>
        <v>11.666666666666666</v>
      </c>
      <c r="O14" s="15">
        <v>67.400000000000006</v>
      </c>
    </row>
    <row r="15" spans="1:15" x14ac:dyDescent="0.25">
      <c r="A15" s="3">
        <v>12</v>
      </c>
      <c r="B15" s="4" t="s">
        <v>28</v>
      </c>
      <c r="C15" s="5">
        <v>6</v>
      </c>
      <c r="D15" s="16">
        <v>90</v>
      </c>
      <c r="E15" s="7">
        <f t="shared" si="0"/>
        <v>15</v>
      </c>
      <c r="F15" s="8">
        <f t="shared" si="1"/>
        <v>1080</v>
      </c>
      <c r="G15" s="8">
        <v>652</v>
      </c>
      <c r="H15" s="8">
        <f t="shared" si="2"/>
        <v>428</v>
      </c>
      <c r="I15" s="9"/>
      <c r="J15" s="10"/>
      <c r="K15" s="11">
        <f t="shared" si="3"/>
        <v>0</v>
      </c>
      <c r="L15" s="12">
        <v>2</v>
      </c>
      <c r="M15" s="13">
        <f t="shared" si="4"/>
        <v>2</v>
      </c>
      <c r="N15" s="14">
        <f t="shared" si="5"/>
        <v>15</v>
      </c>
      <c r="O15" s="15">
        <v>173.3</v>
      </c>
    </row>
    <row r="16" spans="1:15" x14ac:dyDescent="0.25">
      <c r="A16" s="3">
        <v>13</v>
      </c>
      <c r="B16" s="4" t="s">
        <v>29</v>
      </c>
      <c r="C16" s="5">
        <v>0</v>
      </c>
      <c r="D16" s="6">
        <v>0</v>
      </c>
      <c r="E16" s="7"/>
      <c r="F16" s="8">
        <f t="shared" si="1"/>
        <v>0</v>
      </c>
      <c r="G16" s="8">
        <v>0</v>
      </c>
      <c r="H16" s="8">
        <f t="shared" si="2"/>
        <v>0</v>
      </c>
      <c r="I16" s="9"/>
      <c r="J16" s="10"/>
      <c r="K16" s="11">
        <f t="shared" si="3"/>
        <v>0</v>
      </c>
      <c r="L16" s="12">
        <v>0</v>
      </c>
      <c r="M16" s="13">
        <f t="shared" si="4"/>
        <v>0</v>
      </c>
      <c r="N16" s="14">
        <f t="shared" si="5"/>
        <v>0</v>
      </c>
      <c r="O16" s="15">
        <v>0</v>
      </c>
    </row>
    <row r="17" spans="1:15" x14ac:dyDescent="0.25">
      <c r="A17" s="3">
        <v>14</v>
      </c>
      <c r="B17" s="4" t="s">
        <v>30</v>
      </c>
      <c r="C17" s="5">
        <v>1</v>
      </c>
      <c r="D17" s="16">
        <v>10</v>
      </c>
      <c r="E17" s="7">
        <f t="shared" si="0"/>
        <v>10</v>
      </c>
      <c r="F17" s="8">
        <f t="shared" si="1"/>
        <v>120</v>
      </c>
      <c r="G17" s="8">
        <v>360</v>
      </c>
      <c r="H17" s="8">
        <f t="shared" si="2"/>
        <v>-240</v>
      </c>
      <c r="I17" s="9">
        <v>1</v>
      </c>
      <c r="J17" s="10">
        <v>35</v>
      </c>
      <c r="K17" s="11">
        <f t="shared" si="3"/>
        <v>5.833333333333333</v>
      </c>
      <c r="L17" s="12">
        <v>2</v>
      </c>
      <c r="M17" s="13">
        <f t="shared" si="4"/>
        <v>1</v>
      </c>
      <c r="N17" s="14">
        <f t="shared" si="5"/>
        <v>10</v>
      </c>
      <c r="O17" s="15">
        <v>57.8</v>
      </c>
    </row>
    <row r="18" spans="1:15" x14ac:dyDescent="0.25">
      <c r="A18" s="3">
        <v>15</v>
      </c>
      <c r="B18" s="4" t="s">
        <v>31</v>
      </c>
      <c r="C18" s="5">
        <v>5</v>
      </c>
      <c r="D18" s="16">
        <v>75</v>
      </c>
      <c r="E18" s="7">
        <f t="shared" si="0"/>
        <v>15</v>
      </c>
      <c r="F18" s="8">
        <f t="shared" si="1"/>
        <v>900</v>
      </c>
      <c r="G18" s="8">
        <v>0</v>
      </c>
      <c r="H18" s="8">
        <f t="shared" si="2"/>
        <v>900</v>
      </c>
      <c r="I18" s="8"/>
      <c r="J18" s="8"/>
      <c r="K18" s="11">
        <f t="shared" si="3"/>
        <v>0</v>
      </c>
      <c r="L18" s="12">
        <v>7</v>
      </c>
      <c r="M18" s="13">
        <f t="shared" si="4"/>
        <v>5</v>
      </c>
      <c r="N18" s="14">
        <f t="shared" si="5"/>
        <v>15</v>
      </c>
      <c r="O18" s="15">
        <v>433.3</v>
      </c>
    </row>
    <row r="19" spans="1:15" x14ac:dyDescent="0.25">
      <c r="A19" s="3">
        <v>16</v>
      </c>
      <c r="B19" s="4" t="s">
        <v>32</v>
      </c>
      <c r="C19" s="5">
        <v>1</v>
      </c>
      <c r="D19" s="16">
        <v>8</v>
      </c>
      <c r="E19" s="7">
        <f t="shared" si="0"/>
        <v>8</v>
      </c>
      <c r="F19" s="8">
        <f t="shared" si="1"/>
        <v>96</v>
      </c>
      <c r="G19" s="8">
        <v>29</v>
      </c>
      <c r="H19" s="8">
        <f t="shared" si="2"/>
        <v>67</v>
      </c>
      <c r="I19" s="8"/>
      <c r="J19" s="8"/>
      <c r="K19" s="11">
        <f t="shared" si="3"/>
        <v>0</v>
      </c>
      <c r="L19" s="12">
        <v>1</v>
      </c>
      <c r="M19" s="13">
        <f t="shared" si="4"/>
        <v>1</v>
      </c>
      <c r="N19" s="14">
        <f t="shared" si="5"/>
        <v>8</v>
      </c>
      <c r="O19" s="15">
        <v>46.2</v>
      </c>
    </row>
    <row r="20" spans="1:15" x14ac:dyDescent="0.25">
      <c r="A20" s="3">
        <v>17</v>
      </c>
      <c r="B20" s="4" t="s">
        <v>33</v>
      </c>
      <c r="C20" s="5">
        <v>3</v>
      </c>
      <c r="D20" s="16">
        <v>45</v>
      </c>
      <c r="E20" s="7">
        <f t="shared" si="0"/>
        <v>15</v>
      </c>
      <c r="F20" s="8">
        <f t="shared" si="1"/>
        <v>540</v>
      </c>
      <c r="G20" s="8">
        <v>82</v>
      </c>
      <c r="H20" s="8">
        <f t="shared" si="2"/>
        <v>458</v>
      </c>
      <c r="I20" s="8"/>
      <c r="J20" s="8"/>
      <c r="K20" s="11">
        <f t="shared" si="3"/>
        <v>0</v>
      </c>
      <c r="L20" s="12">
        <v>2</v>
      </c>
      <c r="M20" s="13">
        <f t="shared" si="4"/>
        <v>2</v>
      </c>
      <c r="N20" s="14">
        <f t="shared" si="5"/>
        <v>15</v>
      </c>
      <c r="O20" s="15">
        <v>173.3</v>
      </c>
    </row>
    <row r="21" spans="1:15" x14ac:dyDescent="0.25">
      <c r="A21" s="3">
        <v>18</v>
      </c>
      <c r="B21" s="4" t="s">
        <v>34</v>
      </c>
      <c r="C21" s="5">
        <v>1</v>
      </c>
      <c r="D21" s="16">
        <v>15</v>
      </c>
      <c r="E21" s="7">
        <f t="shared" si="0"/>
        <v>15</v>
      </c>
      <c r="F21" s="8">
        <f t="shared" si="1"/>
        <v>180</v>
      </c>
      <c r="G21" s="8">
        <v>121.8</v>
      </c>
      <c r="H21" s="8">
        <f t="shared" si="2"/>
        <v>58.2</v>
      </c>
      <c r="I21" s="8"/>
      <c r="J21" s="8"/>
      <c r="K21" s="11">
        <f t="shared" si="3"/>
        <v>0</v>
      </c>
      <c r="L21" s="12">
        <v>1</v>
      </c>
      <c r="M21" s="13">
        <f t="shared" si="4"/>
        <v>1</v>
      </c>
      <c r="N21" s="14">
        <f t="shared" si="5"/>
        <v>15</v>
      </c>
      <c r="O21" s="15">
        <v>86.7</v>
      </c>
    </row>
    <row r="22" spans="1:15" x14ac:dyDescent="0.25">
      <c r="A22" s="19"/>
      <c r="B22" s="20" t="s">
        <v>35</v>
      </c>
      <c r="C22" s="21">
        <f t="shared" ref="C22:M22" si="6">SUM(C4:C21)</f>
        <v>78</v>
      </c>
      <c r="D22" s="22">
        <f>SUM(D4:D21)</f>
        <v>1099</v>
      </c>
      <c r="E22" s="7">
        <f t="shared" si="0"/>
        <v>14.089743589743589</v>
      </c>
      <c r="F22" s="23">
        <f t="shared" si="6"/>
        <v>13188</v>
      </c>
      <c r="G22" s="23">
        <f t="shared" si="6"/>
        <v>4411.8</v>
      </c>
      <c r="H22" s="23">
        <f t="shared" si="6"/>
        <v>8776.2000000000007</v>
      </c>
      <c r="I22" s="9">
        <f t="shared" si="6"/>
        <v>12</v>
      </c>
      <c r="J22" s="23">
        <f>SUM(J4:J21)</f>
        <v>550</v>
      </c>
      <c r="K22" s="11">
        <f t="shared" si="3"/>
        <v>7.6388888888888893</v>
      </c>
      <c r="L22" s="24">
        <f t="shared" si="6"/>
        <v>45</v>
      </c>
      <c r="M22" s="24">
        <f t="shared" si="6"/>
        <v>54</v>
      </c>
      <c r="N22" s="24"/>
      <c r="O22" s="25">
        <v>4411.7</v>
      </c>
    </row>
  </sheetData>
  <mergeCells count="11">
    <mergeCell ref="O2:O3"/>
    <mergeCell ref="A1:O1"/>
    <mergeCell ref="A2:A3"/>
    <mergeCell ref="B2:B3"/>
    <mergeCell ref="C2:F2"/>
    <mergeCell ref="G2:G3"/>
    <mergeCell ref="H2:H3"/>
    <mergeCell ref="I2:K2"/>
    <mergeCell ref="L2:L3"/>
    <mergeCell ref="M2:M3"/>
    <mergeCell ref="N2:N3"/>
  </mergeCells>
  <pageMargins left="0.70866141732283472" right="0.70866141732283472" top="0.74803149606299213" bottom="0.74803149606299213" header="0.31496062992125984" footer="0.31496062992125984"/>
  <pageSetup paperSize="9" scale="86" orientation="landscape" r:id="rId1"/>
  <headerFooter>
    <oddHeader>&amp;R&amp;"Times New Roman,обычный"Приложение 38 к пояснительной записке 2016 года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Кудрявцева Светлана Геннадьевна</dc:creator>
  <cp:lastModifiedBy>Темразян Сабина Арменовна</cp:lastModifiedBy>
  <cp:lastPrinted>2015-09-14T13:17:40Z</cp:lastPrinted>
  <dcterms:created xsi:type="dcterms:W3CDTF">2015-09-14T08:48:18Z</dcterms:created>
  <dcterms:modified xsi:type="dcterms:W3CDTF">2015-10-14T08:42:47Z</dcterms:modified>
</cp:coreProperties>
</file>