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25" i="1" l="1"/>
  <c r="C25" i="1"/>
  <c r="F21" i="1" l="1"/>
  <c r="F14" i="1"/>
  <c r="F11" i="1"/>
  <c r="F18" i="1"/>
  <c r="F12" i="1"/>
  <c r="F24" i="1"/>
  <c r="F17" i="1"/>
  <c r="F9" i="1"/>
  <c r="F19" i="1"/>
  <c r="F8" i="1"/>
  <c r="F16" i="1"/>
  <c r="F20" i="1"/>
  <c r="F15" i="1"/>
  <c r="F13" i="1"/>
  <c r="F10" i="1"/>
  <c r="F22" i="1"/>
  <c r="G22" i="1"/>
  <c r="G24" i="1"/>
  <c r="G20" i="1"/>
  <c r="G16" i="1"/>
  <c r="G13" i="1"/>
  <c r="G17" i="1"/>
  <c r="G14" i="1"/>
  <c r="G18" i="1"/>
  <c r="G19" i="1"/>
  <c r="G9" i="1"/>
  <c r="G12" i="1"/>
  <c r="G10" i="1"/>
  <c r="G8" i="1"/>
  <c r="G21" i="1"/>
  <c r="G15" i="1"/>
  <c r="G11" i="1"/>
  <c r="J14" i="1"/>
  <c r="K14" i="1"/>
  <c r="J24" i="1"/>
  <c r="K24" i="1"/>
  <c r="J12" i="1"/>
  <c r="K12" i="1"/>
  <c r="J8" i="1"/>
  <c r="K8" i="1"/>
  <c r="F23" i="1"/>
  <c r="F7" i="1"/>
  <c r="F25" i="1"/>
  <c r="J15" i="1"/>
  <c r="K15" i="1"/>
  <c r="I15" i="1"/>
  <c r="J13" i="1"/>
  <c r="K13" i="1"/>
  <c r="K20" i="1"/>
  <c r="J20" i="1"/>
  <c r="K18" i="1"/>
  <c r="J18" i="1"/>
  <c r="K10" i="1"/>
  <c r="J10" i="1"/>
  <c r="E25" i="1"/>
  <c r="G23" i="1"/>
  <c r="G7" i="1"/>
  <c r="G25" i="1"/>
  <c r="E24" i="1"/>
  <c r="H24" i="1"/>
  <c r="I24" i="1"/>
  <c r="E18" i="1"/>
  <c r="H18" i="1"/>
  <c r="I18" i="1"/>
  <c r="H25" i="1"/>
  <c r="I25" i="1"/>
  <c r="E20" i="1"/>
  <c r="H20" i="1"/>
  <c r="I20" i="1"/>
  <c r="E8" i="1"/>
  <c r="H8" i="1"/>
  <c r="I8" i="1"/>
  <c r="E12" i="1"/>
  <c r="H12" i="1"/>
  <c r="I12" i="1"/>
  <c r="E14" i="1"/>
  <c r="H14" i="1"/>
  <c r="I14" i="1"/>
  <c r="K11" i="1"/>
  <c r="I11" i="1"/>
  <c r="J11" i="1"/>
  <c r="K9" i="1"/>
  <c r="I9" i="1"/>
  <c r="J9" i="1"/>
  <c r="K21" i="1"/>
  <c r="J21" i="1"/>
  <c r="K23" i="1"/>
  <c r="J23" i="1"/>
  <c r="J16" i="1"/>
  <c r="K16" i="1"/>
  <c r="K22" i="1"/>
  <c r="E22" i="1"/>
  <c r="H22" i="1"/>
  <c r="I22" i="1"/>
  <c r="J22" i="1"/>
  <c r="J7" i="1"/>
  <c r="J25" i="1"/>
  <c r="J19" i="1"/>
  <c r="E19" i="1"/>
  <c r="H19" i="1"/>
  <c r="I19" i="1"/>
  <c r="K19" i="1"/>
  <c r="J17" i="1"/>
  <c r="E17" i="1"/>
  <c r="H17" i="1"/>
  <c r="I17" i="1"/>
  <c r="K17" i="1"/>
  <c r="E16" i="1"/>
  <c r="H16" i="1"/>
  <c r="I16" i="1"/>
  <c r="E11" i="1"/>
  <c r="H11" i="1"/>
  <c r="E13" i="1"/>
  <c r="H13" i="1"/>
  <c r="I13" i="1"/>
  <c r="E15" i="1"/>
  <c r="H15" i="1"/>
  <c r="H23" i="1"/>
  <c r="I23" i="1"/>
  <c r="E9" i="1"/>
  <c r="H9" i="1"/>
  <c r="E21" i="1"/>
  <c r="H21" i="1"/>
  <c r="I21" i="1"/>
  <c r="E7" i="1"/>
  <c r="H7" i="1"/>
  <c r="I7" i="1"/>
  <c r="K7" i="1"/>
  <c r="K25" i="1"/>
  <c r="E23" i="1"/>
  <c r="E10" i="1"/>
  <c r="H10" i="1"/>
  <c r="I10" i="1"/>
</calcChain>
</file>

<file path=xl/sharedStrings.xml><?xml version="1.0" encoding="utf-8"?>
<sst xmlns="http://schemas.openxmlformats.org/spreadsheetml/2006/main" count="33" uniqueCount="33">
  <si>
    <t>№№</t>
  </si>
  <si>
    <t>Наименование муниципальных районов и городского поселения</t>
  </si>
  <si>
    <t>Численность населения на 01.01.2014 г - ВСЕГО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</si>
  <si>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</si>
  <si>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включительно) .</t>
  </si>
  <si>
    <t xml:space="preserve">Планируемое количество специалистов в отношении совершеннолетних  граждан 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</si>
  <si>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</si>
  <si>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 - ВСЕГО</t>
  </si>
  <si>
    <t>Расчет субвенций на организацию опеки и попечительства на 2016 год</t>
  </si>
  <si>
    <t>на ФОТ, тыс.руб.</t>
  </si>
  <si>
    <t>на прочие расходы</t>
  </si>
  <si>
    <t>Всего субвенции на 2016 год,  тыс.руб.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</si>
  <si>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</si>
  <si>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</si>
  <si>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</si>
  <si>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</si>
  <si>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</si>
  <si>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</si>
  <si>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</si>
  <si>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</si>
  <si>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</si>
  <si>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</si>
  <si>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</si>
  <si>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</si>
  <si>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</si>
  <si>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</si>
  <si>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</si>
  <si>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</si>
  <si>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</si>
  <si>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 xml:space="preserve">Сосновоборский </t>
  </si>
  <si>
    <t>ИТОГО:</t>
  </si>
  <si>
    <t xml:space="preserve">РАСЧЕТЫ РАСПРЕДЕЛЕНИЯ СУБВЕНЦИЙ БЮДЖЕТАМ МУНИЦИПАЛЬНЫХ ОБРАЗОВАНИЙ НА ОСУЩЕСТВЛЕНИЕ ОТДЕЛЬНЫХ ГОСУДАРСТВЕННЫХ ПОЛНОМОЧИЙ ЛЕНИНГРАДСКОЙ ОБЛАСТИ ПО ОРГАНИЗАЦИИ И ОСУЩЕСТВЛЕНИЮ ДЕЯТЕЛЬНОСТИ ПО ОПЕКЕ И ПОПЕЧИТЕЛЬСТВУ НА 2016 ГОД
</t>
  </si>
  <si>
    <t>Приложение 8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</si>
</sst>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_(* #,##0_);_(* \(#,##0\);_(* &quot;-&quot;??_);_(@_)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8"/>
      <name val="Arial"/>
      <family val="2"/>
      <charset val="204"/>
    </font>
    <font>
      <i/>
      <sz val="11"/>
      <color indexed="22"/>
      <name val="Arial"/>
      <family val="2"/>
      <charset val="204"/>
    </font>
    <font>
      <b/>
      <i/>
      <sz val="12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sz val="10"/>
      <color theme="0"/>
      <name val="Arial Cyr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14" fontId="5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/>
    </xf>
    <xf numFmtId="3" fontId="10" fillId="0" borderId="1" xfId="0" applyNumberFormat="1" applyFont="1" applyFill="1" applyBorder="1"/>
    <xf numFmtId="165" fontId="12" fillId="0" borderId="1" xfId="1" applyNumberFormat="1" applyFont="1" applyFill="1" applyBorder="1" applyAlignment="1">
      <alignment horizontal="center"/>
    </xf>
    <xf numFmtId="165" fontId="12" fillId="0" borderId="1" xfId="1" applyNumberFormat="1" applyFont="1" applyFill="1" applyBorder="1"/>
    <xf numFmtId="166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7" fontId="11" fillId="0" borderId="1" xfId="2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wrapText="1"/>
    </xf>
    <xf numFmtId="167" fontId="0" fillId="0" borderId="1" xfId="0" applyNumberFormat="1" applyFill="1" applyBorder="1"/>
    <xf numFmtId="167" fontId="13" fillId="0" borderId="1" xfId="0" applyNumberFormat="1" applyFont="1" applyFill="1" applyBorder="1"/>
    <xf numFmtId="167" fontId="13" fillId="0" borderId="1" xfId="3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0" xfId="0" applyFont="1" applyFill="1"/>
    <xf numFmtId="0" fontId="15" fillId="0" borderId="0" xfId="0" applyFont="1" applyFill="1"/>
    <xf numFmtId="168" fontId="16" fillId="0" borderId="0" xfId="1" applyNumberFormat="1" applyFont="1" applyFill="1"/>
    <xf numFmtId="0" fontId="16" fillId="0" borderId="0" xfId="0" applyFont="1" applyFill="1"/>
    <xf numFmtId="0" fontId="14" fillId="0" borderId="0" xfId="0" applyFont="1" applyFill="1" applyAlignment="1">
      <alignment horizontal="center"/>
    </xf>
    <xf numFmtId="0" fontId="17" fillId="0" borderId="0" xfId="0" applyFont="1" applyAlignment="1">
      <alignment horizontal="right"/>
    </xf>
    <xf numFmtId="0" fontId="2" fillId="0" borderId="0" xfId="0" applyFont="1" applyFill="1" applyAlignment="1">
      <alignment horizont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M6" sqref="M6"/>
    </sheetView>
  </sheetViews>
  <sheetFormatPr defaultRowHeight="15" x14ac:dyDescent="0.25"/>
  <cols>
    <col min="1" max="1" width="7.85546875" customWidth="1"/>
    <col min="2" max="2" width="25.42578125" customWidth="1"/>
    <col min="3" max="3" width="12.42578125" customWidth="1"/>
    <col min="4" max="4" width="12.85546875" customWidth="1"/>
    <col min="5" max="5" width="11.42578125" customWidth="1"/>
    <col min="6" max="6" width="10.5703125" customWidth="1"/>
    <col min="7" max="7" width="10.42578125" customWidth="1"/>
    <col min="8" max="8" width="12.42578125" customWidth="1"/>
    <col min="9" max="9" width="14" customWidth="1"/>
    <col min="10" max="10" width="12" customWidth="1"/>
    <col min="11" max="11" width="14.42578125" customWidth="1"/>
  </cols>
  <sheetData>
    <row r="1" spans="1:11" x14ac:dyDescent="0.25">
      <c r="K1" s="27" t="s">
        <v>32</v>
      </c>
    </row>
    <row r="3" spans="1:11" ht="52.5" customHeight="1" x14ac:dyDescent="0.25">
      <c r="A3" s="1"/>
      <c r="B3" s="28" t="s">
        <v>31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5.75" x14ac:dyDescent="0.25">
      <c r="A4" s="1"/>
      <c r="B4" s="2"/>
      <c r="C4" s="3"/>
      <c r="D4" s="3"/>
      <c r="E4" s="3"/>
      <c r="F4" s="3"/>
      <c r="G4" s="3"/>
      <c r="H4" s="3"/>
      <c r="I4" s="3"/>
      <c r="J4" s="3"/>
      <c r="K4" s="4"/>
    </row>
    <row r="5" spans="1:11" ht="26.25" customHeight="1" x14ac:dyDescent="0.25">
      <c r="A5" s="29" t="s">
        <v>0</v>
      </c>
      <c r="B5" s="29" t="s">
        <v>1</v>
      </c>
      <c r="C5" s="29" t="s">
        <v>2</v>
      </c>
      <c r="D5" s="29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29" t="s">
        <v>8</v>
      </c>
      <c r="J5" s="29"/>
      <c r="K5" s="29"/>
    </row>
    <row r="6" spans="1:11" ht="42" x14ac:dyDescent="0.25">
      <c r="A6" s="29"/>
      <c r="B6" s="29"/>
      <c r="C6" s="29"/>
      <c r="D6" s="29"/>
      <c r="E6" s="30"/>
      <c r="F6" s="30"/>
      <c r="G6" s="30"/>
      <c r="H6" s="30"/>
      <c r="I6" s="5" t="s">
        <v>9</v>
      </c>
      <c r="J6" s="5" t="s">
        <v>10</v>
      </c>
      <c r="K6" s="6" t="s">
        <v>11</v>
      </c>
    </row>
    <row r="7" spans="1:11" ht="15.75" x14ac:dyDescent="0.25">
      <c r="A7" s="7">
        <v>1</v>
      </c>
      <c r="B7" s="8" t="s">
        <v>12</v>
      </c>
      <c r="C7" s="9">
        <v>51941</v>
      </c>
      <c r="D7" s="10">
        <v>9489</v>
      </c>
      <c r="E7" s="11">
        <f ca="1">ROUND(D7/$E$23,1)</f>
        <v>3.2</v>
      </c>
      <c r="F7" s="11">
        <f ca="1">ROUND((C7-D7)/$F$23,1)</f>
        <v>0.3</v>
      </c>
      <c r="G7" s="11">
        <f ca="1">IF(D7/$G$23&lt;1,1,IF(D7/$G$23&gt;1.5,1.5,D7/$G$23))</f>
        <v>1</v>
      </c>
      <c r="H7" s="12">
        <f ca="1">E7+F7+G7</f>
        <v>4.5</v>
      </c>
      <c r="I7" s="13">
        <f ca="1">ROUND(H7*$E$29,1)</f>
        <v>3430.4</v>
      </c>
      <c r="J7" s="14">
        <f ca="1">ROUND(I7*0.2,1)</f>
        <v>686.1</v>
      </c>
      <c r="K7" s="15">
        <f ca="1">ROUND(I7+J7,1)</f>
        <v>4116.5</v>
      </c>
    </row>
    <row r="8" spans="1:11" ht="15.75" x14ac:dyDescent="0.25">
      <c r="A8" s="7">
        <v>2</v>
      </c>
      <c r="B8" s="16" t="s">
        <v>13</v>
      </c>
      <c r="C8" s="9">
        <v>51412</v>
      </c>
      <c r="D8" s="10">
        <v>9319</v>
      </c>
      <c r="E8" s="11">
        <f t="shared" ref="E8:E24" ca="1" si="0">ROUND(D8/$E$23,1)</f>
        <v>3.1</v>
      </c>
      <c r="F8" s="11">
        <f t="shared" ref="F8:F24" ca="1" si="1">ROUND((C8-D8)/$F$23,1)</f>
        <v>0.3</v>
      </c>
      <c r="G8" s="11">
        <f ca="1">IF(D8/$G$23&lt;1,1,IF(D8/$G$23&gt;1.5,1.5,D8/$G$23))</f>
        <v>1</v>
      </c>
      <c r="H8" s="12">
        <f t="shared" ref="H8:H24" ca="1" si="2">E8+F8+G8</f>
        <v>4.4000000000000004</v>
      </c>
      <c r="I8" s="13">
        <f t="shared" ref="I8:I23" ca="1" si="3">ROUND(H8*$E$29,1)</f>
        <v>3354.1</v>
      </c>
      <c r="J8" s="14">
        <f t="shared" ref="J8:J24" ca="1" si="4">ROUND(I8*0.2,1)</f>
        <v>670.8</v>
      </c>
      <c r="K8" s="15">
        <f t="shared" ref="K8:K24" ca="1" si="5">ROUND(I8+J8,1)</f>
        <v>4024.9</v>
      </c>
    </row>
    <row r="9" spans="1:11" ht="15.75" x14ac:dyDescent="0.25">
      <c r="A9" s="7">
        <v>3</v>
      </c>
      <c r="B9" s="16" t="s">
        <v>14</v>
      </c>
      <c r="C9" s="9">
        <v>94986</v>
      </c>
      <c r="D9" s="10">
        <v>15655</v>
      </c>
      <c r="E9" s="11">
        <f t="shared" ca="1" si="0"/>
        <v>5.2</v>
      </c>
      <c r="F9" s="11">
        <f t="shared" ca="1" si="1"/>
        <v>0.5</v>
      </c>
      <c r="G9" s="11">
        <f t="shared" ref="G9:G24" ca="1" si="6">IF(D9/$G$23&lt;1,1,IF(D9/$G$23&gt;1.5,1.5,D9/$G$23))</f>
        <v>1.0436666666666667</v>
      </c>
      <c r="H9" s="12">
        <f t="shared" ca="1" si="2"/>
        <v>6.7436666666666669</v>
      </c>
      <c r="I9" s="13">
        <f t="shared" ca="1" si="3"/>
        <v>5140.7</v>
      </c>
      <c r="J9" s="14">
        <f t="shared" ca="1" si="4"/>
        <v>1028.0999999999999</v>
      </c>
      <c r="K9" s="15">
        <f t="shared" ca="1" si="5"/>
        <v>6168.8</v>
      </c>
    </row>
    <row r="10" spans="1:11" ht="15.75" x14ac:dyDescent="0.25">
      <c r="A10" s="7">
        <v>4</v>
      </c>
      <c r="B10" s="16" t="s">
        <v>15</v>
      </c>
      <c r="C10" s="9">
        <v>285746</v>
      </c>
      <c r="D10" s="10">
        <v>46212</v>
      </c>
      <c r="E10" s="11">
        <f t="shared" ca="1" si="0"/>
        <v>15.4</v>
      </c>
      <c r="F10" s="11">
        <f t="shared" ca="1" si="1"/>
        <v>1.6</v>
      </c>
      <c r="G10" s="11">
        <f t="shared" ca="1" si="6"/>
        <v>1.5</v>
      </c>
      <c r="H10" s="12">
        <f t="shared" ca="1" si="2"/>
        <v>18.5</v>
      </c>
      <c r="I10" s="13">
        <f t="shared" ca="1" si="3"/>
        <v>14102.6</v>
      </c>
      <c r="J10" s="14">
        <f t="shared" ca="1" si="4"/>
        <v>2820.5</v>
      </c>
      <c r="K10" s="15">
        <f t="shared" ca="1" si="5"/>
        <v>16923.099999999999</v>
      </c>
    </row>
    <row r="11" spans="1:11" ht="15.75" x14ac:dyDescent="0.25">
      <c r="A11" s="7">
        <v>5</v>
      </c>
      <c r="B11" s="16" t="s">
        <v>16</v>
      </c>
      <c r="C11" s="9">
        <v>205107</v>
      </c>
      <c r="D11" s="10">
        <v>33863</v>
      </c>
      <c r="E11" s="11">
        <f t="shared" ca="1" si="0"/>
        <v>11.3</v>
      </c>
      <c r="F11" s="11">
        <f t="shared" ca="1" si="1"/>
        <v>1.1000000000000001</v>
      </c>
      <c r="G11" s="11">
        <f t="shared" ca="1" si="6"/>
        <v>1.5</v>
      </c>
      <c r="H11" s="12">
        <f t="shared" ca="1" si="2"/>
        <v>13.9</v>
      </c>
      <c r="I11" s="13">
        <f t="shared" ca="1" si="3"/>
        <v>10596</v>
      </c>
      <c r="J11" s="14">
        <f t="shared" ca="1" si="4"/>
        <v>2119.1999999999998</v>
      </c>
      <c r="K11" s="15">
        <f t="shared" ca="1" si="5"/>
        <v>12715.2</v>
      </c>
    </row>
    <row r="12" spans="1:11" ht="15.75" x14ac:dyDescent="0.25">
      <c r="A12" s="7">
        <v>6</v>
      </c>
      <c r="B12" s="16" t="s">
        <v>17</v>
      </c>
      <c r="C12" s="9">
        <v>244412</v>
      </c>
      <c r="D12" s="10">
        <v>38813</v>
      </c>
      <c r="E12" s="11">
        <f t="shared" ca="1" si="0"/>
        <v>12.9</v>
      </c>
      <c r="F12" s="11">
        <f t="shared" ca="1" si="1"/>
        <v>1.4</v>
      </c>
      <c r="G12" s="11">
        <f t="shared" ca="1" si="6"/>
        <v>1.5</v>
      </c>
      <c r="H12" s="12">
        <f t="shared" ca="1" si="2"/>
        <v>15.8</v>
      </c>
      <c r="I12" s="13">
        <f t="shared" ca="1" si="3"/>
        <v>12044.3</v>
      </c>
      <c r="J12" s="14">
        <f t="shared" ca="1" si="4"/>
        <v>2408.9</v>
      </c>
      <c r="K12" s="15">
        <f t="shared" ca="1" si="5"/>
        <v>14453.2</v>
      </c>
    </row>
    <row r="13" spans="1:11" ht="15.75" x14ac:dyDescent="0.25">
      <c r="A13" s="7">
        <v>7</v>
      </c>
      <c r="B13" s="16" t="s">
        <v>18</v>
      </c>
      <c r="C13" s="9">
        <v>79656</v>
      </c>
      <c r="D13" s="10">
        <v>13982</v>
      </c>
      <c r="E13" s="11">
        <f t="shared" ca="1" si="0"/>
        <v>4.7</v>
      </c>
      <c r="F13" s="11">
        <f t="shared" ca="1" si="1"/>
        <v>0.4</v>
      </c>
      <c r="G13" s="11">
        <f t="shared" ca="1" si="6"/>
        <v>1</v>
      </c>
      <c r="H13" s="12">
        <f t="shared" ca="1" si="2"/>
        <v>6.1000000000000005</v>
      </c>
      <c r="I13" s="13">
        <f t="shared" ca="1" si="3"/>
        <v>4650</v>
      </c>
      <c r="J13" s="14">
        <f t="shared" ca="1" si="4"/>
        <v>930</v>
      </c>
      <c r="K13" s="15">
        <f t="shared" ca="1" si="5"/>
        <v>5580</v>
      </c>
    </row>
    <row r="14" spans="1:11" ht="15.75" x14ac:dyDescent="0.25">
      <c r="A14" s="7">
        <v>8</v>
      </c>
      <c r="B14" s="16" t="s">
        <v>19</v>
      </c>
      <c r="C14" s="9">
        <v>64588</v>
      </c>
      <c r="D14" s="10">
        <v>12305</v>
      </c>
      <c r="E14" s="11">
        <f t="shared" ca="1" si="0"/>
        <v>4.0999999999999996</v>
      </c>
      <c r="F14" s="11">
        <f t="shared" ca="1" si="1"/>
        <v>0.3</v>
      </c>
      <c r="G14" s="11">
        <f t="shared" ca="1" si="6"/>
        <v>1</v>
      </c>
      <c r="H14" s="12">
        <f t="shared" ca="1" si="2"/>
        <v>5.3999999999999995</v>
      </c>
      <c r="I14" s="13">
        <f t="shared" ca="1" si="3"/>
        <v>4116.3999999999996</v>
      </c>
      <c r="J14" s="14">
        <f t="shared" ca="1" si="4"/>
        <v>823.3</v>
      </c>
      <c r="K14" s="15">
        <f t="shared" ca="1" si="5"/>
        <v>4939.7</v>
      </c>
    </row>
    <row r="15" spans="1:11" ht="15.75" x14ac:dyDescent="0.25">
      <c r="A15" s="7">
        <v>9</v>
      </c>
      <c r="B15" s="16" t="s">
        <v>20</v>
      </c>
      <c r="C15" s="9">
        <v>104301</v>
      </c>
      <c r="D15" s="10">
        <v>16523</v>
      </c>
      <c r="E15" s="11">
        <f t="shared" ca="1" si="0"/>
        <v>5.5</v>
      </c>
      <c r="F15" s="11">
        <f ca="1">ROUND((C15-D15)/$F$23,1)</f>
        <v>0.6</v>
      </c>
      <c r="G15" s="11">
        <f t="shared" ca="1" si="6"/>
        <v>1.1015333333333333</v>
      </c>
      <c r="H15" s="12">
        <f t="shared" ca="1" si="2"/>
        <v>7.2015333333333329</v>
      </c>
      <c r="I15" s="13">
        <f ca="1">ROUND(H15*$E$29,1)</f>
        <v>5489.7</v>
      </c>
      <c r="J15" s="14">
        <f ca="1">ROUND(I15*0.2,1)</f>
        <v>1097.9000000000001</v>
      </c>
      <c r="K15" s="15">
        <f ca="1">ROUND(I15+J15,1)</f>
        <v>6587.6</v>
      </c>
    </row>
    <row r="16" spans="1:11" ht="15.75" x14ac:dyDescent="0.25">
      <c r="A16" s="7">
        <v>10</v>
      </c>
      <c r="B16" s="16" t="s">
        <v>21</v>
      </c>
      <c r="C16" s="9">
        <v>29865</v>
      </c>
      <c r="D16" s="10">
        <v>5356</v>
      </c>
      <c r="E16" s="11">
        <f t="shared" ca="1" si="0"/>
        <v>1.8</v>
      </c>
      <c r="F16" s="11">
        <f t="shared" ca="1" si="1"/>
        <v>0.2</v>
      </c>
      <c r="G16" s="11">
        <f t="shared" ca="1" si="6"/>
        <v>1</v>
      </c>
      <c r="H16" s="12">
        <f t="shared" ca="1" si="2"/>
        <v>3</v>
      </c>
      <c r="I16" s="13">
        <f t="shared" ca="1" si="3"/>
        <v>2286.9</v>
      </c>
      <c r="J16" s="14">
        <f t="shared" ca="1" si="4"/>
        <v>457.4</v>
      </c>
      <c r="K16" s="15">
        <f t="shared" ca="1" si="5"/>
        <v>2744.3</v>
      </c>
    </row>
    <row r="17" spans="1:11" ht="15.75" x14ac:dyDescent="0.25">
      <c r="A17" s="7">
        <v>11</v>
      </c>
      <c r="B17" s="16" t="s">
        <v>22</v>
      </c>
      <c r="C17" s="9">
        <v>69989</v>
      </c>
      <c r="D17" s="10">
        <v>11137</v>
      </c>
      <c r="E17" s="11">
        <f t="shared" ca="1" si="0"/>
        <v>3.7</v>
      </c>
      <c r="F17" s="11">
        <f t="shared" ca="1" si="1"/>
        <v>0.4</v>
      </c>
      <c r="G17" s="11">
        <f t="shared" ca="1" si="6"/>
        <v>1</v>
      </c>
      <c r="H17" s="12">
        <f t="shared" ca="1" si="2"/>
        <v>5.1000000000000005</v>
      </c>
      <c r="I17" s="13">
        <f t="shared" ca="1" si="3"/>
        <v>3887.7</v>
      </c>
      <c r="J17" s="14">
        <f t="shared" ca="1" si="4"/>
        <v>777.5</v>
      </c>
      <c r="K17" s="15">
        <f t="shared" ca="1" si="5"/>
        <v>4665.2</v>
      </c>
    </row>
    <row r="18" spans="1:11" ht="15.75" x14ac:dyDescent="0.25">
      <c r="A18" s="7">
        <v>12</v>
      </c>
      <c r="B18" s="16" t="s">
        <v>23</v>
      </c>
      <c r="C18" s="9">
        <v>76109</v>
      </c>
      <c r="D18" s="10">
        <v>12684</v>
      </c>
      <c r="E18" s="11">
        <f t="shared" ca="1" si="0"/>
        <v>4.2</v>
      </c>
      <c r="F18" s="11">
        <f t="shared" ca="1" si="1"/>
        <v>0.4</v>
      </c>
      <c r="G18" s="11">
        <f t="shared" ca="1" si="6"/>
        <v>1</v>
      </c>
      <c r="H18" s="12">
        <f t="shared" ca="1" si="2"/>
        <v>5.6000000000000005</v>
      </c>
      <c r="I18" s="13">
        <f t="shared" ca="1" si="3"/>
        <v>4268.8999999999996</v>
      </c>
      <c r="J18" s="14">
        <f t="shared" ca="1" si="4"/>
        <v>853.8</v>
      </c>
      <c r="K18" s="15">
        <f t="shared" ca="1" si="5"/>
        <v>5122.7</v>
      </c>
    </row>
    <row r="19" spans="1:11" ht="15.75" x14ac:dyDescent="0.25">
      <c r="A19" s="7">
        <v>13</v>
      </c>
      <c r="B19" s="16" t="s">
        <v>24</v>
      </c>
      <c r="C19" s="9">
        <v>30784</v>
      </c>
      <c r="D19" s="10">
        <v>5307</v>
      </c>
      <c r="E19" s="11">
        <f t="shared" ca="1" si="0"/>
        <v>1.8</v>
      </c>
      <c r="F19" s="11">
        <f t="shared" ca="1" si="1"/>
        <v>0.2</v>
      </c>
      <c r="G19" s="11">
        <f t="shared" ca="1" si="6"/>
        <v>1</v>
      </c>
      <c r="H19" s="12">
        <f t="shared" ca="1" si="2"/>
        <v>3</v>
      </c>
      <c r="I19" s="13">
        <f t="shared" ca="1" si="3"/>
        <v>2286.9</v>
      </c>
      <c r="J19" s="14">
        <f t="shared" ca="1" si="4"/>
        <v>457.4</v>
      </c>
      <c r="K19" s="15">
        <f t="shared" ca="1" si="5"/>
        <v>2744.3</v>
      </c>
    </row>
    <row r="20" spans="1:11" ht="15.75" x14ac:dyDescent="0.25">
      <c r="A20" s="7">
        <v>14</v>
      </c>
      <c r="B20" s="16" t="s">
        <v>25</v>
      </c>
      <c r="C20" s="9">
        <v>62834</v>
      </c>
      <c r="D20" s="10">
        <v>10616</v>
      </c>
      <c r="E20" s="11">
        <f t="shared" ca="1" si="0"/>
        <v>3.5</v>
      </c>
      <c r="F20" s="11">
        <f t="shared" ca="1" si="1"/>
        <v>0.3</v>
      </c>
      <c r="G20" s="11">
        <f t="shared" ca="1" si="6"/>
        <v>1</v>
      </c>
      <c r="H20" s="12">
        <f t="shared" ca="1" si="2"/>
        <v>4.8</v>
      </c>
      <c r="I20" s="13">
        <f t="shared" ca="1" si="3"/>
        <v>3659</v>
      </c>
      <c r="J20" s="14">
        <f t="shared" ca="1" si="4"/>
        <v>731.8</v>
      </c>
      <c r="K20" s="15">
        <f t="shared" ca="1" si="5"/>
        <v>4390.8</v>
      </c>
    </row>
    <row r="21" spans="1:11" ht="15.75" x14ac:dyDescent="0.25">
      <c r="A21" s="7">
        <v>15</v>
      </c>
      <c r="B21" s="16" t="s">
        <v>26</v>
      </c>
      <c r="C21" s="9">
        <v>43469</v>
      </c>
      <c r="D21" s="10">
        <v>7528</v>
      </c>
      <c r="E21" s="11">
        <f t="shared" ca="1" si="0"/>
        <v>2.5</v>
      </c>
      <c r="F21" s="11">
        <f t="shared" ca="1" si="1"/>
        <v>0.2</v>
      </c>
      <c r="G21" s="11">
        <f t="shared" ca="1" si="6"/>
        <v>1</v>
      </c>
      <c r="H21" s="12">
        <f t="shared" ca="1" si="2"/>
        <v>3.7</v>
      </c>
      <c r="I21" s="13">
        <f ca="1">ROUND(H21*$E$29,1)</f>
        <v>2820.5</v>
      </c>
      <c r="J21" s="14">
        <f t="shared" ca="1" si="4"/>
        <v>564.1</v>
      </c>
      <c r="K21" s="15">
        <f t="shared" ca="1" si="5"/>
        <v>3384.6</v>
      </c>
    </row>
    <row r="22" spans="1:11" ht="15.75" x14ac:dyDescent="0.25">
      <c r="A22" s="7">
        <v>16</v>
      </c>
      <c r="B22" s="16" t="s">
        <v>27</v>
      </c>
      <c r="C22" s="9">
        <v>70692</v>
      </c>
      <c r="D22" s="10">
        <v>12495</v>
      </c>
      <c r="E22" s="11">
        <f t="shared" ca="1" si="0"/>
        <v>4.2</v>
      </c>
      <c r="F22" s="11">
        <f t="shared" ca="1" si="1"/>
        <v>0.4</v>
      </c>
      <c r="G22" s="11">
        <f t="shared" ca="1" si="6"/>
        <v>1</v>
      </c>
      <c r="H22" s="12">
        <f t="shared" ca="1" si="2"/>
        <v>5.6000000000000005</v>
      </c>
      <c r="I22" s="13">
        <f t="shared" ca="1" si="3"/>
        <v>4268.8999999999996</v>
      </c>
      <c r="J22" s="14">
        <f t="shared" ca="1" si="4"/>
        <v>853.8</v>
      </c>
      <c r="K22" s="15">
        <f t="shared" ca="1" si="5"/>
        <v>5122.7</v>
      </c>
    </row>
    <row r="23" spans="1:11" ht="15.75" x14ac:dyDescent="0.25">
      <c r="A23" s="7">
        <v>17</v>
      </c>
      <c r="B23" s="16" t="s">
        <v>28</v>
      </c>
      <c r="C23" s="9">
        <v>130954</v>
      </c>
      <c r="D23" s="10">
        <v>20285</v>
      </c>
      <c r="E23" s="11">
        <f t="shared" ca="1" si="0"/>
        <v>6.8</v>
      </c>
      <c r="F23" s="11">
        <f t="shared" ca="1" si="1"/>
        <v>0.7</v>
      </c>
      <c r="G23" s="11">
        <f t="shared" ca="1" si="6"/>
        <v>1.3523333333333334</v>
      </c>
      <c r="H23" s="12">
        <f t="shared" ca="1" si="2"/>
        <v>8.8523333333333341</v>
      </c>
      <c r="I23" s="13">
        <f t="shared" ca="1" si="3"/>
        <v>6748.1</v>
      </c>
      <c r="J23" s="14">
        <f t="shared" ca="1" si="4"/>
        <v>1349.6</v>
      </c>
      <c r="K23" s="15">
        <f t="shared" ca="1" si="5"/>
        <v>8097.7</v>
      </c>
    </row>
    <row r="24" spans="1:11" ht="15.75" x14ac:dyDescent="0.25">
      <c r="A24" s="7">
        <v>18</v>
      </c>
      <c r="B24" s="17" t="s">
        <v>29</v>
      </c>
      <c r="C24" s="9">
        <v>67079</v>
      </c>
      <c r="D24" s="10">
        <v>10490</v>
      </c>
      <c r="E24" s="11">
        <f t="shared" ca="1" si="0"/>
        <v>3.5</v>
      </c>
      <c r="F24" s="11">
        <f t="shared" ca="1" si="1"/>
        <v>0.4</v>
      </c>
      <c r="G24" s="11">
        <f t="shared" ca="1" si="6"/>
        <v>1</v>
      </c>
      <c r="H24" s="12">
        <f t="shared" ca="1" si="2"/>
        <v>4.9000000000000004</v>
      </c>
      <c r="I24" s="13">
        <f ca="1">ROUND(H24*$E$29,1)</f>
        <v>3735.3</v>
      </c>
      <c r="J24" s="14">
        <f t="shared" ca="1" si="4"/>
        <v>747.1</v>
      </c>
      <c r="K24" s="15">
        <f t="shared" ca="1" si="5"/>
        <v>4482.3999999999996</v>
      </c>
    </row>
    <row r="25" spans="1:11" ht="15.75" x14ac:dyDescent="0.25">
      <c r="A25" s="18"/>
      <c r="B25" s="19" t="s">
        <v>30</v>
      </c>
      <c r="C25" s="20">
        <f>SUM(C7:C24)</f>
        <v>1763924</v>
      </c>
      <c r="D25" s="20">
        <f t="shared" ref="D25:K25" si="7">SUM(D7:D24)</f>
        <v>292059</v>
      </c>
      <c r="E25" s="20">
        <f t="shared" ca="1" si="7"/>
        <v>97.4</v>
      </c>
      <c r="F25" s="20">
        <f t="shared" ca="1" si="7"/>
        <v>9.7000000000000011</v>
      </c>
      <c r="G25" s="20">
        <f t="shared" ca="1" si="7"/>
        <v>19.997533333333333</v>
      </c>
      <c r="H25" s="20">
        <f ca="1">SUM(H7:H24)</f>
        <v>127.09753333333332</v>
      </c>
      <c r="I25" s="20">
        <f ca="1">SUM(I7:I24)</f>
        <v>96886.399999999994</v>
      </c>
      <c r="J25" s="20">
        <f t="shared" ca="1" si="7"/>
        <v>19377.299999999992</v>
      </c>
      <c r="K25" s="20">
        <f t="shared" ca="1" si="7"/>
        <v>116263.7</v>
      </c>
    </row>
    <row r="26" spans="1:11" ht="15.75" x14ac:dyDescent="0.25">
      <c r="A26" s="21">
        <v>1</v>
      </c>
      <c r="B26" s="22"/>
      <c r="C26" s="23"/>
      <c r="D26" s="23"/>
      <c r="E26" s="24">
        <v>3000</v>
      </c>
      <c r="F26" s="24">
        <v>150000</v>
      </c>
      <c r="G26" s="25">
        <v>15000</v>
      </c>
      <c r="H26" s="22"/>
      <c r="I26" s="22"/>
      <c r="J26" s="22"/>
      <c r="K26" s="26"/>
    </row>
  </sheetData>
  <mergeCells count="10">
    <mergeCell ref="B3:K3"/>
    <mergeCell ref="A5:A6"/>
    <mergeCell ref="B5:B6"/>
    <mergeCell ref="C5:C6"/>
    <mergeCell ref="D5:D6"/>
    <mergeCell ref="E5:E6"/>
    <mergeCell ref="F5:F6"/>
    <mergeCell ref="G5:G6"/>
    <mergeCell ref="H5:H6"/>
    <mergeCell ref="I5:K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2015-09-14T13:24:03Z</cp:lastPrinted>
  <dcterms:created xsi:type="dcterms:W3CDTF">2015-09-14T07:17:29Z</dcterms:created>
  <dcterms:modified xsi:type="dcterms:W3CDTF">2015-10-14T08:30:51Z</dcterms:modified>
</cp:coreProperties>
</file>