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90" windowWidth="19965" windowHeight="8580"/>
  </bookViews>
  <sheets>
    <sheet name="2016" sheetId="3" r:id="rId1"/>
  </sheets>
  <definedNames>
    <definedName name="_xlnm._FilterDatabase" localSheetId="0" hidden="1">'2016'!$A$7:$L$7</definedName>
    <definedName name="_xlnm.Print_Titles" localSheetId="0">'2016'!$5:$6</definedName>
  </definedNames>
  <calcPr calcId="145621"/>
</workbook>
</file>

<file path=xl/calcChain.xml><?xml version="1.0" encoding="utf-8"?>
<calcChain xmlns="http://schemas.openxmlformats.org/spreadsheetml/2006/main">
  <c r="G17" i="3" l="1"/>
  <c r="L46" i="3" l="1"/>
  <c r="G46" i="3"/>
  <c r="F46" i="3"/>
  <c r="L45" i="3"/>
  <c r="I45" i="3"/>
  <c r="F45" i="3"/>
  <c r="L44" i="3"/>
  <c r="I44" i="3"/>
  <c r="F44" i="3"/>
  <c r="L43" i="3"/>
  <c r="G43" i="3"/>
  <c r="I43" i="3" s="1"/>
  <c r="F43" i="3"/>
  <c r="L42" i="3"/>
  <c r="I42" i="3"/>
  <c r="F42" i="3"/>
  <c r="L41" i="3"/>
  <c r="I41" i="3"/>
  <c r="F41" i="3"/>
  <c r="L40" i="3"/>
  <c r="J40" i="3"/>
  <c r="G40" i="3"/>
  <c r="I40" i="3" s="1"/>
  <c r="F40" i="3"/>
  <c r="L39" i="3"/>
  <c r="I39" i="3"/>
  <c r="F39" i="3"/>
  <c r="L38" i="3"/>
  <c r="I38" i="3"/>
  <c r="E38" i="3"/>
  <c r="F38" i="3" s="1"/>
  <c r="L37" i="3"/>
  <c r="I37" i="3"/>
  <c r="E37" i="3"/>
  <c r="F37" i="3" s="1"/>
  <c r="L36" i="3"/>
  <c r="I36" i="3"/>
  <c r="F36" i="3"/>
  <c r="L35" i="3"/>
  <c r="I35" i="3"/>
  <c r="F35" i="3"/>
  <c r="L34" i="3"/>
  <c r="I34" i="3"/>
  <c r="F34" i="3"/>
  <c r="L33" i="3"/>
  <c r="I33" i="3"/>
  <c r="F33" i="3"/>
  <c r="L32" i="3"/>
  <c r="I32" i="3"/>
  <c r="F32" i="3"/>
  <c r="L31" i="3"/>
  <c r="I31" i="3"/>
  <c r="F31" i="3"/>
  <c r="L30" i="3"/>
  <c r="I30" i="3"/>
  <c r="F30" i="3"/>
  <c r="L29" i="3"/>
  <c r="I29" i="3"/>
  <c r="F29" i="3"/>
  <c r="L28" i="3"/>
  <c r="I28" i="3"/>
  <c r="F28" i="3"/>
  <c r="L27" i="3"/>
  <c r="I27" i="3"/>
  <c r="E27" i="3"/>
  <c r="F27" i="3" s="1"/>
  <c r="L26" i="3"/>
  <c r="G26" i="3"/>
  <c r="I26" i="3" s="1"/>
  <c r="E26" i="3"/>
  <c r="F26" i="3" s="1"/>
  <c r="L25" i="3"/>
  <c r="I25" i="3"/>
  <c r="F25" i="3"/>
  <c r="L24" i="3"/>
  <c r="I24" i="3"/>
  <c r="F24" i="3"/>
  <c r="L23" i="3"/>
  <c r="I23" i="3"/>
  <c r="F23" i="3"/>
  <c r="L22" i="3"/>
  <c r="G22" i="3"/>
  <c r="I22" i="3" s="1"/>
  <c r="F22" i="3"/>
  <c r="L21" i="3"/>
  <c r="I21" i="3"/>
  <c r="F21" i="3"/>
  <c r="L20" i="3"/>
  <c r="I20" i="3"/>
  <c r="F20" i="3"/>
  <c r="L19" i="3"/>
  <c r="I19" i="3"/>
  <c r="F19" i="3"/>
  <c r="L18" i="3"/>
  <c r="I18" i="3"/>
  <c r="F18" i="3"/>
  <c r="L17" i="3"/>
  <c r="I17" i="3"/>
  <c r="F17" i="3"/>
  <c r="J16" i="3"/>
  <c r="L16" i="3" s="1"/>
  <c r="G16" i="3"/>
  <c r="I16" i="3" s="1"/>
  <c r="F16" i="3"/>
  <c r="L15" i="3"/>
  <c r="I15" i="3"/>
  <c r="F15" i="3"/>
  <c r="L14" i="3"/>
  <c r="I14" i="3"/>
  <c r="F14" i="3"/>
  <c r="L13" i="3"/>
  <c r="I13" i="3"/>
  <c r="E13" i="3"/>
  <c r="F13" i="3" s="1"/>
  <c r="J12" i="3"/>
  <c r="L12" i="3" s="1"/>
  <c r="G12" i="3"/>
  <c r="E12" i="3"/>
  <c r="F12" i="3" s="1"/>
  <c r="L11" i="3"/>
  <c r="I11" i="3"/>
  <c r="F11" i="3"/>
  <c r="L10" i="3"/>
  <c r="I10" i="3"/>
  <c r="F10" i="3"/>
  <c r="L9" i="3"/>
  <c r="I9" i="3"/>
  <c r="F9" i="3"/>
  <c r="K8" i="3"/>
  <c r="H8" i="3"/>
  <c r="G8" i="3"/>
  <c r="D8" i="3"/>
  <c r="E8" i="3" l="1"/>
  <c r="J8" i="3"/>
  <c r="F8" i="3"/>
  <c r="L8" i="3"/>
  <c r="I12" i="3"/>
  <c r="I46" i="3"/>
  <c r="I8" i="3" l="1"/>
</calcChain>
</file>

<file path=xl/sharedStrings.xml><?xml version="1.0" encoding="utf-8"?>
<sst xmlns="http://schemas.openxmlformats.org/spreadsheetml/2006/main" count="98" uniqueCount="92">
  <si>
    <t>тыс. руб.</t>
  </si>
  <si>
    <t>№ п.п.</t>
  </si>
  <si>
    <t>Код ГРБСа</t>
  </si>
  <si>
    <t>Главный распорядитель бюджетных средств</t>
  </si>
  <si>
    <t>2016 год</t>
  </si>
  <si>
    <t>2017 год</t>
  </si>
  <si>
    <t>ИТОГО</t>
  </si>
  <si>
    <t>029</t>
  </si>
  <si>
    <t>Комитет по дорожному хозяйству Ленинградской области</t>
  </si>
  <si>
    <t>047</t>
  </si>
  <si>
    <t>Государственное казенное учреждение Ленинградской области "Государственный экспертный институт регионального законодательства"</t>
  </si>
  <si>
    <t>065</t>
  </si>
  <si>
    <t>Избирательная комиссия Ленинградской области</t>
  </si>
  <si>
    <t>068</t>
  </si>
  <si>
    <t>Комитет общего и профессионального образования Ленинградской области</t>
  </si>
  <si>
    <t>075</t>
  </si>
  <si>
    <t>Комитет по агропромышленному и рыбохозяйственному комплексу Ленинградской области</t>
  </si>
  <si>
    <t>078</t>
  </si>
  <si>
    <t>Контрольно-счетная палата Ленинградской области</t>
  </si>
  <si>
    <t>121</t>
  </si>
  <si>
    <t>Представительство Правительства Ленинградской области при Правительстве Российской Федерации</t>
  </si>
  <si>
    <t>133</t>
  </si>
  <si>
    <t>Управление делами Правительства Ленинградской области</t>
  </si>
  <si>
    <t>252</t>
  </si>
  <si>
    <t>Комитет по телекоммуникациям и информатизации Ленинградской области</t>
  </si>
  <si>
    <t>801</t>
  </si>
  <si>
    <t>Ленинградский областной комитет по управлению государственным имуществом</t>
  </si>
  <si>
    <t>931</t>
  </si>
  <si>
    <t>Управление записи актов гражданского состояния Ленинградской области</t>
  </si>
  <si>
    <t>949</t>
  </si>
  <si>
    <t>Уполномоченный по защите прав предпринимателей в Ленинградской области</t>
  </si>
  <si>
    <t>950</t>
  </si>
  <si>
    <t>Комитет по архитектуре и градостроительству Ленинградской области</t>
  </si>
  <si>
    <t>960</t>
  </si>
  <si>
    <t>Законодательное собрание Ленинградской области</t>
  </si>
  <si>
    <t>961</t>
  </si>
  <si>
    <t>Комитет по физической культуре и спорту Ленинградской области</t>
  </si>
  <si>
    <t>962</t>
  </si>
  <si>
    <t>Комитет по культуре Ленинградской области</t>
  </si>
  <si>
    <t>970</t>
  </si>
  <si>
    <t>Комитет по труду и занятости населения Ленинградской области</t>
  </si>
  <si>
    <t>972</t>
  </si>
  <si>
    <t>Комитет правопорядка и безопасности Ленинградской области</t>
  </si>
  <si>
    <t>974</t>
  </si>
  <si>
    <t>Комитет по природным ресурсам Ленинградской области</t>
  </si>
  <si>
    <t>976</t>
  </si>
  <si>
    <t>Комитет по печати и связям с общественностью Ленинградской области</t>
  </si>
  <si>
    <t>977</t>
  </si>
  <si>
    <t>Комитет экономического развития и инвестиционной деятельности Ленинградской области</t>
  </si>
  <si>
    <t>978</t>
  </si>
  <si>
    <t>Комитет по топливно-энергетическому комплексу Ленинградской области</t>
  </si>
  <si>
    <t>979</t>
  </si>
  <si>
    <t>Комитет по развитию малого, среднего бизнеса и потребительского рынка Ленинградской области</t>
  </si>
  <si>
    <t>981</t>
  </si>
  <si>
    <t>Комитет по строительству Ленинградской области</t>
  </si>
  <si>
    <t>982</t>
  </si>
  <si>
    <t>983</t>
  </si>
  <si>
    <t>Комитет по охране, контролю и регулированию использования объектов животного мира Ленинградской области</t>
  </si>
  <si>
    <t>984</t>
  </si>
  <si>
    <t>Комитет по жилищно-коммунальному хозяйству и транспорту  Ленинградской области</t>
  </si>
  <si>
    <t>985</t>
  </si>
  <si>
    <t>Комитет финансов Ленинградской области</t>
  </si>
  <si>
    <t>986</t>
  </si>
  <si>
    <t>Комитет по здравоохранению Ленинградской области</t>
  </si>
  <si>
    <t>987</t>
  </si>
  <si>
    <t>Комитет по социальной защите населения Ленинградской области</t>
  </si>
  <si>
    <t>988</t>
  </si>
  <si>
    <t>Архивное управление Ленинградской области</t>
  </si>
  <si>
    <t>990</t>
  </si>
  <si>
    <t>Комитет по местному самоуправлению, межнациональным и межконфессиональным отношениям Ленинградской области</t>
  </si>
  <si>
    <t>992</t>
  </si>
  <si>
    <t>Управление Ленинградской области по государственному техническому надзору и контролю</t>
  </si>
  <si>
    <t>993</t>
  </si>
  <si>
    <t>Комитет по молодежной политике Ленинградской области</t>
  </si>
  <si>
    <t>995</t>
  </si>
  <si>
    <t>Уполномоченный по правам человека в Ленинградской области</t>
  </si>
  <si>
    <t>996</t>
  </si>
  <si>
    <t>Управление ветеринарии Ленинградской области</t>
  </si>
  <si>
    <t>997</t>
  </si>
  <si>
    <t>Комитет государственного заказа Ленинградской области</t>
  </si>
  <si>
    <t>998</t>
  </si>
  <si>
    <t>Уполномоченный по правам ребенка в Ленинградской области</t>
  </si>
  <si>
    <t>2018 год</t>
  </si>
  <si>
    <t>Комитет государственного экологического надзора Ленинградской области</t>
  </si>
  <si>
    <t>областные</t>
  </si>
  <si>
    <t>безвозмездные</t>
  </si>
  <si>
    <t>ВСЕГО</t>
  </si>
  <si>
    <t>6=4+5</t>
  </si>
  <si>
    <t>9=7+8</t>
  </si>
  <si>
    <t>12=10+11</t>
  </si>
  <si>
    <t>Приложение 4 к пояснительной записке 2016 года</t>
  </si>
  <si>
    <t>РАСПРЕДЕЛЕНИЕ БЮДЖЕТНЫХ АССИГНОВАНИЙ ОБЛАСТНОГО БЮДЖЕТА ЛЕНИНГРАДСКОЙ ОБЛАСТИ НА 2016 ГОД И НА ПЛАНОВЫЙ ПЕРИОД 2017 И 2018 ГОДОВ ПО ГЛАВНЫМ РАСПОРЯДИТЕЛЯМ БЮДЖЕТНЫХ СРЕДСТВ ОБЛАСТНОГО БЮДЖЕТА  ЛЕНИНГРАДСКОЙ ОБЛАСТИ ЗА СЧЕТ СОБСТВЕННЫХ СРЕДСТВ И БЕЗВОЗМЕЗДНЫХ ПОСТУПЛЕНИЙ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</si>
</sst>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8" x14ac:knownFonts="1">
    <font>
      <sz val="10"/>
      <name val="Arial Cyr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2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43">
    <xf numFmtId="0" fontId="0" fillId="0" borderId="0" xfId="0"/>
    <xf numFmtId="0" fontId="2" fillId="0" borderId="0" xfId="0" applyFont="1"/>
    <xf numFmtId="0" fontId="1" fillId="3" borderId="0" xfId="0" applyFont="1" applyFill="1" applyAlignment="1">
      <alignment horizontal="center"/>
    </xf>
    <xf numFmtId="0" fontId="2" fillId="2" borderId="0" xfId="0" applyFont="1" applyFill="1"/>
    <xf numFmtId="164" fontId="3" fillId="3" borderId="0" xfId="0" applyNumberFormat="1" applyFont="1" applyFill="1"/>
    <xf numFmtId="164" fontId="3" fillId="0" borderId="0" xfId="0" applyNumberFormat="1" applyFont="1" applyFill="1"/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 applyAlignment="1"/>
    <xf numFmtId="164" fontId="3" fillId="4" borderId="1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49" fontId="2" fillId="2" borderId="1" xfId="1" applyNumberFormat="1" applyFont="1" applyFill="1" applyBorder="1" applyAlignment="1">
      <alignment horizontal="center" vertical="center" wrapText="1"/>
    </xf>
    <xf numFmtId="49" fontId="2" fillId="2" borderId="1" xfId="1" applyNumberFormat="1" applyFont="1" applyFill="1" applyBorder="1" applyAlignment="1">
      <alignment horizontal="left" vertical="center" wrapText="1"/>
    </xf>
    <xf numFmtId="164" fontId="2" fillId="3" borderId="1" xfId="0" applyNumberFormat="1" applyFont="1" applyFill="1" applyBorder="1" applyAlignment="1">
      <alignment horizontal="center" vertical="center"/>
    </xf>
    <xf numFmtId="0" fontId="3" fillId="3" borderId="0" xfId="0" applyFont="1" applyFill="1"/>
    <xf numFmtId="164" fontId="3" fillId="0" borderId="0" xfId="0" applyNumberFormat="1" applyFont="1" applyFill="1" applyAlignment="1">
      <alignment horizontal="center" vertical="center"/>
    </xf>
    <xf numFmtId="0" fontId="3" fillId="3" borderId="0" xfId="0" applyFont="1" applyFill="1" applyAlignment="1">
      <alignment horizontal="center"/>
    </xf>
    <xf numFmtId="164" fontId="3" fillId="0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164" fontId="6" fillId="3" borderId="0" xfId="0" applyNumberFormat="1" applyFont="1" applyFill="1"/>
    <xf numFmtId="164" fontId="7" fillId="3" borderId="1" xfId="0" applyNumberFormat="1" applyFont="1" applyFill="1" applyBorder="1" applyAlignment="1">
      <alignment horizontal="center" vertical="center"/>
    </xf>
    <xf numFmtId="0" fontId="6" fillId="3" borderId="0" xfId="0" applyFont="1" applyFill="1"/>
    <xf numFmtId="0" fontId="2" fillId="3" borderId="1" xfId="0" applyFont="1" applyFill="1" applyBorder="1" applyAlignment="1">
      <alignment horizontal="center" vertical="center"/>
    </xf>
    <xf numFmtId="49" fontId="2" fillId="3" borderId="1" xfId="1" applyNumberFormat="1" applyFont="1" applyFill="1" applyBorder="1" applyAlignment="1">
      <alignment horizontal="center" vertical="center" wrapText="1"/>
    </xf>
    <xf numFmtId="49" fontId="2" fillId="3" borderId="1" xfId="1" applyNumberFormat="1" applyFont="1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/>
    </xf>
    <xf numFmtId="0" fontId="2" fillId="3" borderId="0" xfId="0" applyFont="1" applyFill="1"/>
    <xf numFmtId="164" fontId="3" fillId="3" borderId="0" xfId="0" applyNumberFormat="1" applyFont="1" applyFill="1" applyAlignment="1">
      <alignment horizontal="center" vertical="center"/>
    </xf>
    <xf numFmtId="0" fontId="2" fillId="3" borderId="0" xfId="0" applyFont="1" applyFill="1" applyAlignment="1">
      <alignment horizontal="right"/>
    </xf>
    <xf numFmtId="164" fontId="1" fillId="3" borderId="0" xfId="0" applyNumberFormat="1" applyFont="1" applyFill="1" applyAlignment="1">
      <alignment horizontal="center"/>
    </xf>
    <xf numFmtId="164" fontId="1" fillId="3" borderId="0" xfId="0" applyNumberFormat="1" applyFont="1" applyFill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64" fontId="3" fillId="0" borderId="5" xfId="0" applyNumberFormat="1" applyFont="1" applyFill="1" applyBorder="1" applyAlignment="1">
      <alignment horizontal="center" vertical="center" wrapText="1"/>
    </xf>
    <xf numFmtId="164" fontId="3" fillId="0" borderId="4" xfId="0" applyNumberFormat="1" applyFont="1" applyFill="1" applyBorder="1" applyAlignment="1">
      <alignment horizontal="center" vertical="center" wrapText="1"/>
    </xf>
    <xf numFmtId="164" fontId="3" fillId="0" borderId="6" xfId="0" applyNumberFormat="1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6"/>
  <sheetViews>
    <sheetView tabSelected="1" zoomScale="90" zoomScaleNormal="90" workbookViewId="0">
      <selection activeCell="N21" sqref="N21"/>
    </sheetView>
  </sheetViews>
  <sheetFormatPr defaultColWidth="9.140625" defaultRowHeight="12.75" x14ac:dyDescent="0.2"/>
  <cols>
    <col min="1" max="1" width="7.28515625" style="3" customWidth="1"/>
    <col min="2" max="2" width="6.7109375" style="3" customWidth="1"/>
    <col min="3" max="3" width="46.7109375" style="3" customWidth="1"/>
    <col min="4" max="4" width="12" style="14" customWidth="1"/>
    <col min="5" max="5" width="12" style="23" customWidth="1"/>
    <col min="6" max="6" width="12" style="14" customWidth="1"/>
    <col min="7" max="7" width="12" style="5" customWidth="1"/>
    <col min="8" max="9" width="12" style="14" customWidth="1"/>
    <col min="10" max="10" width="12" style="15" customWidth="1"/>
    <col min="11" max="12" width="12" style="14" customWidth="1"/>
    <col min="13" max="16384" width="9.140625" style="1"/>
  </cols>
  <sheetData>
    <row r="1" spans="1:12" x14ac:dyDescent="0.2">
      <c r="A1" s="29"/>
      <c r="B1" s="29"/>
      <c r="C1" s="29"/>
      <c r="G1" s="4"/>
      <c r="J1" s="30"/>
      <c r="L1" s="31" t="s">
        <v>90</v>
      </c>
    </row>
    <row r="2" spans="1:12" ht="61.5" customHeight="1" x14ac:dyDescent="0.25">
      <c r="A2" s="42" t="s">
        <v>91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</row>
    <row r="3" spans="1:12" ht="12.75" customHeight="1" x14ac:dyDescent="0.25">
      <c r="A3" s="2"/>
      <c r="B3" s="2"/>
      <c r="C3" s="2"/>
      <c r="D3" s="2"/>
      <c r="E3" s="20"/>
      <c r="F3" s="2"/>
      <c r="G3" s="32"/>
      <c r="H3" s="2"/>
      <c r="I3" s="2"/>
      <c r="J3" s="33"/>
      <c r="K3" s="2"/>
      <c r="L3" s="2"/>
    </row>
    <row r="4" spans="1:12" x14ac:dyDescent="0.2">
      <c r="A4" s="29"/>
      <c r="B4" s="29"/>
      <c r="C4" s="29"/>
      <c r="D4" s="4"/>
      <c r="E4" s="21"/>
      <c r="F4" s="4"/>
      <c r="G4" s="4"/>
      <c r="H4" s="4"/>
      <c r="I4" s="4"/>
      <c r="J4" s="30"/>
      <c r="K4" s="4"/>
      <c r="L4" s="31" t="s">
        <v>0</v>
      </c>
    </row>
    <row r="5" spans="1:12" ht="13.15" customHeight="1" x14ac:dyDescent="0.2">
      <c r="A5" s="37" t="s">
        <v>1</v>
      </c>
      <c r="B5" s="37" t="s">
        <v>2</v>
      </c>
      <c r="C5" s="37" t="s">
        <v>3</v>
      </c>
      <c r="D5" s="34" t="s">
        <v>4</v>
      </c>
      <c r="E5" s="35"/>
      <c r="F5" s="36"/>
      <c r="G5" s="34" t="s">
        <v>5</v>
      </c>
      <c r="H5" s="35"/>
      <c r="I5" s="36"/>
      <c r="J5" s="39" t="s">
        <v>82</v>
      </c>
      <c r="K5" s="40"/>
      <c r="L5" s="41"/>
    </row>
    <row r="6" spans="1:12" ht="25.5" x14ac:dyDescent="0.2">
      <c r="A6" s="38"/>
      <c r="B6" s="38"/>
      <c r="C6" s="38"/>
      <c r="D6" s="18" t="s">
        <v>84</v>
      </c>
      <c r="E6" s="18" t="s">
        <v>85</v>
      </c>
      <c r="F6" s="18" t="s">
        <v>86</v>
      </c>
      <c r="G6" s="18" t="s">
        <v>84</v>
      </c>
      <c r="H6" s="18" t="s">
        <v>85</v>
      </c>
      <c r="I6" s="18" t="s">
        <v>86</v>
      </c>
      <c r="J6" s="17" t="s">
        <v>84</v>
      </c>
      <c r="K6" s="18" t="s">
        <v>85</v>
      </c>
      <c r="L6" s="18" t="s">
        <v>86</v>
      </c>
    </row>
    <row r="7" spans="1:12" s="16" customFormat="1" x14ac:dyDescent="0.2">
      <c r="A7" s="19">
        <v>1</v>
      </c>
      <c r="B7" s="19">
        <v>2</v>
      </c>
      <c r="C7" s="19">
        <v>3</v>
      </c>
      <c r="D7" s="19">
        <v>4</v>
      </c>
      <c r="E7" s="19">
        <v>5</v>
      </c>
      <c r="F7" s="19" t="s">
        <v>87</v>
      </c>
      <c r="G7" s="19">
        <v>7</v>
      </c>
      <c r="H7" s="19">
        <v>8</v>
      </c>
      <c r="I7" s="19" t="s">
        <v>88</v>
      </c>
      <c r="J7" s="19">
        <v>10</v>
      </c>
      <c r="K7" s="19">
        <v>11</v>
      </c>
      <c r="L7" s="19" t="s">
        <v>89</v>
      </c>
    </row>
    <row r="8" spans="1:12" s="9" customFormat="1" x14ac:dyDescent="0.2">
      <c r="A8" s="6"/>
      <c r="B8" s="7"/>
      <c r="C8" s="7" t="s">
        <v>6</v>
      </c>
      <c r="D8" s="8">
        <f>SUM(D9:D46)</f>
        <v>85583666.200000018</v>
      </c>
      <c r="E8" s="8">
        <f t="shared" ref="E8:L8" si="0">SUM(E9:E46)</f>
        <v>5119433.6999999993</v>
      </c>
      <c r="F8" s="8">
        <f t="shared" si="0"/>
        <v>90703099.899999991</v>
      </c>
      <c r="G8" s="8">
        <f t="shared" si="0"/>
        <v>82768607.299999997</v>
      </c>
      <c r="H8" s="8">
        <f t="shared" si="0"/>
        <v>165237</v>
      </c>
      <c r="I8" s="8">
        <f t="shared" si="0"/>
        <v>82933844.299999997</v>
      </c>
      <c r="J8" s="8">
        <f t="shared" si="0"/>
        <v>87102729.600000024</v>
      </c>
      <c r="K8" s="8">
        <f t="shared" si="0"/>
        <v>0</v>
      </c>
      <c r="L8" s="8">
        <f t="shared" si="0"/>
        <v>87102729.600000024</v>
      </c>
    </row>
    <row r="9" spans="1:12" ht="13.15" customHeight="1" x14ac:dyDescent="0.2">
      <c r="A9" s="10">
        <v>1</v>
      </c>
      <c r="B9" s="11" t="s">
        <v>7</v>
      </c>
      <c r="C9" s="12" t="s">
        <v>8</v>
      </c>
      <c r="D9" s="13">
        <v>8105849.2000000002</v>
      </c>
      <c r="E9" s="13"/>
      <c r="F9" s="13">
        <f>D9+E9</f>
        <v>8105849.2000000002</v>
      </c>
      <c r="G9" s="13">
        <v>7434599.2999999998</v>
      </c>
      <c r="H9" s="13"/>
      <c r="I9" s="13">
        <f>G9+H9</f>
        <v>7434599.2999999998</v>
      </c>
      <c r="J9" s="13">
        <v>7794042.5999999996</v>
      </c>
      <c r="K9" s="22"/>
      <c r="L9" s="13">
        <f>J9+K9</f>
        <v>7794042.5999999996</v>
      </c>
    </row>
    <row r="10" spans="1:12" ht="38.25" x14ac:dyDescent="0.2">
      <c r="A10" s="10">
        <v>2</v>
      </c>
      <c r="B10" s="11" t="s">
        <v>9</v>
      </c>
      <c r="C10" s="12" t="s">
        <v>10</v>
      </c>
      <c r="D10" s="27">
        <v>11095.6</v>
      </c>
      <c r="E10" s="27"/>
      <c r="F10" s="27">
        <f t="shared" ref="F10:F46" si="1">D10+E10</f>
        <v>11095.6</v>
      </c>
      <c r="G10" s="27">
        <v>11239.8</v>
      </c>
      <c r="H10" s="27"/>
      <c r="I10" s="27">
        <f t="shared" ref="I10:I46" si="2">G10+H10</f>
        <v>11239.8</v>
      </c>
      <c r="J10" s="27">
        <v>11813.1</v>
      </c>
      <c r="K10" s="27"/>
      <c r="L10" s="13">
        <f t="shared" ref="L10:L46" si="3">J10+K10</f>
        <v>11813.1</v>
      </c>
    </row>
    <row r="11" spans="1:12" ht="13.15" customHeight="1" x14ac:dyDescent="0.2">
      <c r="A11" s="10">
        <v>3</v>
      </c>
      <c r="B11" s="11" t="s">
        <v>11</v>
      </c>
      <c r="C11" s="12" t="s">
        <v>12</v>
      </c>
      <c r="D11" s="27">
        <v>111199</v>
      </c>
      <c r="E11" s="28"/>
      <c r="F11" s="27">
        <f t="shared" si="1"/>
        <v>111199</v>
      </c>
      <c r="G11" s="27">
        <v>111333.8</v>
      </c>
      <c r="H11" s="27"/>
      <c r="I11" s="27">
        <f t="shared" si="2"/>
        <v>111333.8</v>
      </c>
      <c r="J11" s="27">
        <v>117011.8</v>
      </c>
      <c r="K11" s="27"/>
      <c r="L11" s="13">
        <f t="shared" si="3"/>
        <v>117011.8</v>
      </c>
    </row>
    <row r="12" spans="1:12" ht="26.45" customHeight="1" x14ac:dyDescent="0.2">
      <c r="A12" s="10">
        <v>4</v>
      </c>
      <c r="B12" s="11" t="s">
        <v>13</v>
      </c>
      <c r="C12" s="12" t="s">
        <v>14</v>
      </c>
      <c r="D12" s="27">
        <v>21422040.300000001</v>
      </c>
      <c r="E12" s="27">
        <f>21990.8+11447.2</f>
        <v>33438</v>
      </c>
      <c r="F12" s="27">
        <f t="shared" si="1"/>
        <v>21455478.300000001</v>
      </c>
      <c r="G12" s="27">
        <f>19391494.6+2500000</f>
        <v>21891494.600000001</v>
      </c>
      <c r="H12" s="27"/>
      <c r="I12" s="27">
        <f t="shared" si="2"/>
        <v>21891494.600000001</v>
      </c>
      <c r="J12" s="27">
        <f>20380460.8+3000000</f>
        <v>23380460.800000001</v>
      </c>
      <c r="K12" s="27"/>
      <c r="L12" s="13">
        <f t="shared" si="3"/>
        <v>23380460.800000001</v>
      </c>
    </row>
    <row r="13" spans="1:12" ht="27" customHeight="1" x14ac:dyDescent="0.2">
      <c r="A13" s="10">
        <v>5</v>
      </c>
      <c r="B13" s="11" t="s">
        <v>15</v>
      </c>
      <c r="C13" s="12" t="s">
        <v>16</v>
      </c>
      <c r="D13" s="27">
        <v>2290308</v>
      </c>
      <c r="E13" s="27">
        <f>3244.6+4.8+45386.3+133044.7+62932.6+1145.5</f>
        <v>245758.50000000003</v>
      </c>
      <c r="F13" s="27">
        <f t="shared" si="1"/>
        <v>2536066.5</v>
      </c>
      <c r="G13" s="27">
        <v>2320082</v>
      </c>
      <c r="H13" s="27"/>
      <c r="I13" s="27">
        <f t="shared" si="2"/>
        <v>2320082</v>
      </c>
      <c r="J13" s="27">
        <v>2438406.2000000002</v>
      </c>
      <c r="K13" s="27"/>
      <c r="L13" s="13">
        <f t="shared" si="3"/>
        <v>2438406.2000000002</v>
      </c>
    </row>
    <row r="14" spans="1:12" x14ac:dyDescent="0.2">
      <c r="A14" s="10">
        <v>6</v>
      </c>
      <c r="B14" s="11" t="s">
        <v>17</v>
      </c>
      <c r="C14" s="12" t="s">
        <v>18</v>
      </c>
      <c r="D14" s="27">
        <v>71192.399999999994</v>
      </c>
      <c r="E14" s="28"/>
      <c r="F14" s="27">
        <f t="shared" si="1"/>
        <v>71192.399999999994</v>
      </c>
      <c r="G14" s="27">
        <v>71037</v>
      </c>
      <c r="H14" s="27"/>
      <c r="I14" s="27">
        <f t="shared" si="2"/>
        <v>71037</v>
      </c>
      <c r="J14" s="27">
        <v>74659.899999999994</v>
      </c>
      <c r="K14" s="27"/>
      <c r="L14" s="13">
        <f t="shared" si="3"/>
        <v>74659.899999999994</v>
      </c>
    </row>
    <row r="15" spans="1:12" ht="25.5" x14ac:dyDescent="0.2">
      <c r="A15" s="10">
        <v>7</v>
      </c>
      <c r="B15" s="11" t="s">
        <v>19</v>
      </c>
      <c r="C15" s="12" t="s">
        <v>20</v>
      </c>
      <c r="D15" s="27">
        <v>26913.200000000001</v>
      </c>
      <c r="E15" s="28"/>
      <c r="F15" s="27">
        <f t="shared" si="1"/>
        <v>26913.200000000001</v>
      </c>
      <c r="G15" s="27">
        <v>26205.5</v>
      </c>
      <c r="H15" s="27"/>
      <c r="I15" s="27">
        <f t="shared" si="2"/>
        <v>26205.5</v>
      </c>
      <c r="J15" s="27">
        <v>27542</v>
      </c>
      <c r="K15" s="27"/>
      <c r="L15" s="13">
        <f t="shared" si="3"/>
        <v>27542</v>
      </c>
    </row>
    <row r="16" spans="1:12" ht="25.5" x14ac:dyDescent="0.2">
      <c r="A16" s="10">
        <v>8</v>
      </c>
      <c r="B16" s="11" t="s">
        <v>21</v>
      </c>
      <c r="C16" s="12" t="s">
        <v>22</v>
      </c>
      <c r="D16" s="27">
        <v>3610898.4</v>
      </c>
      <c r="E16" s="27">
        <v>13902.8</v>
      </c>
      <c r="F16" s="27">
        <f t="shared" si="1"/>
        <v>3624801.1999999997</v>
      </c>
      <c r="G16" s="27">
        <f>3395270.5+230000</f>
        <v>3625270.5</v>
      </c>
      <c r="H16" s="27"/>
      <c r="I16" s="27">
        <f>G16+H16</f>
        <v>3625270.5</v>
      </c>
      <c r="J16" s="27">
        <f>3568429.3+230000</f>
        <v>3798429.3</v>
      </c>
      <c r="K16" s="27"/>
      <c r="L16" s="13">
        <f t="shared" si="3"/>
        <v>3798429.3</v>
      </c>
    </row>
    <row r="17" spans="1:12" ht="25.5" x14ac:dyDescent="0.2">
      <c r="A17" s="10">
        <v>9</v>
      </c>
      <c r="B17" s="11" t="s">
        <v>23</v>
      </c>
      <c r="C17" s="12" t="s">
        <v>24</v>
      </c>
      <c r="D17" s="27">
        <v>862615.20000000007</v>
      </c>
      <c r="E17" s="28"/>
      <c r="F17" s="27">
        <f t="shared" si="1"/>
        <v>862615.20000000007</v>
      </c>
      <c r="G17" s="13">
        <f>783469.6+22800</f>
        <v>806269.6</v>
      </c>
      <c r="H17" s="13"/>
      <c r="I17" s="13">
        <f t="shared" si="2"/>
        <v>806269.6</v>
      </c>
      <c r="J17" s="27">
        <v>823426.5</v>
      </c>
      <c r="K17" s="27"/>
      <c r="L17" s="13">
        <f t="shared" si="3"/>
        <v>823426.5</v>
      </c>
    </row>
    <row r="18" spans="1:12" ht="25.5" x14ac:dyDescent="0.2">
      <c r="A18" s="10">
        <v>10</v>
      </c>
      <c r="B18" s="11" t="s">
        <v>25</v>
      </c>
      <c r="C18" s="12" t="s">
        <v>26</v>
      </c>
      <c r="D18" s="27">
        <v>401783.9</v>
      </c>
      <c r="E18" s="28"/>
      <c r="F18" s="27">
        <f t="shared" si="1"/>
        <v>401783.9</v>
      </c>
      <c r="G18" s="27">
        <v>407007.1</v>
      </c>
      <c r="H18" s="27"/>
      <c r="I18" s="27">
        <f t="shared" si="2"/>
        <v>407007.1</v>
      </c>
      <c r="J18" s="27">
        <v>427764.5</v>
      </c>
      <c r="K18" s="27"/>
      <c r="L18" s="13">
        <f t="shared" si="3"/>
        <v>427764.5</v>
      </c>
    </row>
    <row r="19" spans="1:12" ht="25.5" x14ac:dyDescent="0.2">
      <c r="A19" s="10">
        <v>11</v>
      </c>
      <c r="B19" s="11" t="s">
        <v>27</v>
      </c>
      <c r="C19" s="12" t="s">
        <v>28</v>
      </c>
      <c r="D19" s="27">
        <v>8000</v>
      </c>
      <c r="E19" s="27">
        <v>72692.7</v>
      </c>
      <c r="F19" s="27">
        <f t="shared" si="1"/>
        <v>80692.7</v>
      </c>
      <c r="G19" s="27">
        <v>8000</v>
      </c>
      <c r="H19" s="27"/>
      <c r="I19" s="27">
        <f t="shared" si="2"/>
        <v>8000</v>
      </c>
      <c r="J19" s="27">
        <v>8000</v>
      </c>
      <c r="K19" s="27"/>
      <c r="L19" s="13">
        <f t="shared" si="3"/>
        <v>8000</v>
      </c>
    </row>
    <row r="20" spans="1:12" ht="25.5" x14ac:dyDescent="0.2">
      <c r="A20" s="10">
        <v>12</v>
      </c>
      <c r="B20" s="11" t="s">
        <v>29</v>
      </c>
      <c r="C20" s="12" t="s">
        <v>30</v>
      </c>
      <c r="D20" s="27">
        <v>12209.8</v>
      </c>
      <c r="E20" s="28"/>
      <c r="F20" s="27">
        <f t="shared" si="1"/>
        <v>12209.8</v>
      </c>
      <c r="G20" s="27">
        <v>12285.5</v>
      </c>
      <c r="H20" s="27"/>
      <c r="I20" s="27">
        <f t="shared" si="2"/>
        <v>12285.5</v>
      </c>
      <c r="J20" s="27">
        <v>12912</v>
      </c>
      <c r="K20" s="27"/>
      <c r="L20" s="13">
        <f t="shared" si="3"/>
        <v>12912</v>
      </c>
    </row>
    <row r="21" spans="1:12" ht="25.5" x14ac:dyDescent="0.2">
      <c r="A21" s="10">
        <v>13</v>
      </c>
      <c r="B21" s="11" t="s">
        <v>31</v>
      </c>
      <c r="C21" s="12" t="s">
        <v>32</v>
      </c>
      <c r="D21" s="27">
        <v>20620</v>
      </c>
      <c r="E21" s="28"/>
      <c r="F21" s="27">
        <f t="shared" si="1"/>
        <v>20620</v>
      </c>
      <c r="G21" s="27">
        <v>20888.099999999999</v>
      </c>
      <c r="H21" s="27"/>
      <c r="I21" s="27">
        <f t="shared" si="2"/>
        <v>20888.099999999999</v>
      </c>
      <c r="J21" s="27">
        <v>21953.4</v>
      </c>
      <c r="K21" s="27"/>
      <c r="L21" s="13">
        <f t="shared" si="3"/>
        <v>21953.4</v>
      </c>
    </row>
    <row r="22" spans="1:12" x14ac:dyDescent="0.2">
      <c r="A22" s="10">
        <v>14</v>
      </c>
      <c r="B22" s="11" t="s">
        <v>33</v>
      </c>
      <c r="C22" s="12" t="s">
        <v>34</v>
      </c>
      <c r="D22" s="27">
        <v>509884</v>
      </c>
      <c r="E22" s="28"/>
      <c r="F22" s="27">
        <f t="shared" si="1"/>
        <v>509884</v>
      </c>
      <c r="G22" s="27">
        <f>495050.4+14833.6</f>
        <v>509884</v>
      </c>
      <c r="H22" s="27"/>
      <c r="I22" s="27">
        <f t="shared" si="2"/>
        <v>509884</v>
      </c>
      <c r="J22" s="27">
        <v>520297.9</v>
      </c>
      <c r="K22" s="27"/>
      <c r="L22" s="13">
        <f t="shared" si="3"/>
        <v>520297.9</v>
      </c>
    </row>
    <row r="23" spans="1:12" ht="25.5" x14ac:dyDescent="0.2">
      <c r="A23" s="10">
        <v>15</v>
      </c>
      <c r="B23" s="11" t="s">
        <v>35</v>
      </c>
      <c r="C23" s="12" t="s">
        <v>36</v>
      </c>
      <c r="D23" s="27">
        <v>476802</v>
      </c>
      <c r="E23" s="28"/>
      <c r="F23" s="27">
        <f t="shared" si="1"/>
        <v>476802</v>
      </c>
      <c r="G23" s="27">
        <v>241197.3</v>
      </c>
      <c r="H23" s="27"/>
      <c r="I23" s="27">
        <f t="shared" si="2"/>
        <v>241197.3</v>
      </c>
      <c r="J23" s="27">
        <v>253498.4</v>
      </c>
      <c r="K23" s="27"/>
      <c r="L23" s="13">
        <f t="shared" si="3"/>
        <v>253498.4</v>
      </c>
    </row>
    <row r="24" spans="1:12" x14ac:dyDescent="0.2">
      <c r="A24" s="10">
        <v>16</v>
      </c>
      <c r="B24" s="11" t="s">
        <v>37</v>
      </c>
      <c r="C24" s="12" t="s">
        <v>38</v>
      </c>
      <c r="D24" s="27">
        <v>1553107</v>
      </c>
      <c r="E24" s="27">
        <v>604</v>
      </c>
      <c r="F24" s="27">
        <f t="shared" si="1"/>
        <v>1553711</v>
      </c>
      <c r="G24" s="27">
        <v>1421347.4</v>
      </c>
      <c r="H24" s="27"/>
      <c r="I24" s="27">
        <f t="shared" si="2"/>
        <v>1421347.4</v>
      </c>
      <c r="J24" s="27">
        <v>1493836.1</v>
      </c>
      <c r="K24" s="27"/>
      <c r="L24" s="13">
        <f t="shared" si="3"/>
        <v>1493836.1</v>
      </c>
    </row>
    <row r="25" spans="1:12" ht="25.5" x14ac:dyDescent="0.2">
      <c r="A25" s="10">
        <v>17</v>
      </c>
      <c r="B25" s="11" t="s">
        <v>39</v>
      </c>
      <c r="C25" s="12" t="s">
        <v>40</v>
      </c>
      <c r="D25" s="27">
        <v>379078.2</v>
      </c>
      <c r="E25" s="27">
        <v>229451.1</v>
      </c>
      <c r="F25" s="27">
        <f t="shared" si="1"/>
        <v>608529.30000000005</v>
      </c>
      <c r="G25" s="27">
        <v>362991.5</v>
      </c>
      <c r="H25" s="27"/>
      <c r="I25" s="27">
        <f t="shared" si="2"/>
        <v>362991.5</v>
      </c>
      <c r="J25" s="27">
        <v>381504.1</v>
      </c>
      <c r="K25" s="27"/>
      <c r="L25" s="13">
        <f t="shared" si="3"/>
        <v>381504.1</v>
      </c>
    </row>
    <row r="26" spans="1:12" ht="25.5" x14ac:dyDescent="0.2">
      <c r="A26" s="10">
        <v>18</v>
      </c>
      <c r="B26" s="11" t="s">
        <v>41</v>
      </c>
      <c r="C26" s="12" t="s">
        <v>42</v>
      </c>
      <c r="D26" s="27">
        <v>1760492.4000000001</v>
      </c>
      <c r="E26" s="27">
        <f>57866.9+3798.7</f>
        <v>61665.599999999999</v>
      </c>
      <c r="F26" s="27">
        <f t="shared" si="1"/>
        <v>1822158.0000000002</v>
      </c>
      <c r="G26" s="27">
        <f>1697375.1+153673.9</f>
        <v>1851049</v>
      </c>
      <c r="H26" s="27"/>
      <c r="I26" s="27">
        <f t="shared" si="2"/>
        <v>1851049</v>
      </c>
      <c r="J26" s="27">
        <v>1783941.2</v>
      </c>
      <c r="K26" s="27"/>
      <c r="L26" s="13">
        <f t="shared" si="3"/>
        <v>1783941.2</v>
      </c>
    </row>
    <row r="27" spans="1:12" ht="13.15" customHeight="1" x14ac:dyDescent="0.2">
      <c r="A27" s="10">
        <v>19</v>
      </c>
      <c r="B27" s="11" t="s">
        <v>43</v>
      </c>
      <c r="C27" s="12" t="s">
        <v>44</v>
      </c>
      <c r="D27" s="27">
        <v>906088.7</v>
      </c>
      <c r="E27" s="27">
        <f>39413.4+400585.3+24364.8</f>
        <v>464363.5</v>
      </c>
      <c r="F27" s="27">
        <f t="shared" si="1"/>
        <v>1370452.2</v>
      </c>
      <c r="G27" s="27">
        <v>917867.9</v>
      </c>
      <c r="H27" s="27"/>
      <c r="I27" s="27">
        <f t="shared" si="2"/>
        <v>917867.9</v>
      </c>
      <c r="J27" s="27">
        <v>964679.1</v>
      </c>
      <c r="K27" s="27"/>
      <c r="L27" s="13">
        <f t="shared" si="3"/>
        <v>964679.1</v>
      </c>
    </row>
    <row r="28" spans="1:12" ht="25.5" x14ac:dyDescent="0.2">
      <c r="A28" s="10">
        <v>20</v>
      </c>
      <c r="B28" s="11" t="s">
        <v>45</v>
      </c>
      <c r="C28" s="12" t="s">
        <v>46</v>
      </c>
      <c r="D28" s="27">
        <v>196110</v>
      </c>
      <c r="E28" s="28"/>
      <c r="F28" s="27">
        <f t="shared" si="1"/>
        <v>196110</v>
      </c>
      <c r="G28" s="27">
        <v>198659.4</v>
      </c>
      <c r="H28" s="27"/>
      <c r="I28" s="27">
        <f t="shared" si="2"/>
        <v>198659.4</v>
      </c>
      <c r="J28" s="27">
        <v>208791.1</v>
      </c>
      <c r="K28" s="27"/>
      <c r="L28" s="13">
        <f t="shared" si="3"/>
        <v>208791.1</v>
      </c>
    </row>
    <row r="29" spans="1:12" ht="25.5" x14ac:dyDescent="0.2">
      <c r="A29" s="10">
        <v>21</v>
      </c>
      <c r="B29" s="11" t="s">
        <v>47</v>
      </c>
      <c r="C29" s="12" t="s">
        <v>48</v>
      </c>
      <c r="D29" s="27">
        <v>2186989.4</v>
      </c>
      <c r="E29" s="27">
        <v>0</v>
      </c>
      <c r="F29" s="27">
        <f t="shared" si="1"/>
        <v>2186989.4</v>
      </c>
      <c r="G29" s="27">
        <v>2195160.2999999998</v>
      </c>
      <c r="H29" s="27"/>
      <c r="I29" s="27">
        <f t="shared" si="2"/>
        <v>2195160.2999999998</v>
      </c>
      <c r="J29" s="27">
        <v>2307113.4</v>
      </c>
      <c r="K29" s="27"/>
      <c r="L29" s="13">
        <f t="shared" si="3"/>
        <v>2307113.4</v>
      </c>
    </row>
    <row r="30" spans="1:12" ht="25.5" x14ac:dyDescent="0.2">
      <c r="A30" s="10">
        <v>22</v>
      </c>
      <c r="B30" s="11" t="s">
        <v>49</v>
      </c>
      <c r="C30" s="12" t="s">
        <v>50</v>
      </c>
      <c r="D30" s="27">
        <v>3046797.8</v>
      </c>
      <c r="E30" s="28"/>
      <c r="F30" s="27">
        <f t="shared" si="1"/>
        <v>3046797.8</v>
      </c>
      <c r="G30" s="27">
        <v>2749060.7</v>
      </c>
      <c r="H30" s="27"/>
      <c r="I30" s="27">
        <f t="shared" si="2"/>
        <v>2749060.7</v>
      </c>
      <c r="J30" s="27">
        <v>2889262.8</v>
      </c>
      <c r="K30" s="27"/>
      <c r="L30" s="13">
        <f t="shared" si="3"/>
        <v>2889262.8</v>
      </c>
    </row>
    <row r="31" spans="1:12" ht="26.45" customHeight="1" x14ac:dyDescent="0.2">
      <c r="A31" s="10">
        <v>23</v>
      </c>
      <c r="B31" s="11" t="s">
        <v>51</v>
      </c>
      <c r="C31" s="12" t="s">
        <v>52</v>
      </c>
      <c r="D31" s="27">
        <v>196466.59999999998</v>
      </c>
      <c r="E31" s="28"/>
      <c r="F31" s="27">
        <f t="shared" si="1"/>
        <v>196466.59999999998</v>
      </c>
      <c r="G31" s="27">
        <v>199020.7</v>
      </c>
      <c r="H31" s="27"/>
      <c r="I31" s="27">
        <f t="shared" si="2"/>
        <v>199020.7</v>
      </c>
      <c r="J31" s="27">
        <v>209170.7</v>
      </c>
      <c r="K31" s="27"/>
      <c r="L31" s="13">
        <f t="shared" si="3"/>
        <v>209170.7</v>
      </c>
    </row>
    <row r="32" spans="1:12" x14ac:dyDescent="0.2">
      <c r="A32" s="10">
        <v>24</v>
      </c>
      <c r="B32" s="11" t="s">
        <v>53</v>
      </c>
      <c r="C32" s="12" t="s">
        <v>54</v>
      </c>
      <c r="D32" s="27">
        <v>5187657.2</v>
      </c>
      <c r="E32" s="27">
        <v>516756.7</v>
      </c>
      <c r="F32" s="27">
        <f t="shared" si="1"/>
        <v>5704413.9000000004</v>
      </c>
      <c r="G32" s="27">
        <v>4354466.8</v>
      </c>
      <c r="H32" s="27">
        <v>165237</v>
      </c>
      <c r="I32" s="27">
        <f t="shared" si="2"/>
        <v>4519703.8</v>
      </c>
      <c r="J32" s="27">
        <v>4576544.5999999996</v>
      </c>
      <c r="K32" s="27"/>
      <c r="L32" s="13">
        <f t="shared" si="3"/>
        <v>4576544.5999999996</v>
      </c>
    </row>
    <row r="33" spans="1:12" ht="27" customHeight="1" x14ac:dyDescent="0.2">
      <c r="A33" s="10">
        <v>25</v>
      </c>
      <c r="B33" s="11" t="s">
        <v>55</v>
      </c>
      <c r="C33" s="12" t="s">
        <v>83</v>
      </c>
      <c r="D33" s="27">
        <v>42713.200000000004</v>
      </c>
      <c r="E33" s="28"/>
      <c r="F33" s="27">
        <f t="shared" si="1"/>
        <v>42713.200000000004</v>
      </c>
      <c r="G33" s="27">
        <v>43268.5</v>
      </c>
      <c r="H33" s="27"/>
      <c r="I33" s="27">
        <f t="shared" si="2"/>
        <v>43268.5</v>
      </c>
      <c r="J33" s="27">
        <v>45475.199999999997</v>
      </c>
      <c r="K33" s="27"/>
      <c r="L33" s="13">
        <f t="shared" si="3"/>
        <v>45475.199999999997</v>
      </c>
    </row>
    <row r="34" spans="1:12" ht="38.25" x14ac:dyDescent="0.2">
      <c r="A34" s="10">
        <v>26</v>
      </c>
      <c r="B34" s="11" t="s">
        <v>56</v>
      </c>
      <c r="C34" s="12" t="s">
        <v>57</v>
      </c>
      <c r="D34" s="27">
        <v>84363</v>
      </c>
      <c r="E34" s="27">
        <v>11020.9</v>
      </c>
      <c r="F34" s="27">
        <f t="shared" si="1"/>
        <v>95383.9</v>
      </c>
      <c r="G34" s="27">
        <v>85459.7</v>
      </c>
      <c r="H34" s="27"/>
      <c r="I34" s="27">
        <f t="shared" si="2"/>
        <v>85459.7</v>
      </c>
      <c r="J34" s="27">
        <v>89818.2</v>
      </c>
      <c r="K34" s="27"/>
      <c r="L34" s="13">
        <f t="shared" si="3"/>
        <v>89818.2</v>
      </c>
    </row>
    <row r="35" spans="1:12" ht="25.5" x14ac:dyDescent="0.2">
      <c r="A35" s="10">
        <v>27</v>
      </c>
      <c r="B35" s="11" t="s">
        <v>58</v>
      </c>
      <c r="C35" s="12" t="s">
        <v>59</v>
      </c>
      <c r="D35" s="27">
        <v>3061188.0999999996</v>
      </c>
      <c r="E35" s="27">
        <v>29640.3</v>
      </c>
      <c r="F35" s="27">
        <f t="shared" si="1"/>
        <v>3090828.3999999994</v>
      </c>
      <c r="G35" s="27">
        <v>2545531.2999999998</v>
      </c>
      <c r="H35" s="27"/>
      <c r="I35" s="27">
        <f t="shared" si="2"/>
        <v>2545531.2999999998</v>
      </c>
      <c r="J35" s="27">
        <v>2675353.4</v>
      </c>
      <c r="K35" s="27"/>
      <c r="L35" s="13">
        <f t="shared" si="3"/>
        <v>2675353.4</v>
      </c>
    </row>
    <row r="36" spans="1:12" x14ac:dyDescent="0.2">
      <c r="A36" s="24">
        <v>28</v>
      </c>
      <c r="B36" s="25" t="s">
        <v>60</v>
      </c>
      <c r="C36" s="26" t="s">
        <v>61</v>
      </c>
      <c r="D36" s="27">
        <v>5442054</v>
      </c>
      <c r="E36" s="28"/>
      <c r="F36" s="27">
        <f t="shared" si="1"/>
        <v>5442054</v>
      </c>
      <c r="G36" s="27">
        <v>4445748.4000000004</v>
      </c>
      <c r="H36" s="27"/>
      <c r="I36" s="27">
        <f t="shared" si="2"/>
        <v>4445748.4000000004</v>
      </c>
      <c r="J36" s="27">
        <v>4660130.9000000004</v>
      </c>
      <c r="K36" s="27"/>
      <c r="L36" s="13">
        <f t="shared" si="3"/>
        <v>4660130.9000000004</v>
      </c>
    </row>
    <row r="37" spans="1:12" x14ac:dyDescent="0.2">
      <c r="A37" s="10">
        <v>29</v>
      </c>
      <c r="B37" s="11" t="s">
        <v>62</v>
      </c>
      <c r="C37" s="12" t="s">
        <v>63</v>
      </c>
      <c r="D37" s="27">
        <v>14339526.9</v>
      </c>
      <c r="E37" s="27">
        <f>142658.3+290475.6+14662.6+34708.5+1868.1</f>
        <v>484373.09999999992</v>
      </c>
      <c r="F37" s="27">
        <f t="shared" si="1"/>
        <v>14823900</v>
      </c>
      <c r="G37" s="27">
        <v>14525940.699999999</v>
      </c>
      <c r="H37" s="27"/>
      <c r="I37" s="27">
        <f t="shared" si="2"/>
        <v>14525940.699999999</v>
      </c>
      <c r="J37" s="27">
        <v>15266763.699999999</v>
      </c>
      <c r="K37" s="27"/>
      <c r="L37" s="13">
        <f t="shared" si="3"/>
        <v>15266763.699999999</v>
      </c>
    </row>
    <row r="38" spans="1:12" ht="25.5" x14ac:dyDescent="0.2">
      <c r="A38" s="10">
        <v>30</v>
      </c>
      <c r="B38" s="11" t="s">
        <v>64</v>
      </c>
      <c r="C38" s="12" t="s">
        <v>65</v>
      </c>
      <c r="D38" s="27">
        <v>8094973.5999999996</v>
      </c>
      <c r="E38" s="27">
        <f>2370325.8+102972.9+409215.4+106.6+10655.2+62364.4+126.2</f>
        <v>2955766.5</v>
      </c>
      <c r="F38" s="27">
        <f t="shared" si="1"/>
        <v>11050740.1</v>
      </c>
      <c r="G38" s="27">
        <v>8200208.2999999998</v>
      </c>
      <c r="H38" s="27"/>
      <c r="I38" s="27">
        <f t="shared" si="2"/>
        <v>8200208.2999999998</v>
      </c>
      <c r="J38" s="27">
        <v>8618418.9000000004</v>
      </c>
      <c r="K38" s="27"/>
      <c r="L38" s="13">
        <f t="shared" si="3"/>
        <v>8618418.9000000004</v>
      </c>
    </row>
    <row r="39" spans="1:12" x14ac:dyDescent="0.2">
      <c r="A39" s="10">
        <v>31</v>
      </c>
      <c r="B39" s="11" t="s">
        <v>66</v>
      </c>
      <c r="C39" s="12" t="s">
        <v>67</v>
      </c>
      <c r="D39" s="27">
        <v>48749.1</v>
      </c>
      <c r="E39" s="28"/>
      <c r="F39" s="27">
        <f t="shared" si="1"/>
        <v>48749.1</v>
      </c>
      <c r="G39" s="27">
        <v>49382.8</v>
      </c>
      <c r="H39" s="27"/>
      <c r="I39" s="27">
        <f t="shared" si="2"/>
        <v>49382.8</v>
      </c>
      <c r="J39" s="27">
        <v>51901.4</v>
      </c>
      <c r="K39" s="27"/>
      <c r="L39" s="13">
        <f t="shared" si="3"/>
        <v>51901.4</v>
      </c>
    </row>
    <row r="40" spans="1:12" ht="38.25" x14ac:dyDescent="0.2">
      <c r="A40" s="10">
        <v>32</v>
      </c>
      <c r="B40" s="11" t="s">
        <v>68</v>
      </c>
      <c r="C40" s="12" t="s">
        <v>69</v>
      </c>
      <c r="D40" s="27">
        <v>556930.9</v>
      </c>
      <c r="E40" s="28"/>
      <c r="F40" s="27">
        <f t="shared" si="1"/>
        <v>556930.9</v>
      </c>
      <c r="G40" s="27">
        <f>310921+250000</f>
        <v>560921</v>
      </c>
      <c r="H40" s="27"/>
      <c r="I40" s="27">
        <f t="shared" si="2"/>
        <v>560921</v>
      </c>
      <c r="J40" s="27">
        <f>326778+250000</f>
        <v>576778</v>
      </c>
      <c r="K40" s="27"/>
      <c r="L40" s="13">
        <f t="shared" si="3"/>
        <v>576778</v>
      </c>
    </row>
    <row r="41" spans="1:12" ht="25.5" x14ac:dyDescent="0.2">
      <c r="A41" s="10">
        <v>33</v>
      </c>
      <c r="B41" s="11" t="s">
        <v>70</v>
      </c>
      <c r="C41" s="12" t="s">
        <v>71</v>
      </c>
      <c r="D41" s="27">
        <v>9000</v>
      </c>
      <c r="E41" s="28"/>
      <c r="F41" s="27">
        <f t="shared" si="1"/>
        <v>9000</v>
      </c>
      <c r="G41" s="27">
        <v>9000</v>
      </c>
      <c r="H41" s="27"/>
      <c r="I41" s="27">
        <f t="shared" si="2"/>
        <v>9000</v>
      </c>
      <c r="J41" s="27">
        <v>9000</v>
      </c>
      <c r="K41" s="27"/>
      <c r="L41" s="13">
        <f t="shared" si="3"/>
        <v>9000</v>
      </c>
    </row>
    <row r="42" spans="1:12" ht="13.15" customHeight="1" x14ac:dyDescent="0.2">
      <c r="A42" s="10">
        <v>34</v>
      </c>
      <c r="B42" s="11" t="s">
        <v>72</v>
      </c>
      <c r="C42" s="12" t="s">
        <v>73</v>
      </c>
      <c r="D42" s="27">
        <v>111223.5</v>
      </c>
      <c r="E42" s="28"/>
      <c r="F42" s="27">
        <f t="shared" si="1"/>
        <v>111223.5</v>
      </c>
      <c r="G42" s="27">
        <v>112669.4</v>
      </c>
      <c r="H42" s="27"/>
      <c r="I42" s="27">
        <f t="shared" si="2"/>
        <v>112669.4</v>
      </c>
      <c r="J42" s="27">
        <v>118415.5</v>
      </c>
      <c r="K42" s="27"/>
      <c r="L42" s="13">
        <f t="shared" si="3"/>
        <v>118415.5</v>
      </c>
    </row>
    <row r="43" spans="1:12" ht="25.5" x14ac:dyDescent="0.2">
      <c r="A43" s="10">
        <v>35</v>
      </c>
      <c r="B43" s="11" t="s">
        <v>74</v>
      </c>
      <c r="C43" s="12" t="s">
        <v>75</v>
      </c>
      <c r="D43" s="27">
        <v>15433</v>
      </c>
      <c r="E43" s="28"/>
      <c r="F43" s="27">
        <f t="shared" si="1"/>
        <v>15433</v>
      </c>
      <c r="G43" s="27">
        <f>14811.1+621.9</f>
        <v>15433</v>
      </c>
      <c r="H43" s="27"/>
      <c r="I43" s="27">
        <f t="shared" si="2"/>
        <v>15433</v>
      </c>
      <c r="J43" s="27">
        <v>15566.4</v>
      </c>
      <c r="K43" s="27"/>
      <c r="L43" s="13">
        <f t="shared" si="3"/>
        <v>15566.4</v>
      </c>
    </row>
    <row r="44" spans="1:12" x14ac:dyDescent="0.2">
      <c r="A44" s="10">
        <v>36</v>
      </c>
      <c r="B44" s="11" t="s">
        <v>76</v>
      </c>
      <c r="C44" s="12" t="s">
        <v>77</v>
      </c>
      <c r="D44" s="27">
        <v>395152.7</v>
      </c>
      <c r="E44" s="28"/>
      <c r="F44" s="27">
        <f t="shared" si="1"/>
        <v>395152.7</v>
      </c>
      <c r="G44" s="27">
        <v>400289.7</v>
      </c>
      <c r="H44" s="27"/>
      <c r="I44" s="27">
        <f t="shared" si="2"/>
        <v>400289.7</v>
      </c>
      <c r="J44" s="27">
        <v>420704.5</v>
      </c>
      <c r="K44" s="27"/>
      <c r="L44" s="13">
        <f t="shared" si="3"/>
        <v>420704.5</v>
      </c>
    </row>
    <row r="45" spans="1:12" ht="13.15" customHeight="1" x14ac:dyDescent="0.2">
      <c r="A45" s="10">
        <v>37</v>
      </c>
      <c r="B45" s="11" t="s">
        <v>78</v>
      </c>
      <c r="C45" s="12" t="s">
        <v>79</v>
      </c>
      <c r="D45" s="27">
        <v>13600</v>
      </c>
      <c r="E45" s="28"/>
      <c r="F45" s="27">
        <f t="shared" si="1"/>
        <v>13600</v>
      </c>
      <c r="G45" s="27">
        <v>13776.8</v>
      </c>
      <c r="H45" s="27"/>
      <c r="I45" s="27">
        <f t="shared" si="2"/>
        <v>13776.8</v>
      </c>
      <c r="J45" s="27">
        <v>14479.4</v>
      </c>
      <c r="K45" s="27"/>
      <c r="L45" s="13">
        <f t="shared" si="3"/>
        <v>14479.4</v>
      </c>
    </row>
    <row r="46" spans="1:12" ht="25.5" x14ac:dyDescent="0.2">
      <c r="A46" s="10">
        <v>38</v>
      </c>
      <c r="B46" s="11" t="s">
        <v>80</v>
      </c>
      <c r="C46" s="12" t="s">
        <v>81</v>
      </c>
      <c r="D46" s="27">
        <v>14559.9</v>
      </c>
      <c r="E46" s="28"/>
      <c r="F46" s="27">
        <f t="shared" si="1"/>
        <v>14559.9</v>
      </c>
      <c r="G46" s="27">
        <f>14141.4+418.5</f>
        <v>14559.9</v>
      </c>
      <c r="H46" s="27"/>
      <c r="I46" s="27">
        <f t="shared" si="2"/>
        <v>14559.9</v>
      </c>
      <c r="J46" s="27">
        <v>14862.6</v>
      </c>
      <c r="K46" s="27"/>
      <c r="L46" s="13">
        <f t="shared" si="3"/>
        <v>14862.6</v>
      </c>
    </row>
  </sheetData>
  <mergeCells count="7">
    <mergeCell ref="A2:L2"/>
    <mergeCell ref="A5:A6"/>
    <mergeCell ref="B5:B6"/>
    <mergeCell ref="C5:C6"/>
    <mergeCell ref="D5:F5"/>
    <mergeCell ref="G5:I5"/>
    <mergeCell ref="J5:L5"/>
  </mergeCells>
  <pageMargins left="0.78740157480314965" right="0.78740157480314965" top="0.78740157480314965" bottom="0.78740157480314965" header="0.51181102362204722" footer="0.51181102362204722"/>
  <pageSetup paperSize="9" scale="54" fitToHeight="0" orientation="landscape" r:id="rId1"/>
  <headerFooter alignWithMargins="0">
    <oddFooter>&amp;C&amp;D&amp;T&amp;R&amp;P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2016</vt:lpstr>
      <vt:lpstr>'2016'!Заголовки_для_печати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cp:lastModifiedBy>Темразян Сабина Арменовна</cp:lastModifiedBy>
  <cp:lastPrinted>2015-10-08T14:51:27Z</cp:lastPrinted>
  <dcterms:created xsi:type="dcterms:W3CDTF">2015-07-08T13:21:07Z</dcterms:created>
  <dcterms:modified xsi:type="dcterms:W3CDTF">2015-10-14T08:27:43Z</dcterms:modified>
</cp:coreProperties>
</file>