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84" windowWidth="19968" windowHeight="9108"/>
  </bookViews>
  <sheets>
    <sheet name="ДЧБ" sheetId="1" r:id="rId1"/>
  </sheets>
  <definedNames>
    <definedName name="_xlnm._FilterDatabase" localSheetId="0" hidden="1">ДЧБ!$A$7:$C$94</definedName>
    <definedName name="APPT" localSheetId="0">ДЧБ!#REF!</definedName>
    <definedName name="FIO" localSheetId="0">ДЧБ!#REF!</definedName>
    <definedName name="SIGN" localSheetId="0">ДЧБ!#REF!</definedName>
    <definedName name="_xlnm.Print_Titles" localSheetId="0">ДЧБ!$7:$7</definedName>
  </definedNames>
  <calcPr calcId="145621"/>
</workbook>
</file>

<file path=xl/calcChain.xml><?xml version="1.0" encoding="utf-8"?>
<calcChain xmlns="http://schemas.openxmlformats.org/spreadsheetml/2006/main">
  <c r="C74" i="1" l="1"/>
  <c r="C50" i="1"/>
  <c r="C14" i="1" l="1"/>
  <c r="C73" i="1" l="1"/>
  <c r="C78" i="1" l="1"/>
  <c r="C15" i="1" l="1"/>
  <c r="C76" i="1"/>
  <c r="C83" i="1"/>
  <c r="C85" i="1"/>
  <c r="C49" i="1"/>
  <c r="C60" i="1"/>
  <c r="C57" i="1"/>
  <c r="C70" i="1"/>
  <c r="C59" i="1"/>
  <c r="C58" i="1"/>
  <c r="C56" i="1"/>
  <c r="C97" i="1"/>
  <c r="C96" i="1" s="1"/>
  <c r="C95" i="1" s="1"/>
  <c r="C68" i="1"/>
  <c r="C82" i="1"/>
  <c r="C35" i="1"/>
  <c r="C31" i="1"/>
  <c r="C62" i="1"/>
  <c r="C61" i="1"/>
  <c r="C71" i="1"/>
  <c r="C94" i="1" l="1"/>
  <c r="C91" i="1" s="1"/>
  <c r="C90" i="1" s="1"/>
  <c r="C84" i="1"/>
  <c r="C81" i="1"/>
  <c r="C75" i="1"/>
  <c r="C69" i="1"/>
  <c r="C65" i="1"/>
  <c r="C64" i="1"/>
  <c r="C63" i="1"/>
  <c r="C30" i="1"/>
  <c r="C16" i="1"/>
  <c r="C13" i="1" s="1"/>
  <c r="C11" i="1"/>
  <c r="C10" i="1" s="1"/>
  <c r="C72" i="1" l="1"/>
  <c r="C55" i="1"/>
  <c r="C9" i="1" l="1"/>
  <c r="C8" i="1" s="1"/>
</calcChain>
</file>

<file path=xl/sharedStrings.xml><?xml version="1.0" encoding="utf-8"?>
<sst xmlns="http://schemas.openxmlformats.org/spreadsheetml/2006/main" count="186" uniqueCount="185">
  <si>
    <t xml:space="preserve">УТВЕРЖДЕНЫ
областным законом
от 22 декабря 2014 года № 96-оз
(приложение 5)
(в редакции областного закона
</t>
  </si>
  <si>
    <t>БЕЗВОЗМЕЗДНЫЕ ПОСТУПЛЕНИЯ</t>
  </si>
  <si>
    <t>на 2015 год</t>
  </si>
  <si>
    <t>Код бюджетной классификации</t>
  </si>
  <si>
    <t>Источник доходов</t>
  </si>
  <si>
    <t>Сумма
(тысяч рублей)</t>
  </si>
  <si>
    <t>1</t>
  </si>
  <si>
    <t>2</t>
  </si>
  <si>
    <t>3</t>
  </si>
  <si>
    <t>2 00 00000 00 0000 000</t>
  </si>
  <si>
    <t>2 02 00000 00 0000 000</t>
  </si>
  <si>
    <t>БЕЗВОЗМЕЗДНЫЕ ПОСТУПЛЕНИЯ ОТ ДРУГИХ БЮДЖЕТОВ БЮДЖЕТНОЙ СИСТЕМЫ РОССИЙСКОЙ ФЕДЕРАЦИИ</t>
  </si>
  <si>
    <t xml:space="preserve"> 2 02 01000 00 0000 151</t>
  </si>
  <si>
    <t>Дотации бюджетам субъектов Российской Федерации и муниципальных образований</t>
  </si>
  <si>
    <t xml:space="preserve"> 2 02 01003 00 0000 151</t>
  </si>
  <si>
    <t xml:space="preserve">Дотации бюджетам на поддержку мер по обеспечению сбалансированности бюджетов
</t>
  </si>
  <si>
    <t xml:space="preserve"> 2 02 01003 02 0000 151</t>
  </si>
  <si>
    <t>Дотации бюджетам субъектов Российской Федерации на поддержку мер по обеспечению сбалансированности бюджетов</t>
  </si>
  <si>
    <t>2 02 02000 00 0000 151</t>
  </si>
  <si>
    <t xml:space="preserve">Субсидии бюджетам бюджетной системы Российской Федерации (межбюджетные субсидии)
</t>
  </si>
  <si>
    <t>2 02 02051 02 0000 151</t>
  </si>
  <si>
    <t xml:space="preserve">Субсидии бюджетам субъектов Российской Федерации на реализацию федеральных целевых программ
</t>
  </si>
  <si>
    <t>2 02 02077 02 0000 151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</si>
  <si>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</t>
  </si>
  <si>
    <t>2 02 02086 02 0000 151</t>
  </si>
  <si>
    <t>Субсидии бюджетам субъектов Российской Федерации из местных бюджетов для формирования региональных фондов финансовой поддержки поселений (внутригородских районов) и региональных фондов финансовой поддержки муниципальных районов (городских округов, городских округов с внутригородским делением)</t>
  </si>
  <si>
    <t>в том числе из:</t>
  </si>
  <si>
    <t xml:space="preserve">Заневского сельского поселения 
Всеволожского муниципального района
</t>
  </si>
  <si>
    <t xml:space="preserve">Муринского сельского поселения 
Всеволожского муниципального района
</t>
  </si>
  <si>
    <t xml:space="preserve">Юкковского сельского поселения 
Всеволожского муниципального района
</t>
  </si>
  <si>
    <t>Первомайского сельского поселения Выборгского района</t>
  </si>
  <si>
    <t>Вистинского сельского поселения Кингисеппского муниципального района</t>
  </si>
  <si>
    <t>Синявинского городского поселения Кировского муниципального района</t>
  </si>
  <si>
    <t xml:space="preserve">Виллозского сельского поселения 
Ломоносовского муниципального района
</t>
  </si>
  <si>
    <t xml:space="preserve">Шапкинского сельского поселения 
Тосненского района
</t>
  </si>
  <si>
    <t>2 02 02101 02 0000 151</t>
  </si>
  <si>
    <t>Субсидии бюджетам субъектов Российской Федерации на реализацию дополнительных мероприятий в сфере занятости населения</t>
  </si>
  <si>
    <t>2 02 02124 02 0000 151</t>
  </si>
  <si>
    <t xml:space="preserve">Субсидии бюджетам субъектов Российской Федерации на приобретение специализированной лесопожарной техники и оборудования
</t>
  </si>
  <si>
    <t>2 02 02172 02 0000 151</t>
  </si>
  <si>
    <t xml:space="preserve">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</si>
  <si>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>2 02 02173 02 0000 151</t>
  </si>
  <si>
    <t xml:space="preserve"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</si>
  <si>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>2 02 02174 02 0000 151</t>
  </si>
  <si>
    <t xml:space="preserve">Субсидии бюджетам субъектов Российской Федерации на возмещение части затрат на приобретение элитных семян
</t>
  </si>
  <si>
    <t>2 02 02181 02 0000 151</t>
  </si>
  <si>
    <t>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</si>
  <si>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2 02 02183 02 0000 151</t>
  </si>
  <si>
    <t xml:space="preserve"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
</t>
  </si>
  <si>
    <t>2 02 02184 02 0000 151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</si>
  <si>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</si>
  <si>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2 02 02185 02 0000 151</t>
  </si>
  <si>
    <t>Субсидии бюджетам субъектов Российской Федерации на поддержку племенного животноводства</t>
  </si>
  <si>
    <t>2 02 02186 02 0000 151</t>
  </si>
  <si>
    <t xml:space="preserve">Субсидии бюджетам субъектов Российской Федерации на 1 килограмм реализованного и (или) отгруженного на собственную переработку молока
</t>
  </si>
  <si>
    <t>2 02 02190 02 0000 151</t>
  </si>
  <si>
    <t>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</si>
  <si>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2 02 02192 02 0000 151</t>
  </si>
  <si>
    <t xml:space="preserve"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
</t>
  </si>
  <si>
    <t>2 02 02193 02 0000 151</t>
  </si>
  <si>
    <t>Субсидии бюджетам субъектов Российской Федерации на поддержку племенного крупного рогатого скота мясного направления</t>
  </si>
  <si>
    <t>2 02 02198 02 0000 151</t>
  </si>
  <si>
    <t xml:space="preserve">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
</t>
  </si>
  <si>
    <t>2 02 02208 02 0000 151</t>
  </si>
  <si>
    <t>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</si>
  <si>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>2 02 02212 02 0000 151</t>
  </si>
  <si>
    <t xml:space="preserve">Субсидии бюджетам субъектов Российской Федерации на социальную поддержку Героев Советского Союза, Героев Российской Федерации и полных кавалеров ордена Славы
</t>
  </si>
  <si>
    <t>2 02 02213 02 0000 151</t>
  </si>
  <si>
    <t xml:space="preserve">Субсидии бюджетам субъектов Российской Федерации на социальную поддержку Героев Социалистического Труда, Героев Труда Российской Федерации и полных кавалеров ордена Трудовой Славы
</t>
  </si>
  <si>
    <t>2 02 02999 02 0000 151</t>
  </si>
  <si>
    <t>Прочие субсидии бюджетам субъектов Российской Федерации</t>
  </si>
  <si>
    <t>2 02 03000 00 0000 151</t>
  </si>
  <si>
    <t>Субвенции бюджетам субъектов Российской Федерации и муниципальных образований</t>
  </si>
  <si>
    <t>2 02 03001 02 0000 151</t>
  </si>
  <si>
    <t>Субвенции бюджетам субъектов Российской Федерации на оплату жилищно-коммунальных услуг отдельным категориям граждан</t>
  </si>
  <si>
    <t>2 02 03004 02 0000 151</t>
  </si>
  <si>
    <t>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</si>
  <si>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2 02 03011 02 0000 151 </t>
  </si>
  <si>
    <t xml:space="preserve">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
</t>
  </si>
  <si>
    <t xml:space="preserve">2 02 03012 02 0000 151 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</si>
  <si>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</si>
  <si>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2 02 03015 02 0000 151 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</si>
  <si>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</si>
  <si>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2 02 03018 02 0000 151 </t>
  </si>
  <si>
    <t>Субвенции бюджетам субъектов Российской Федерации на осуществление отдельных полномочий в области лесных отношений</t>
  </si>
  <si>
    <t xml:space="preserve">2 02 03019 02 0000 151 </t>
  </si>
  <si>
    <t>Субвенции бюджетам субъектов Российской Федерации на осуществление отдельных полномочий в области водных отношений</t>
  </si>
  <si>
    <t xml:space="preserve">2 02 03020 02 0000 151 </t>
  </si>
  <si>
    <t xml:space="preserve"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
</t>
  </si>
  <si>
    <t xml:space="preserve">2 02 03025 02 0000 151 </t>
  </si>
  <si>
    <t>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</si>
  <si>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2 02 03053 02 0000 151 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</si>
  <si>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</si>
  <si>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2 02 03068 02 0000 151 </t>
  </si>
  <si>
    <t xml:space="preserve">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
</t>
  </si>
  <si>
    <t>2 02 03069 02 0000 151</t>
  </si>
  <si>
    <t xml:space="preserve">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
</t>
  </si>
  <si>
    <t>2 02 03070 02 0000 151</t>
  </si>
  <si>
    <t xml:space="preserve">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
</t>
  </si>
  <si>
    <t>2 02 03122 02 0000 151</t>
  </si>
  <si>
    <t>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</si>
  <si>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2 02 03123 02 0000 151</t>
  </si>
  <si>
    <t xml:space="preserve">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
</t>
  </si>
  <si>
    <t>2 02 03998 02 0000 151</t>
  </si>
  <si>
    <t>Единая субвенция бюджетам субъектов Российской Федерации</t>
  </si>
  <si>
    <t>2 02 04000 00 0000 151</t>
  </si>
  <si>
    <t>Иные межбюджетные трансферты</t>
  </si>
  <si>
    <t>2 02 04001 02 0000 151</t>
  </si>
  <si>
    <t>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</si>
  <si>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>2 02 04002 02 0000 151</t>
  </si>
  <si>
    <t>Межбюджетные трансферты, передаваемые бюджетам субъектов Российской Федерации на содержание членов Совета Федерации и их помощников</t>
  </si>
  <si>
    <t>2 02 04017 02 0000 151</t>
  </si>
  <si>
    <t xml:space="preserve">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
</t>
  </si>
  <si>
    <t>2 02 04025 02 0000 151</t>
  </si>
  <si>
    <t xml:space="preserve">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
</t>
  </si>
  <si>
    <t>2 02 04043 02 0000 151</t>
  </si>
  <si>
    <t xml:space="preserve">Межбюджетные трансферты, передаваемые бюджетам субъектов Российской Федерации на единовременные компенсационные выплаты медицинским работникам
</t>
  </si>
  <si>
    <t>2 02 04055 02 0000 151</t>
  </si>
  <si>
    <t>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</si>
  <si>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2 02 04061 02 0000 151</t>
  </si>
  <si>
    <t xml:space="preserve">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
</t>
  </si>
  <si>
    <t>2 02 04062 02 0000 151</t>
  </si>
  <si>
    <t xml:space="preserve">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</si>
  <si>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2 02 04064 02 0000 151</t>
  </si>
  <si>
    <t>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</si>
  <si>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2 02 04066 02 0000 151</t>
  </si>
  <si>
    <t xml:space="preserve">Межбюджетные трансферты, передаваемые бюджетам субъектов Российской Федерации на реализацию мероприятий по профилактике ВИЧ-инфекции и гепатитов B и C
</t>
  </si>
  <si>
    <t>2 02 04081 02 0000 151</t>
  </si>
  <si>
    <t xml:space="preserve">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
</t>
  </si>
  <si>
    <t>2 02 04091 02 0000 151</t>
  </si>
  <si>
    <t xml:space="preserve">Межбюджетные трансферты, передаваемые бюджетам субъектов Российской Федерации на финансовое обеспечение дорожной деятельности
</t>
  </si>
  <si>
    <t>2 03 00000 00 0000 000</t>
  </si>
  <si>
    <t>БЕЗВОЗМЕЗДНЫЕ ПОСТУПЛЕНИЯ ОТ ГОСУДАРСТВЕННЫХ (МУНИЦИПАЛЬНЫХ) ОРГАНИЗАЦИЙ</t>
  </si>
  <si>
    <t>2 03 02000 02 0000 180</t>
  </si>
  <si>
    <t>Безвозмездные поступления от государственных (муниципальных) организаций в бюджеты субъектов Российской Федерации</t>
  </si>
  <si>
    <t>2 03 02030 02 0000 180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</si>
  <si>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</si>
  <si>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>2 03 02040 02 0000 180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</si>
  <si>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</si>
  <si>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>2 03 02060 02 0000 180</t>
  </si>
  <si>
    <t>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</si>
  <si>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2 02 02182 02 0000 151</t>
  </si>
  <si>
    <t xml:space="preserve">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
</t>
  </si>
  <si>
    <t>2 02 02191 02 0000 151</t>
  </si>
  <si>
    <t xml:space="preserve">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
</t>
  </si>
  <si>
    <t>2 02 02195 02 0000 151</t>
  </si>
  <si>
    <t xml:space="preserve">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
</t>
  </si>
  <si>
    <t>2 02 02196 02 0000 151</t>
  </si>
  <si>
    <t xml:space="preserve">Субсидии бюджетам субъектов Российской Федерации на поддержку начинающих фермеров
</t>
  </si>
  <si>
    <t>2 02 02197 02 0000 151</t>
  </si>
  <si>
    <t xml:space="preserve">Субсидии бюджетам субъектов Российской Федерации на развитие семейных животноводческих ферм
</t>
  </si>
  <si>
    <t>2 02 02199 02 0000 151</t>
  </si>
  <si>
    <t xml:space="preserve">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
</t>
  </si>
  <si>
    <t>2 02 02194 02 0000 151</t>
  </si>
  <si>
    <t xml:space="preserve">Субсидии бюджетам субъектов Российской Федерации на поддержку экономически значимых региональных программ по развитию мясного скотоводства
</t>
  </si>
  <si>
    <t>2 02 04095 02 0000 151</t>
  </si>
  <si>
    <t xml:space="preserve">Межбюджетные трансферты,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
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</si>
  <si>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</si>
  <si>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</si>
  <si>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2 18 00000 00 0000 151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</si>
  <si>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</si>
  <si>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2 18 02000 02 0000 151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</si>
  <si>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</si>
  <si>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2 18 02030 02 0000 151</t>
  </si>
  <si>
    <t xml:space="preserve"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
</t>
  </si>
  <si>
    <t>2 18 02040 02 0000 151</t>
  </si>
  <si>
    <t xml:space="preserve">Доходы бюджетов субъектов Российской Федерации 
от возврата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</si>
  <si>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>2 18 02050 02 0000 151</t>
  </si>
  <si>
    <t xml:space="preserve"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поселений
</t>
  </si>
  <si>
    <t>2 02 04080 02 0000 151</t>
  </si>
  <si>
    <t xml:space="preserve">Межбюджетные трансферты, передаваемые бюджетам субъектов Российской Федерации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
</t>
  </si>
  <si>
    <t>2 02 04052 02 0000 151</t>
  </si>
  <si>
    <t>2 02 04053 02 0000 151</t>
  </si>
  <si>
    <t xml:space="preserve">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
</t>
  </si>
  <si>
    <t xml:space="preserve">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
</t>
  </si>
  <si>
    <t>2 02 02220 02 0000 151</t>
  </si>
  <si>
    <t xml:space="preserve">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
</t>
  </si>
  <si>
    <t>2 02 02133 02 0000 151</t>
  </si>
  <si>
    <t xml:space="preserve">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
</t>
  </si>
  <si>
    <t>2 02 02217 02 0000 151</t>
  </si>
  <si>
    <t xml:space="preserve">Субсидии бюджетам субъектов Российской Федерации на поддержку региональных проектов в сфере информационных технологий
</t>
  </si>
  <si>
    <t>2 02 02204 02 0000 151</t>
  </si>
  <si>
    <t xml:space="preserve">Субсидии бюджетам субъектов Российской Федерации на модернизацию региональных систем дошкольного образования
</t>
  </si>
  <si>
    <t>2 02 04041 02 0000 151</t>
  </si>
  <si>
    <t xml:space="preserve">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</si>
</sst>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164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left" vertical="top" wrapText="1"/>
    </xf>
    <xf numFmtId="164" fontId="1" fillId="0" borderId="4" xfId="0" applyNumberFormat="1" applyFont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left" vertical="top" wrapText="1"/>
    </xf>
    <xf numFmtId="164" fontId="1" fillId="0" borderId="1" xfId="1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top" wrapText="1" indent="25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_АПК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C100"/>
  <sheetViews>
    <sheetView showGridLines="0" tabSelected="1" topLeftCell="A97" zoomScale="90" zoomScaleNormal="90" workbookViewId="0">
      <selection activeCell="B1" sqref="B1:C1"/>
    </sheetView>
  </sheetViews>
  <sheetFormatPr defaultColWidth="9.33203125" defaultRowHeight="15.6" outlineLevelRow="3" x14ac:dyDescent="0.3"/>
  <cols>
    <col min="1" max="1" width="24.33203125" style="1" customWidth="1"/>
    <col min="2" max="2" width="54.5546875" style="1" customWidth="1"/>
    <col min="3" max="3" width="21.6640625" style="1" customWidth="1"/>
    <col min="4" max="16384" width="9.33203125" style="1"/>
  </cols>
  <sheetData>
    <row r="1" spans="1:3" ht="99" customHeight="1" x14ac:dyDescent="0.3">
      <c r="B1" s="28" t="s">
        <v>0</v>
      </c>
      <c r="C1" s="28"/>
    </row>
    <row r="2" spans="1:3" ht="15.75" customHeight="1" x14ac:dyDescent="0.3">
      <c r="B2" s="2"/>
      <c r="C2" s="2"/>
    </row>
    <row r="3" spans="1:3" ht="17.399999999999999" x14ac:dyDescent="0.3">
      <c r="A3" s="29" t="s">
        <v>1</v>
      </c>
      <c r="B3" s="29"/>
      <c r="C3" s="29"/>
    </row>
    <row r="4" spans="1:3" ht="17.399999999999999" x14ac:dyDescent="0.3">
      <c r="A4" s="29" t="s">
        <v>2</v>
      </c>
      <c r="B4" s="29"/>
      <c r="C4" s="29"/>
    </row>
    <row r="6" spans="1:3" ht="31.2" x14ac:dyDescent="0.3">
      <c r="A6" s="3" t="s">
        <v>3</v>
      </c>
      <c r="B6" s="3" t="s">
        <v>4</v>
      </c>
      <c r="C6" s="4" t="s">
        <v>5</v>
      </c>
    </row>
    <row r="7" spans="1:3" x14ac:dyDescent="0.3">
      <c r="A7" s="5" t="s">
        <v>6</v>
      </c>
      <c r="B7" s="5" t="s">
        <v>7</v>
      </c>
      <c r="C7" s="6" t="s">
        <v>8</v>
      </c>
    </row>
    <row r="8" spans="1:3" ht="15.75" customHeight="1" x14ac:dyDescent="0.3">
      <c r="A8" s="3" t="s">
        <v>9</v>
      </c>
      <c r="B8" s="7" t="s">
        <v>1</v>
      </c>
      <c r="C8" s="8">
        <f>C9+C90+C95</f>
        <v>11154810.4</v>
      </c>
    </row>
    <row r="9" spans="1:3" ht="60" customHeight="1" outlineLevel="1" x14ac:dyDescent="0.3">
      <c r="A9" s="3" t="s">
        <v>10</v>
      </c>
      <c r="B9" s="7" t="s">
        <v>11</v>
      </c>
      <c r="C9" s="8">
        <f>C10+C13+C55+C72</f>
        <v>10266503</v>
      </c>
    </row>
    <row r="10" spans="1:3" ht="42.6" customHeight="1" outlineLevel="1" x14ac:dyDescent="0.3">
      <c r="A10" s="3" t="s">
        <v>12</v>
      </c>
      <c r="B10" s="7" t="s">
        <v>13</v>
      </c>
      <c r="C10" s="8">
        <f>C11</f>
        <v>558469.19999999995</v>
      </c>
    </row>
    <row r="11" spans="1:3" ht="42" customHeight="1" outlineLevel="1" x14ac:dyDescent="0.3">
      <c r="A11" s="5" t="s">
        <v>14</v>
      </c>
      <c r="B11" s="9" t="s">
        <v>15</v>
      </c>
      <c r="C11" s="10">
        <f>C12</f>
        <v>558469.19999999995</v>
      </c>
    </row>
    <row r="12" spans="1:3" ht="56.4" customHeight="1" outlineLevel="1" x14ac:dyDescent="0.3">
      <c r="A12" s="5" t="s">
        <v>16</v>
      </c>
      <c r="B12" s="9" t="s">
        <v>17</v>
      </c>
      <c r="C12" s="10">
        <v>558469.19999999995</v>
      </c>
    </row>
    <row r="13" spans="1:3" ht="38.4" customHeight="1" outlineLevel="2" x14ac:dyDescent="0.3">
      <c r="A13" s="3" t="s">
        <v>18</v>
      </c>
      <c r="B13" s="7" t="s">
        <v>19</v>
      </c>
      <c r="C13" s="8">
        <f>SUM(C14:C54)-C18-C19-C20-C21-C22-C23-C24-C25</f>
        <v>4220753.6000000015</v>
      </c>
    </row>
    <row r="14" spans="1:3" ht="40.5" customHeight="1" outlineLevel="3" x14ac:dyDescent="0.3">
      <c r="A14" s="11" t="s">
        <v>20</v>
      </c>
      <c r="B14" s="12" t="s">
        <v>21</v>
      </c>
      <c r="C14" s="13">
        <f>8290.3</f>
        <v>8290.2999999999993</v>
      </c>
    </row>
    <row r="15" spans="1:3" ht="73.2" customHeight="1" outlineLevel="3" x14ac:dyDescent="0.3">
      <c r="A15" s="5" t="s">
        <v>22</v>
      </c>
      <c r="B15" s="9" t="s">
        <v>23</v>
      </c>
      <c r="C15" s="10">
        <f>1000000-100000+171000+240000</f>
        <v>1311000</v>
      </c>
    </row>
    <row r="16" spans="1:3" ht="115.2" customHeight="1" outlineLevel="3" x14ac:dyDescent="0.3">
      <c r="A16" s="14" t="s">
        <v>24</v>
      </c>
      <c r="B16" s="15" t="s">
        <v>25</v>
      </c>
      <c r="C16" s="13">
        <f>SUM(C18:C25)</f>
        <v>69261.200000000012</v>
      </c>
    </row>
    <row r="17" spans="1:3" ht="16.5" customHeight="1" outlineLevel="3" x14ac:dyDescent="0.3">
      <c r="A17" s="11"/>
      <c r="B17" s="12" t="s">
        <v>26</v>
      </c>
      <c r="C17" s="16"/>
    </row>
    <row r="18" spans="1:3" ht="30.75" customHeight="1" outlineLevel="3" x14ac:dyDescent="0.3">
      <c r="A18" s="11"/>
      <c r="B18" s="12" t="s">
        <v>27</v>
      </c>
      <c r="C18" s="16">
        <v>29494.1</v>
      </c>
    </row>
    <row r="19" spans="1:3" ht="30.75" customHeight="1" outlineLevel="3" x14ac:dyDescent="0.3">
      <c r="A19" s="11"/>
      <c r="B19" s="12" t="s">
        <v>28</v>
      </c>
      <c r="C19" s="16">
        <v>9827.2000000000007</v>
      </c>
    </row>
    <row r="20" spans="1:3" ht="30.75" customHeight="1" outlineLevel="3" x14ac:dyDescent="0.3">
      <c r="A20" s="11"/>
      <c r="B20" s="12" t="s">
        <v>29</v>
      </c>
      <c r="C20" s="16">
        <v>3609.1</v>
      </c>
    </row>
    <row r="21" spans="1:3" ht="30.75" customHeight="1" outlineLevel="3" x14ac:dyDescent="0.3">
      <c r="A21" s="11"/>
      <c r="B21" s="12" t="s">
        <v>30</v>
      </c>
      <c r="C21" s="16">
        <v>7549.5</v>
      </c>
    </row>
    <row r="22" spans="1:3" ht="30.75" customHeight="1" outlineLevel="3" x14ac:dyDescent="0.3">
      <c r="A22" s="11"/>
      <c r="B22" s="12" t="s">
        <v>31</v>
      </c>
      <c r="C22" s="16">
        <v>1740</v>
      </c>
    </row>
    <row r="23" spans="1:3" ht="30.75" customHeight="1" outlineLevel="3" x14ac:dyDescent="0.3">
      <c r="A23" s="11"/>
      <c r="B23" s="12" t="s">
        <v>32</v>
      </c>
      <c r="C23" s="16">
        <v>3243.6</v>
      </c>
    </row>
    <row r="24" spans="1:3" ht="30.75" customHeight="1" outlineLevel="3" x14ac:dyDescent="0.3">
      <c r="A24" s="11"/>
      <c r="B24" s="12" t="s">
        <v>33</v>
      </c>
      <c r="C24" s="16">
        <v>12922.1</v>
      </c>
    </row>
    <row r="25" spans="1:3" ht="37.200000000000003" customHeight="1" outlineLevel="3" x14ac:dyDescent="0.3">
      <c r="A25" s="17"/>
      <c r="B25" s="18" t="s">
        <v>34</v>
      </c>
      <c r="C25" s="19">
        <v>875.6</v>
      </c>
    </row>
    <row r="26" spans="1:3" ht="54.6" customHeight="1" outlineLevel="3" x14ac:dyDescent="0.3">
      <c r="A26" s="17" t="s">
        <v>35</v>
      </c>
      <c r="B26" s="18" t="s">
        <v>36</v>
      </c>
      <c r="C26" s="10">
        <v>10564.8</v>
      </c>
    </row>
    <row r="27" spans="1:3" ht="62.4" outlineLevel="3" x14ac:dyDescent="0.3">
      <c r="A27" s="17" t="s">
        <v>37</v>
      </c>
      <c r="B27" s="18" t="s">
        <v>38</v>
      </c>
      <c r="C27" s="20">
        <v>13850.2</v>
      </c>
    </row>
    <row r="28" spans="1:3" ht="93.6" outlineLevel="3" x14ac:dyDescent="0.3">
      <c r="A28" s="17" t="s">
        <v>177</v>
      </c>
      <c r="B28" s="18" t="s">
        <v>178</v>
      </c>
      <c r="C28" s="20">
        <v>9406.2000000000007</v>
      </c>
    </row>
    <row r="29" spans="1:3" ht="93.6" outlineLevel="3" x14ac:dyDescent="0.3">
      <c r="A29" s="17" t="s">
        <v>39</v>
      </c>
      <c r="B29" s="18" t="s">
        <v>40</v>
      </c>
      <c r="C29" s="10">
        <v>120186</v>
      </c>
    </row>
    <row r="30" spans="1:3" ht="93.6" outlineLevel="3" x14ac:dyDescent="0.3">
      <c r="A30" s="17" t="s">
        <v>41</v>
      </c>
      <c r="B30" s="18" t="s">
        <v>42</v>
      </c>
      <c r="C30" s="10">
        <f>15403.5+6110.1</f>
        <v>21513.599999999999</v>
      </c>
    </row>
    <row r="31" spans="1:3" ht="51" customHeight="1" outlineLevel="3" x14ac:dyDescent="0.3">
      <c r="A31" s="17" t="s">
        <v>43</v>
      </c>
      <c r="B31" s="18" t="s">
        <v>44</v>
      </c>
      <c r="C31" s="10">
        <f>3433.2+1273.4</f>
        <v>4706.6000000000004</v>
      </c>
    </row>
    <row r="32" spans="1:3" ht="90.6" customHeight="1" outlineLevel="3" x14ac:dyDescent="0.3">
      <c r="A32" s="17" t="s">
        <v>45</v>
      </c>
      <c r="B32" s="18" t="s">
        <v>46</v>
      </c>
      <c r="C32" s="10">
        <v>515596.3</v>
      </c>
    </row>
    <row r="33" spans="1:3" ht="106.2" customHeight="1" outlineLevel="3" x14ac:dyDescent="0.3">
      <c r="A33" s="17" t="s">
        <v>141</v>
      </c>
      <c r="B33" s="18" t="s">
        <v>142</v>
      </c>
      <c r="C33" s="10">
        <v>354453.4</v>
      </c>
    </row>
    <row r="34" spans="1:3" ht="88.5" customHeight="1" outlineLevel="3" x14ac:dyDescent="0.3">
      <c r="A34" s="17" t="s">
        <v>47</v>
      </c>
      <c r="B34" s="18" t="s">
        <v>48</v>
      </c>
      <c r="C34" s="10">
        <v>23074.9</v>
      </c>
    </row>
    <row r="35" spans="1:3" ht="73.95" customHeight="1" outlineLevel="3" x14ac:dyDescent="0.3">
      <c r="A35" s="17" t="s">
        <v>49</v>
      </c>
      <c r="B35" s="18" t="s">
        <v>50</v>
      </c>
      <c r="C35" s="19">
        <f>44865.3+25902</f>
        <v>70767.3</v>
      </c>
    </row>
    <row r="36" spans="1:3" ht="39.6" customHeight="1" outlineLevel="3" x14ac:dyDescent="0.3">
      <c r="A36" s="17" t="s">
        <v>51</v>
      </c>
      <c r="B36" s="18" t="s">
        <v>52</v>
      </c>
      <c r="C36" s="10">
        <v>151376.6</v>
      </c>
    </row>
    <row r="37" spans="1:3" ht="55.95" customHeight="1" outlineLevel="3" x14ac:dyDescent="0.3">
      <c r="A37" s="17" t="s">
        <v>53</v>
      </c>
      <c r="B37" s="18" t="s">
        <v>54</v>
      </c>
      <c r="C37" s="10">
        <v>69338.8</v>
      </c>
    </row>
    <row r="38" spans="1:3" ht="90.6" customHeight="1" outlineLevel="3" x14ac:dyDescent="0.3">
      <c r="A38" s="17" t="s">
        <v>55</v>
      </c>
      <c r="B38" s="18" t="s">
        <v>56</v>
      </c>
      <c r="C38" s="19">
        <v>337458.7</v>
      </c>
    </row>
    <row r="39" spans="1:3" ht="103.8" customHeight="1" outlineLevel="3" x14ac:dyDescent="0.3">
      <c r="A39" s="17" t="s">
        <v>143</v>
      </c>
      <c r="B39" s="18" t="s">
        <v>144</v>
      </c>
      <c r="C39" s="19">
        <v>500908.7</v>
      </c>
    </row>
    <row r="40" spans="1:3" ht="88.2" customHeight="1" outlineLevel="3" x14ac:dyDescent="0.3">
      <c r="A40" s="17" t="s">
        <v>57</v>
      </c>
      <c r="B40" s="18" t="s">
        <v>58</v>
      </c>
      <c r="C40" s="19">
        <v>28857</v>
      </c>
    </row>
    <row r="41" spans="1:3" ht="53.4" customHeight="1" outlineLevel="3" x14ac:dyDescent="0.3">
      <c r="A41" s="17" t="s">
        <v>59</v>
      </c>
      <c r="B41" s="18" t="s">
        <v>60</v>
      </c>
      <c r="C41" s="10">
        <v>1229.4000000000001</v>
      </c>
    </row>
    <row r="42" spans="1:3" ht="60.6" customHeight="1" outlineLevel="3" x14ac:dyDescent="0.3">
      <c r="A42" s="17" t="s">
        <v>153</v>
      </c>
      <c r="B42" s="18" t="s">
        <v>154</v>
      </c>
      <c r="C42" s="10">
        <v>10305</v>
      </c>
    </row>
    <row r="43" spans="1:3" ht="78" customHeight="1" outlineLevel="3" x14ac:dyDescent="0.3">
      <c r="A43" s="17" t="s">
        <v>145</v>
      </c>
      <c r="B43" s="18" t="s">
        <v>146</v>
      </c>
      <c r="C43" s="10">
        <v>11582.6</v>
      </c>
    </row>
    <row r="44" spans="1:3" ht="45.6" customHeight="1" outlineLevel="3" x14ac:dyDescent="0.3">
      <c r="A44" s="17" t="s">
        <v>147</v>
      </c>
      <c r="B44" s="18" t="s">
        <v>148</v>
      </c>
      <c r="C44" s="10">
        <v>26939</v>
      </c>
    </row>
    <row r="45" spans="1:3" ht="45.6" customHeight="1" outlineLevel="3" x14ac:dyDescent="0.3">
      <c r="A45" s="17" t="s">
        <v>149</v>
      </c>
      <c r="B45" s="18" t="s">
        <v>150</v>
      </c>
      <c r="C45" s="10">
        <v>19961</v>
      </c>
    </row>
    <row r="46" spans="1:3" ht="76.2" customHeight="1" outlineLevel="3" x14ac:dyDescent="0.3">
      <c r="A46" s="17" t="s">
        <v>61</v>
      </c>
      <c r="B46" s="18" t="s">
        <v>62</v>
      </c>
      <c r="C46" s="10">
        <v>6573.5</v>
      </c>
    </row>
    <row r="47" spans="1:3" ht="103.2" customHeight="1" outlineLevel="3" x14ac:dyDescent="0.3">
      <c r="A47" s="17" t="s">
        <v>151</v>
      </c>
      <c r="B47" s="18" t="s">
        <v>152</v>
      </c>
      <c r="C47" s="10">
        <v>77.5</v>
      </c>
    </row>
    <row r="48" spans="1:3" ht="59.4" customHeight="1" outlineLevel="3" x14ac:dyDescent="0.3">
      <c r="A48" s="17" t="s">
        <v>181</v>
      </c>
      <c r="B48" s="18" t="s">
        <v>182</v>
      </c>
      <c r="C48" s="10">
        <v>185543.3</v>
      </c>
    </row>
    <row r="49" spans="1:3" ht="72.599999999999994" customHeight="1" outlineLevel="3" x14ac:dyDescent="0.3">
      <c r="A49" s="17" t="s">
        <v>63</v>
      </c>
      <c r="B49" s="18" t="s">
        <v>64</v>
      </c>
      <c r="C49" s="20">
        <f>81798.4-4829</f>
        <v>76969.399999999994</v>
      </c>
    </row>
    <row r="50" spans="1:3" ht="72.599999999999994" customHeight="1" outlineLevel="3" x14ac:dyDescent="0.3">
      <c r="A50" s="17" t="s">
        <v>65</v>
      </c>
      <c r="B50" s="18" t="s">
        <v>66</v>
      </c>
      <c r="C50" s="20">
        <f>35+36.1</f>
        <v>71.099999999999994</v>
      </c>
    </row>
    <row r="51" spans="1:3" ht="72.599999999999994" customHeight="1" outlineLevel="3" x14ac:dyDescent="0.3">
      <c r="A51" s="17" t="s">
        <v>67</v>
      </c>
      <c r="B51" s="18" t="s">
        <v>68</v>
      </c>
      <c r="C51" s="20">
        <v>80</v>
      </c>
    </row>
    <row r="52" spans="1:3" ht="58.8" customHeight="1" outlineLevel="3" x14ac:dyDescent="0.3">
      <c r="A52" s="17" t="s">
        <v>179</v>
      </c>
      <c r="B52" s="18" t="s">
        <v>180</v>
      </c>
      <c r="C52" s="20">
        <v>30000</v>
      </c>
    </row>
    <row r="53" spans="1:3" ht="72.599999999999994" customHeight="1" outlineLevel="3" x14ac:dyDescent="0.3">
      <c r="A53" s="17" t="s">
        <v>175</v>
      </c>
      <c r="B53" s="18" t="s">
        <v>176</v>
      </c>
      <c r="C53" s="20">
        <v>1296.3</v>
      </c>
    </row>
    <row r="54" spans="1:3" ht="39" customHeight="1" outlineLevel="3" x14ac:dyDescent="0.3">
      <c r="A54" s="17" t="s">
        <v>69</v>
      </c>
      <c r="B54" s="18" t="s">
        <v>70</v>
      </c>
      <c r="C54" s="10">
        <v>229514.9</v>
      </c>
    </row>
    <row r="55" spans="1:3" ht="37.950000000000003" customHeight="1" outlineLevel="2" x14ac:dyDescent="0.3">
      <c r="A55" s="3" t="s">
        <v>71</v>
      </c>
      <c r="B55" s="7" t="s">
        <v>72</v>
      </c>
      <c r="C55" s="8">
        <f>SUM(C56:C71)</f>
        <v>3847912.0999999987</v>
      </c>
    </row>
    <row r="56" spans="1:3" ht="58.95" customHeight="1" outlineLevel="3" x14ac:dyDescent="0.3">
      <c r="A56" s="5" t="s">
        <v>73</v>
      </c>
      <c r="B56" s="9" t="s">
        <v>74</v>
      </c>
      <c r="C56" s="10">
        <f>2734758.3-429260.2-204760.3</f>
        <v>2100737.7999999998</v>
      </c>
    </row>
    <row r="57" spans="1:3" ht="93.6" outlineLevel="3" x14ac:dyDescent="0.3">
      <c r="A57" s="5" t="s">
        <v>75</v>
      </c>
      <c r="B57" s="9" t="s">
        <v>76</v>
      </c>
      <c r="C57" s="10">
        <f>100500.9-1958.8+473.1</f>
        <v>99015.2</v>
      </c>
    </row>
    <row r="58" spans="1:3" ht="88.95" customHeight="1" outlineLevel="3" x14ac:dyDescent="0.3">
      <c r="A58" s="5" t="s">
        <v>77</v>
      </c>
      <c r="B58" s="9" t="s">
        <v>78</v>
      </c>
      <c r="C58" s="10">
        <f>92+14.6+26.8</f>
        <v>133.4</v>
      </c>
    </row>
    <row r="59" spans="1:3" ht="91.95" customHeight="1" outlineLevel="3" x14ac:dyDescent="0.3">
      <c r="A59" s="5" t="s">
        <v>79</v>
      </c>
      <c r="B59" s="9" t="s">
        <v>80</v>
      </c>
      <c r="C59" s="10">
        <f>1125.4-112.5</f>
        <v>1012.9000000000001</v>
      </c>
    </row>
    <row r="60" spans="1:3" ht="74.400000000000006" customHeight="1" outlineLevel="3" x14ac:dyDescent="0.3">
      <c r="A60" s="5" t="s">
        <v>81</v>
      </c>
      <c r="B60" s="9" t="s">
        <v>82</v>
      </c>
      <c r="C60" s="10">
        <f>57397.4-257.6-5714</f>
        <v>51425.8</v>
      </c>
    </row>
    <row r="61" spans="1:3" ht="56.4" customHeight="1" outlineLevel="3" x14ac:dyDescent="0.3">
      <c r="A61" s="5" t="s">
        <v>83</v>
      </c>
      <c r="B61" s="9" t="s">
        <v>84</v>
      </c>
      <c r="C61" s="10">
        <f>374588.8+20285.2-40318</f>
        <v>354556</v>
      </c>
    </row>
    <row r="62" spans="1:3" ht="61.2" customHeight="1" outlineLevel="3" x14ac:dyDescent="0.3">
      <c r="A62" s="5" t="s">
        <v>85</v>
      </c>
      <c r="B62" s="9" t="s">
        <v>86</v>
      </c>
      <c r="C62" s="10">
        <f>25134-769.2-2436.5</f>
        <v>21928.3</v>
      </c>
    </row>
    <row r="63" spans="1:3" ht="78" outlineLevel="3" x14ac:dyDescent="0.3">
      <c r="A63" s="5" t="s">
        <v>87</v>
      </c>
      <c r="B63" s="9" t="s">
        <v>88</v>
      </c>
      <c r="C63" s="10">
        <f>18120.8-7464.5</f>
        <v>10656.3</v>
      </c>
    </row>
    <row r="64" spans="1:3" ht="70.2" customHeight="1" outlineLevel="3" x14ac:dyDescent="0.3">
      <c r="A64" s="5" t="s">
        <v>89</v>
      </c>
      <c r="B64" s="9" t="s">
        <v>90</v>
      </c>
      <c r="C64" s="10">
        <f>233150.8-14124.3</f>
        <v>219026.5</v>
      </c>
    </row>
    <row r="65" spans="1:3" ht="103.95" customHeight="1" outlineLevel="3" x14ac:dyDescent="0.3">
      <c r="A65" s="5" t="s">
        <v>91</v>
      </c>
      <c r="B65" s="9" t="s">
        <v>92</v>
      </c>
      <c r="C65" s="10">
        <f>16810.5-8217.4</f>
        <v>8593.1</v>
      </c>
    </row>
    <row r="66" spans="1:3" ht="100.5" customHeight="1" outlineLevel="3" x14ac:dyDescent="0.3">
      <c r="A66" s="5" t="s">
        <v>93</v>
      </c>
      <c r="B66" s="21" t="s">
        <v>94</v>
      </c>
      <c r="C66" s="20">
        <v>313628</v>
      </c>
    </row>
    <row r="67" spans="1:3" ht="141.6" customHeight="1" outlineLevel="3" x14ac:dyDescent="0.3">
      <c r="A67" s="5" t="s">
        <v>95</v>
      </c>
      <c r="B67" s="21" t="s">
        <v>96</v>
      </c>
      <c r="C67" s="10">
        <v>96018.9</v>
      </c>
    </row>
    <row r="68" spans="1:3" ht="104.4" customHeight="1" outlineLevel="3" x14ac:dyDescent="0.3">
      <c r="A68" s="5" t="s">
        <v>97</v>
      </c>
      <c r="B68" s="9" t="s">
        <v>98</v>
      </c>
      <c r="C68" s="10">
        <f>22263.5+7991.7-11093.8</f>
        <v>19161.400000000001</v>
      </c>
    </row>
    <row r="69" spans="1:3" ht="124.8" outlineLevel="3" x14ac:dyDescent="0.3">
      <c r="A69" s="5" t="s">
        <v>99</v>
      </c>
      <c r="B69" s="21" t="s">
        <v>100</v>
      </c>
      <c r="C69" s="10">
        <f>364609.8+28084</f>
        <v>392693.8</v>
      </c>
    </row>
    <row r="70" spans="1:3" ht="91.2" customHeight="1" outlineLevel="3" x14ac:dyDescent="0.3">
      <c r="A70" s="5" t="s">
        <v>101</v>
      </c>
      <c r="B70" s="21" t="s">
        <v>102</v>
      </c>
      <c r="C70" s="10">
        <f>59394.7+7186.1</f>
        <v>66580.800000000003</v>
      </c>
    </row>
    <row r="71" spans="1:3" ht="42.6" customHeight="1" outlineLevel="3" x14ac:dyDescent="0.3">
      <c r="A71" s="5" t="s">
        <v>103</v>
      </c>
      <c r="B71" s="9" t="s">
        <v>104</v>
      </c>
      <c r="C71" s="10">
        <f>108113.6-5064.8-10304.9</f>
        <v>92743.900000000009</v>
      </c>
    </row>
    <row r="72" spans="1:3" ht="20.399999999999999" customHeight="1" outlineLevel="2" x14ac:dyDescent="0.3">
      <c r="A72" s="3" t="s">
        <v>105</v>
      </c>
      <c r="B72" s="7" t="s">
        <v>106</v>
      </c>
      <c r="C72" s="8">
        <f>SUM(C73:C89)</f>
        <v>1639368.1</v>
      </c>
    </row>
    <row r="73" spans="1:3" ht="58.2" customHeight="1" outlineLevel="3" x14ac:dyDescent="0.3">
      <c r="A73" s="5" t="s">
        <v>107</v>
      </c>
      <c r="B73" s="9" t="s">
        <v>108</v>
      </c>
      <c r="C73" s="10">
        <f>733.6+2678.9+172.3</f>
        <v>3584.8</v>
      </c>
    </row>
    <row r="74" spans="1:3" ht="59.4" customHeight="1" outlineLevel="3" x14ac:dyDescent="0.3">
      <c r="A74" s="5" t="s">
        <v>109</v>
      </c>
      <c r="B74" s="9" t="s">
        <v>110</v>
      </c>
      <c r="C74" s="22">
        <f>185.1+547.2+0.1</f>
        <v>732.40000000000009</v>
      </c>
    </row>
    <row r="75" spans="1:3" ht="88.95" customHeight="1" outlineLevel="3" x14ac:dyDescent="0.3">
      <c r="A75" s="5" t="s">
        <v>111</v>
      </c>
      <c r="B75" s="9" t="s">
        <v>112</v>
      </c>
      <c r="C75" s="20">
        <f>152146.9-6577.2</f>
        <v>145569.69999999998</v>
      </c>
    </row>
    <row r="76" spans="1:3" ht="88.95" customHeight="1" outlineLevel="3" x14ac:dyDescent="0.3">
      <c r="A76" s="5" t="s">
        <v>113</v>
      </c>
      <c r="B76" s="9" t="s">
        <v>114</v>
      </c>
      <c r="C76" s="20">
        <f>604-60.4</f>
        <v>543.6</v>
      </c>
    </row>
    <row r="77" spans="1:3" ht="102" customHeight="1" outlineLevel="3" x14ac:dyDescent="0.3">
      <c r="A77" s="5" t="s">
        <v>183</v>
      </c>
      <c r="B77" s="9" t="s">
        <v>184</v>
      </c>
      <c r="C77" s="10">
        <v>413.9</v>
      </c>
    </row>
    <row r="78" spans="1:3" ht="64.2" customHeight="1" outlineLevel="3" x14ac:dyDescent="0.3">
      <c r="A78" s="5" t="s">
        <v>115</v>
      </c>
      <c r="B78" s="9" t="s">
        <v>116</v>
      </c>
      <c r="C78" s="10">
        <f>1000+12000</f>
        <v>13000</v>
      </c>
    </row>
    <row r="79" spans="1:3" ht="76.2" customHeight="1" outlineLevel="3" x14ac:dyDescent="0.3">
      <c r="A79" s="5" t="s">
        <v>171</v>
      </c>
      <c r="B79" s="9" t="s">
        <v>173</v>
      </c>
      <c r="C79" s="20">
        <v>400</v>
      </c>
    </row>
    <row r="80" spans="1:3" ht="93.6" outlineLevel="3" x14ac:dyDescent="0.3">
      <c r="A80" s="5" t="s">
        <v>172</v>
      </c>
      <c r="B80" s="9" t="s">
        <v>174</v>
      </c>
      <c r="C80" s="20">
        <v>500</v>
      </c>
    </row>
    <row r="81" spans="1:3" ht="93.6" outlineLevel="3" x14ac:dyDescent="0.3">
      <c r="A81" s="5" t="s">
        <v>117</v>
      </c>
      <c r="B81" s="9" t="s">
        <v>118</v>
      </c>
      <c r="C81" s="20">
        <f>341084.1-49871</f>
        <v>291213.09999999998</v>
      </c>
    </row>
    <row r="82" spans="1:3" ht="87" customHeight="1" outlineLevel="3" x14ac:dyDescent="0.3">
      <c r="A82" s="5" t="s">
        <v>119</v>
      </c>
      <c r="B82" s="21" t="s">
        <v>120</v>
      </c>
      <c r="C82" s="20">
        <f>66457.3-6645.7</f>
        <v>59811.600000000006</v>
      </c>
    </row>
    <row r="83" spans="1:3" ht="172.2" customHeight="1" outlineLevel="3" x14ac:dyDescent="0.3">
      <c r="A83" s="5" t="s">
        <v>121</v>
      </c>
      <c r="B83" s="21" t="s">
        <v>122</v>
      </c>
      <c r="C83" s="20">
        <f>14728.2+233.9-1496.2</f>
        <v>13465.9</v>
      </c>
    </row>
    <row r="84" spans="1:3" ht="188.4" customHeight="1" outlineLevel="3" x14ac:dyDescent="0.3">
      <c r="A84" s="5" t="s">
        <v>123</v>
      </c>
      <c r="B84" s="21" t="s">
        <v>124</v>
      </c>
      <c r="C84" s="20">
        <f>36937.1-1520.2</f>
        <v>35416.9</v>
      </c>
    </row>
    <row r="85" spans="1:3" ht="78" outlineLevel="3" x14ac:dyDescent="0.3">
      <c r="A85" s="5" t="s">
        <v>125</v>
      </c>
      <c r="B85" s="21" t="s">
        <v>126</v>
      </c>
      <c r="C85" s="20">
        <f>1910.2-4+2502</f>
        <v>4408.2</v>
      </c>
    </row>
    <row r="86" spans="1:3" ht="117" customHeight="1" outlineLevel="3" x14ac:dyDescent="0.3">
      <c r="A86" s="5" t="s">
        <v>169</v>
      </c>
      <c r="B86" s="21" t="s">
        <v>170</v>
      </c>
      <c r="C86" s="20">
        <v>811.3</v>
      </c>
    </row>
    <row r="87" spans="1:3" ht="104.4" customHeight="1" outlineLevel="3" x14ac:dyDescent="0.3">
      <c r="A87" s="5" t="s">
        <v>127</v>
      </c>
      <c r="B87" s="21" t="s">
        <v>128</v>
      </c>
      <c r="C87" s="20">
        <v>2760</v>
      </c>
    </row>
    <row r="88" spans="1:3" ht="60.6" customHeight="1" outlineLevel="3" x14ac:dyDescent="0.3">
      <c r="A88" s="5" t="s">
        <v>129</v>
      </c>
      <c r="B88" s="21" t="s">
        <v>130</v>
      </c>
      <c r="C88" s="20">
        <v>301344</v>
      </c>
    </row>
    <row r="89" spans="1:3" ht="86.4" customHeight="1" outlineLevel="3" x14ac:dyDescent="0.3">
      <c r="A89" s="5" t="s">
        <v>155</v>
      </c>
      <c r="B89" s="21" t="s">
        <v>156</v>
      </c>
      <c r="C89" s="20">
        <v>765392.7</v>
      </c>
    </row>
    <row r="90" spans="1:3" ht="46.8" outlineLevel="3" x14ac:dyDescent="0.3">
      <c r="A90" s="3" t="s">
        <v>131</v>
      </c>
      <c r="B90" s="7" t="s">
        <v>132</v>
      </c>
      <c r="C90" s="8">
        <f>C91</f>
        <v>784852.89999999991</v>
      </c>
    </row>
    <row r="91" spans="1:3" ht="58.95" customHeight="1" x14ac:dyDescent="0.3">
      <c r="A91" s="3" t="s">
        <v>133</v>
      </c>
      <c r="B91" s="7" t="s">
        <v>134</v>
      </c>
      <c r="C91" s="8">
        <f>SUM(C92:C94)</f>
        <v>784852.89999999991</v>
      </c>
    </row>
    <row r="92" spans="1:3" ht="105.6" customHeight="1" x14ac:dyDescent="0.3">
      <c r="A92" s="5" t="s">
        <v>135</v>
      </c>
      <c r="B92" s="9" t="s">
        <v>136</v>
      </c>
      <c r="C92" s="10">
        <v>120418.2</v>
      </c>
    </row>
    <row r="93" spans="1:3" ht="106.2" customHeight="1" x14ac:dyDescent="0.3">
      <c r="A93" s="5" t="s">
        <v>137</v>
      </c>
      <c r="B93" s="21" t="s">
        <v>138</v>
      </c>
      <c r="C93" s="10">
        <v>546491.69999999995</v>
      </c>
    </row>
    <row r="94" spans="1:3" ht="124.95" customHeight="1" x14ac:dyDescent="0.3">
      <c r="A94" s="5" t="s">
        <v>139</v>
      </c>
      <c r="B94" s="21" t="s">
        <v>140</v>
      </c>
      <c r="C94" s="10">
        <f>84400+33543</f>
        <v>117943</v>
      </c>
    </row>
    <row r="95" spans="1:3" ht="148.94999999999999" customHeight="1" x14ac:dyDescent="0.3">
      <c r="A95" s="23" t="s">
        <v>157</v>
      </c>
      <c r="B95" s="24" t="s">
        <v>158</v>
      </c>
      <c r="C95" s="8">
        <f>C96</f>
        <v>103454.49999999999</v>
      </c>
    </row>
    <row r="96" spans="1:3" ht="93.6" x14ac:dyDescent="0.3">
      <c r="A96" s="23" t="s">
        <v>159</v>
      </c>
      <c r="B96" s="24" t="s">
        <v>160</v>
      </c>
      <c r="C96" s="8">
        <f>C97</f>
        <v>103454.49999999999</v>
      </c>
    </row>
    <row r="97" spans="1:3" ht="87.6" customHeight="1" x14ac:dyDescent="0.3">
      <c r="A97" s="25" t="s">
        <v>161</v>
      </c>
      <c r="B97" s="26" t="s">
        <v>162</v>
      </c>
      <c r="C97" s="10">
        <f>C98+C99+C100</f>
        <v>103454.49999999999</v>
      </c>
    </row>
    <row r="98" spans="1:3" ht="84.75" customHeight="1" x14ac:dyDescent="0.3">
      <c r="A98" s="25" t="s">
        <v>163</v>
      </c>
      <c r="B98" s="26" t="s">
        <v>164</v>
      </c>
      <c r="C98" s="27">
        <v>1847.4</v>
      </c>
    </row>
    <row r="99" spans="1:3" ht="93.6" x14ac:dyDescent="0.3">
      <c r="A99" s="25" t="s">
        <v>165</v>
      </c>
      <c r="B99" s="26" t="s">
        <v>166</v>
      </c>
      <c r="C99" s="27">
        <v>91849.4</v>
      </c>
    </row>
    <row r="100" spans="1:3" ht="78" x14ac:dyDescent="0.3">
      <c r="A100" s="25" t="s">
        <v>167</v>
      </c>
      <c r="B100" s="26" t="s">
        <v>168</v>
      </c>
      <c r="C100" s="27">
        <v>9757.7000000000007</v>
      </c>
    </row>
  </sheetData>
  <autoFilter ref="A7:C94"/>
  <mergeCells count="3">
    <mergeCell ref="B1:C1"/>
    <mergeCell ref="A3:C3"/>
    <mergeCell ref="A4:C4"/>
  </mergeCells>
  <pageMargins left="0.78740157480314965" right="0.39370078740157483" top="0.78740157480314965" bottom="0.78740157480314965" header="0.51181102362204722" footer="0.51181102362204722"/>
  <pageSetup paperSize="9" scale="91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ДЧБ</vt:lpstr>
      <vt:lpstr>ДЧБ!Заголовки_для_печати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cp:lastModifiedBy>Рыженкова Елена Николаевна</cp:lastModifiedBy>
  <cp:lastPrinted>2015-06-03T06:35:08Z</cp:lastPrinted>
  <dcterms:created xsi:type="dcterms:W3CDTF">2015-04-29T13:37:37Z</dcterms:created>
  <dcterms:modified xsi:type="dcterms:W3CDTF">2015-06-03T06:35:10Z</dcterms:modified>
</cp:coreProperties>
</file>