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95" windowWidth="28140" windowHeight="11760"/>
  </bookViews>
  <sheets>
    <sheet name="на 01.01.2015. по годовому" sheetId="1" r:id="rId1"/>
  </sheets>
  <calcPr calcId="145621"/>
</workbook>
</file>

<file path=xl/calcChain.xml><?xml version="1.0" encoding="utf-8"?>
<calcChain xmlns="http://schemas.openxmlformats.org/spreadsheetml/2006/main">
  <c r="E13" i="1" l="1"/>
  <c r="H13" i="1"/>
  <c r="D50" i="1" l="1"/>
  <c r="G46" i="1"/>
  <c r="F46" i="1"/>
  <c r="F55" i="1" s="1"/>
  <c r="D46" i="1"/>
  <c r="C46" i="1"/>
  <c r="H43" i="1"/>
  <c r="E43" i="1"/>
  <c r="H42" i="1"/>
  <c r="E42" i="1"/>
  <c r="G41" i="1"/>
  <c r="H41" i="1" s="1"/>
  <c r="F41" i="1"/>
  <c r="D41" i="1"/>
  <c r="E41" i="1" s="1"/>
  <c r="C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E33" i="1"/>
  <c r="H32" i="1"/>
  <c r="E32" i="1"/>
  <c r="G31" i="1"/>
  <c r="F31" i="1"/>
  <c r="H31" i="1" s="1"/>
  <c r="D31" i="1"/>
  <c r="E31" i="1" s="1"/>
  <c r="C31" i="1"/>
  <c r="H30" i="1"/>
  <c r="E30" i="1"/>
  <c r="H29" i="1"/>
  <c r="E29" i="1"/>
  <c r="H28" i="1"/>
  <c r="E28" i="1"/>
  <c r="H27" i="1"/>
  <c r="E27" i="1"/>
  <c r="H26" i="1"/>
  <c r="E26" i="1"/>
  <c r="E25" i="1"/>
  <c r="H24" i="1"/>
  <c r="E24" i="1"/>
  <c r="H23" i="1"/>
  <c r="E23" i="1"/>
  <c r="H22" i="1"/>
  <c r="E22" i="1"/>
  <c r="H21" i="1"/>
  <c r="E21" i="1"/>
  <c r="H20" i="1"/>
  <c r="E20" i="1"/>
  <c r="G19" i="1"/>
  <c r="H19" i="1" s="1"/>
  <c r="F19" i="1"/>
  <c r="D19" i="1"/>
  <c r="C19" i="1"/>
  <c r="E19" i="1" s="1"/>
  <c r="H18" i="1"/>
  <c r="E18" i="1"/>
  <c r="G17" i="1"/>
  <c r="J17" i="1" s="1"/>
  <c r="F17" i="1"/>
  <c r="H17" i="1" s="1"/>
  <c r="D17" i="1"/>
  <c r="E17" i="1" s="1"/>
  <c r="C17" i="1"/>
  <c r="H15" i="1"/>
  <c r="E15" i="1"/>
  <c r="H14" i="1"/>
  <c r="E14" i="1"/>
  <c r="H12" i="1"/>
  <c r="E12" i="1"/>
  <c r="H11" i="1"/>
  <c r="E11" i="1"/>
  <c r="H10" i="1"/>
  <c r="E10" i="1"/>
  <c r="K9" i="1"/>
  <c r="J9" i="1"/>
  <c r="H9" i="1"/>
  <c r="E9" i="1"/>
  <c r="G8" i="1"/>
  <c r="G44" i="1" s="1"/>
  <c r="F8" i="1"/>
  <c r="F44" i="1" s="1"/>
  <c r="D8" i="1"/>
  <c r="E8" i="1" s="1"/>
  <c r="C8" i="1"/>
  <c r="C44" i="1" s="1"/>
  <c r="G55" i="1" l="1"/>
  <c r="H8" i="1"/>
  <c r="D44" i="1"/>
</calcChain>
</file>

<file path=xl/sharedStrings.xml><?xml version="1.0" encoding="utf-8"?>
<sst xmlns="http://schemas.openxmlformats.org/spreadsheetml/2006/main" count="85" uniqueCount="82">
  <si>
    <t>Справка об исполнении консолидированного бюджета Ленинградской области на 01.01.2015.</t>
  </si>
  <si>
    <t>тыс.руб.</t>
  </si>
  <si>
    <t>Раздел, подраздел</t>
  </si>
  <si>
    <t>Наименование раздела, подраздела</t>
  </si>
  <si>
    <t>на 01.01.2014.</t>
  </si>
  <si>
    <t>на 01.01.2015.</t>
  </si>
  <si>
    <t>Назначено на год</t>
  </si>
  <si>
    <t>Исполнено</t>
  </si>
  <si>
    <t>% исполнения плана года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</si>
  <si>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</si>
  <si>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Собственные доходы (с учетом предпринимательской деятельности),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</si>
  <si>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</si>
  <si>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</si>
  <si>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имущество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</si>
  <si>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</si>
  <si>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</si>
  <si>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</si>
  <si>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>0100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</si>
  <si>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</si>
  <si>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</si>
  <si>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</si>
  <si>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</si>
  <si>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</si>
  <si>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</si>
  <si>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</si>
  <si>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</si>
  <si>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</si>
  <si>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</si>
  <si>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</si>
  <si>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</si>
  <si>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</si>
  <si>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</si>
  <si>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</si>
  <si>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</si>
  <si>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</si>
  <si>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</si>
  <si>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</si>
  <si>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</si>
  <si>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</si>
  <si>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</si>
  <si>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</si>
  <si>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</si>
  <si>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</si>
  <si>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</si>
  <si>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 (дорожные фонды)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</si>
  <si>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</si>
  <si>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</si>
  <si>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</si>
  <si>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</si>
  <si>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</si>
  <si>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</si>
  <si>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</si>
  <si>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</si>
  <si>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</si>
  <si>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</si>
  <si>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</si>
  <si>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</si>
  <si>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</si>
  <si>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</si>
  <si>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</si>
  <si>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</si>
  <si>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</si>
  <si>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</si>
  <si>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</si>
  <si>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</si>
  <si>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</si>
  <si>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</si>
  <si>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</si>
  <si>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</si>
  <si>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r>
      <t>ИСТОЧНИКИ ПОКРЫТИЯ ДЕФИЦИТА (всего)</t>
    </r>
    <r>
      <rPr>
        <sz val="10"/>
        <color indexed="8"/>
        <rFont val="Arial Cyr"/>
        <charset val="204"/>
      </rPr>
      <t>, в том числе:</t>
    </r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</si>
  <si>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</si>
  <si>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</si>
  <si>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</si>
  <si>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</si>
  <si>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Акции и иные формы участия в капитале, находящиеся в государственной и муниципальной собственности</t>
  </si>
  <si>
    <t>Исполнение государственных и муниципальных гарантий в валюте Российской Федерации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</si>
  <si>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</si>
  <si>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</si>
  <si>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Исп. Тагарифуллина Е.Р., тел. 2656</t>
  </si>
  <si>
    <t>(по данным годового отчета)</t>
  </si>
  <si>
    <t>- акцизы</t>
  </si>
  <si>
    <t>Приложение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</si>
</sst>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  <font>
      <i/>
      <sz val="10"/>
      <color indexed="8"/>
      <name val="Arial CYR"/>
      <family val="2"/>
      <charset val="204"/>
    </font>
    <font>
      <b/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8"/>
      <name val="Arial Cyr"/>
      <family val="2"/>
      <charset val="204"/>
    </font>
    <font>
      <sz val="8"/>
      <name val="Helv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5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left" vertical="top" wrapText="1" shrinkToFit="1"/>
    </xf>
    <xf numFmtId="164" fontId="7" fillId="0" borderId="7" xfId="1" applyNumberFormat="1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center" wrapText="1" shrinkToFit="1"/>
    </xf>
    <xf numFmtId="164" fontId="2" fillId="0" borderId="7" xfId="1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 shrinkToFit="1"/>
    </xf>
    <xf numFmtId="164" fontId="2" fillId="0" borderId="0" xfId="0" applyNumberFormat="1" applyFont="1"/>
    <xf numFmtId="0" fontId="4" fillId="0" borderId="7" xfId="0" applyFont="1" applyBorder="1" applyAlignment="1">
      <alignment horizontal="left" vertical="top" wrapText="1" shrinkToFit="1"/>
    </xf>
    <xf numFmtId="164" fontId="8" fillId="0" borderId="7" xfId="2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left" vertical="top" wrapText="1" shrinkToFit="1"/>
    </xf>
    <xf numFmtId="164" fontId="8" fillId="0" borderId="7" xfId="1" applyNumberFormat="1" applyFont="1" applyBorder="1" applyAlignment="1">
      <alignment horizontal="center" vertical="top"/>
    </xf>
    <xf numFmtId="164" fontId="8" fillId="0" borderId="7" xfId="2" applyNumberFormat="1" applyFont="1" applyBorder="1" applyAlignment="1">
      <alignment horizontal="center" vertical="top"/>
    </xf>
    <xf numFmtId="0" fontId="9" fillId="0" borderId="7" xfId="0" applyFont="1" applyBorder="1" applyAlignment="1">
      <alignment horizontal="left" vertical="top" wrapText="1" shrinkToFit="1"/>
    </xf>
    <xf numFmtId="164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wrapText="1" shrinkToFit="1"/>
    </xf>
    <xf numFmtId="164" fontId="7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top" wrapText="1" shrinkToFit="1"/>
    </xf>
    <xf numFmtId="164" fontId="2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top"/>
    </xf>
    <xf numFmtId="49" fontId="4" fillId="0" borderId="7" xfId="0" applyNumberFormat="1" applyFont="1" applyBorder="1" applyAlignment="1">
      <alignment horizontal="center" vertical="center" wrapText="1" shrinkToFit="1"/>
    </xf>
    <xf numFmtId="164" fontId="10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top" wrapText="1" shrinkToFit="1"/>
    </xf>
    <xf numFmtId="164" fontId="11" fillId="0" borderId="7" xfId="0" applyNumberFormat="1" applyFont="1" applyBorder="1" applyAlignment="1">
      <alignment horizontal="center" vertical="center" shrinkToFit="1"/>
    </xf>
    <xf numFmtId="164" fontId="10" fillId="0" borderId="0" xfId="0" applyNumberFormat="1" applyFont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12" fillId="0" borderId="0" xfId="0" applyFont="1"/>
    <xf numFmtId="164" fontId="7" fillId="0" borderId="7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left" vertical="top" wrapText="1" shrinkToFit="1"/>
    </xf>
    <xf numFmtId="49" fontId="7" fillId="0" borderId="7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left" vertical="top" wrapText="1" shrinkToFit="1"/>
    </xf>
    <xf numFmtId="49" fontId="13" fillId="0" borderId="7" xfId="0" applyNumberFormat="1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left" vertical="top" wrapText="1" shrinkToFit="1"/>
    </xf>
    <xf numFmtId="164" fontId="13" fillId="0" borderId="7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7" xfId="0" applyNumberFormat="1" applyFont="1" applyBorder="1" applyAlignment="1">
      <alignment horizontal="left" vertical="top" wrapText="1" shrinkToFit="1"/>
    </xf>
    <xf numFmtId="164" fontId="2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top" shrinkToFit="1"/>
    </xf>
    <xf numFmtId="0" fontId="14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 vertical="center" wrapText="1" shrinkToFit="1"/>
    </xf>
    <xf numFmtId="164" fontId="4" fillId="0" borderId="6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4" fillId="0" borderId="5" xfId="0" applyNumberFormat="1" applyFont="1" applyBorder="1" applyAlignment="1">
      <alignment horizontal="center" vertical="center" wrapText="1" shrinkToFit="1"/>
    </xf>
    <xf numFmtId="164" fontId="4" fillId="2" borderId="2" xfId="0" applyNumberFormat="1" applyFont="1" applyFill="1" applyBorder="1" applyAlignment="1">
      <alignment horizontal="center" vertical="center" wrapText="1" shrinkToFit="1"/>
    </xf>
    <xf numFmtId="164" fontId="4" fillId="2" borderId="3" xfId="0" applyNumberFormat="1" applyFont="1" applyFill="1" applyBorder="1" applyAlignment="1">
      <alignment horizontal="center" vertical="center" wrapText="1" shrinkToFit="1"/>
    </xf>
    <xf numFmtId="164" fontId="4" fillId="2" borderId="4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4" fillId="0" borderId="3" xfId="0" applyNumberFormat="1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</cellXfs>
  <cellStyles count="4">
    <cellStyle name="Обычный" xfId="0" builtinId="0"/>
    <cellStyle name="Обычный_на 01.03.09г" xfId="1"/>
    <cellStyle name="Обычный_на 01.09.2010.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K59"/>
  <sheetViews>
    <sheetView tabSelected="1" zoomScale="78" zoomScaleNormal="78" workbookViewId="0">
      <selection activeCell="G1" sqref="G1:H1"/>
    </sheetView>
  </sheetViews>
  <sheetFormatPr defaultRowHeight="12.75" x14ac:dyDescent="0.2"/>
  <cols>
    <col min="1" max="1" width="10.42578125" style="4" customWidth="1"/>
    <col min="2" max="2" width="101.42578125" style="1" customWidth="1"/>
    <col min="3" max="4" width="14.28515625" style="4" customWidth="1"/>
    <col min="5" max="5" width="14.42578125" style="4" customWidth="1"/>
    <col min="6" max="6" width="14.28515625" style="4" customWidth="1"/>
    <col min="7" max="7" width="14.140625" style="4" customWidth="1"/>
    <col min="8" max="8" width="14.28515625" style="4" customWidth="1"/>
    <col min="9" max="9" width="9.140625" style="1"/>
    <col min="10" max="10" width="0" style="1" hidden="1" customWidth="1"/>
    <col min="11" max="11" width="18.28515625" style="1" hidden="1" customWidth="1"/>
    <col min="12" max="12" width="0" style="1" hidden="1" customWidth="1"/>
    <col min="13" max="16384" width="9.140625" style="1"/>
  </cols>
  <sheetData>
    <row r="1" spans="1:11" x14ac:dyDescent="0.2">
      <c r="G1" s="52" t="s">
        <v>81</v>
      </c>
      <c r="H1" s="52"/>
    </row>
    <row r="2" spans="1:11" ht="15.75" x14ac:dyDescent="0.2">
      <c r="A2" s="58" t="s">
        <v>0</v>
      </c>
      <c r="B2" s="58"/>
      <c r="C2" s="58"/>
      <c r="D2" s="58"/>
      <c r="E2" s="58"/>
      <c r="F2" s="58"/>
      <c r="G2" s="58"/>
      <c r="H2" s="58"/>
    </row>
    <row r="3" spans="1:11" x14ac:dyDescent="0.2">
      <c r="A3" s="59" t="s">
        <v>79</v>
      </c>
      <c r="B3" s="59"/>
      <c r="C3" s="59"/>
      <c r="D3" s="59"/>
      <c r="E3" s="59"/>
      <c r="F3" s="59"/>
      <c r="G3" s="59"/>
      <c r="H3" s="59"/>
    </row>
    <row r="4" spans="1:11" x14ac:dyDescent="0.2">
      <c r="A4" s="2"/>
      <c r="C4" s="1"/>
      <c r="D4" s="1"/>
      <c r="E4" s="1"/>
      <c r="F4" s="1"/>
      <c r="G4" s="1"/>
      <c r="H4" s="3" t="s">
        <v>1</v>
      </c>
    </row>
    <row r="5" spans="1:11" s="4" customFormat="1" ht="12.75" customHeight="1" x14ac:dyDescent="0.2">
      <c r="A5" s="53" t="s">
        <v>2</v>
      </c>
      <c r="B5" s="53" t="s">
        <v>3</v>
      </c>
      <c r="C5" s="61" t="s">
        <v>4</v>
      </c>
      <c r="D5" s="62"/>
      <c r="E5" s="63"/>
      <c r="F5" s="64" t="s">
        <v>5</v>
      </c>
      <c r="G5" s="65"/>
      <c r="H5" s="66"/>
    </row>
    <row r="6" spans="1:11" s="4" customFormat="1" x14ac:dyDescent="0.2">
      <c r="A6" s="60"/>
      <c r="B6" s="60"/>
      <c r="C6" s="55" t="s">
        <v>6</v>
      </c>
      <c r="D6" s="55" t="s">
        <v>7</v>
      </c>
      <c r="E6" s="55" t="s">
        <v>8</v>
      </c>
      <c r="F6" s="53" t="s">
        <v>6</v>
      </c>
      <c r="G6" s="53" t="s">
        <v>7</v>
      </c>
      <c r="H6" s="55" t="s">
        <v>8</v>
      </c>
    </row>
    <row r="7" spans="1:11" s="4" customFormat="1" x14ac:dyDescent="0.2">
      <c r="A7" s="54"/>
      <c r="B7" s="54"/>
      <c r="C7" s="56"/>
      <c r="D7" s="56"/>
      <c r="E7" s="56"/>
      <c r="F7" s="54"/>
      <c r="G7" s="54"/>
      <c r="H7" s="56"/>
    </row>
    <row r="8" spans="1:11" x14ac:dyDescent="0.2">
      <c r="A8" s="5"/>
      <c r="B8" s="6" t="s">
        <v>9</v>
      </c>
      <c r="C8" s="7">
        <f>C9+C14</f>
        <v>94447183.799999997</v>
      </c>
      <c r="D8" s="7">
        <f>D9+D14</f>
        <v>94886668.399999991</v>
      </c>
      <c r="E8" s="8">
        <f t="shared" ref="E8:E15" si="0">D8/C8*100</f>
        <v>100.46532313862384</v>
      </c>
      <c r="F8" s="7">
        <f>F9+F14</f>
        <v>105608250.30000001</v>
      </c>
      <c r="G8" s="7">
        <f>G9+G14</f>
        <v>122317128.09999999</v>
      </c>
      <c r="H8" s="8">
        <f t="shared" ref="H8:H15" si="1">G8/F8*100</f>
        <v>115.82156484226876</v>
      </c>
    </row>
    <row r="9" spans="1:11" x14ac:dyDescent="0.2">
      <c r="A9" s="5"/>
      <c r="B9" s="9" t="s">
        <v>10</v>
      </c>
      <c r="C9" s="10">
        <v>82380350.700000003</v>
      </c>
      <c r="D9" s="10">
        <v>84485830.599999994</v>
      </c>
      <c r="E9" s="11">
        <f t="shared" si="0"/>
        <v>102.55580351638389</v>
      </c>
      <c r="F9" s="10">
        <v>90222000.400000006</v>
      </c>
      <c r="G9" s="10">
        <v>108979481.59999999</v>
      </c>
      <c r="H9" s="11">
        <f t="shared" si="1"/>
        <v>120.79036279049294</v>
      </c>
      <c r="J9" s="1">
        <f>G9/D9*100</f>
        <v>128.99143066482441</v>
      </c>
      <c r="K9" s="12">
        <f>G9-D9</f>
        <v>24493651</v>
      </c>
    </row>
    <row r="10" spans="1:11" x14ac:dyDescent="0.2">
      <c r="A10" s="5"/>
      <c r="B10" s="13" t="s">
        <v>11</v>
      </c>
      <c r="C10" s="14">
        <v>27360802</v>
      </c>
      <c r="D10" s="15">
        <v>26911804.5</v>
      </c>
      <c r="E10" s="11">
        <f t="shared" si="0"/>
        <v>98.358975369216154</v>
      </c>
      <c r="F10" s="14">
        <v>28155579.899999999</v>
      </c>
      <c r="G10" s="15">
        <v>46144905.299999997</v>
      </c>
      <c r="H10" s="11">
        <f t="shared" si="1"/>
        <v>163.89257640543215</v>
      </c>
    </row>
    <row r="11" spans="1:11" ht="12" customHeight="1" x14ac:dyDescent="0.2">
      <c r="A11" s="5"/>
      <c r="B11" s="16" t="s">
        <v>12</v>
      </c>
      <c r="C11" s="17">
        <v>25713550.800000001</v>
      </c>
      <c r="D11" s="18">
        <v>25819353.600000001</v>
      </c>
      <c r="E11" s="11">
        <f t="shared" si="0"/>
        <v>100.41146709306285</v>
      </c>
      <c r="F11" s="17">
        <v>28130355.100000001</v>
      </c>
      <c r="G11" s="18">
        <v>28715525.100000001</v>
      </c>
      <c r="H11" s="11">
        <f t="shared" si="1"/>
        <v>102.0802083653754</v>
      </c>
    </row>
    <row r="12" spans="1:11" ht="12" customHeight="1" x14ac:dyDescent="0.2">
      <c r="A12" s="5"/>
      <c r="B12" s="16" t="s">
        <v>13</v>
      </c>
      <c r="C12" s="17">
        <v>13022515.199999999</v>
      </c>
      <c r="D12" s="18">
        <v>14601551.6</v>
      </c>
      <c r="E12" s="11">
        <f t="shared" si="0"/>
        <v>112.12543334178639</v>
      </c>
      <c r="F12" s="17">
        <v>17009205.899999999</v>
      </c>
      <c r="G12" s="18">
        <v>17191038.600000001</v>
      </c>
      <c r="H12" s="11">
        <f t="shared" si="1"/>
        <v>101.06902521533942</v>
      </c>
    </row>
    <row r="13" spans="1:11" ht="12" customHeight="1" x14ac:dyDescent="0.2">
      <c r="A13" s="5"/>
      <c r="B13" s="16" t="s">
        <v>80</v>
      </c>
      <c r="C13" s="17">
        <v>5709762</v>
      </c>
      <c r="D13" s="18">
        <v>5209763.7</v>
      </c>
      <c r="E13" s="11">
        <f>D13/C13*100</f>
        <v>91.243097348015553</v>
      </c>
      <c r="F13" s="17">
        <v>5960096</v>
      </c>
      <c r="G13" s="18">
        <v>5017019.2</v>
      </c>
      <c r="H13" s="11">
        <f>G13/F13*100</f>
        <v>84.176818628424783</v>
      </c>
    </row>
    <row r="14" spans="1:11" x14ac:dyDescent="0.2">
      <c r="A14" s="5"/>
      <c r="B14" s="13" t="s">
        <v>14</v>
      </c>
      <c r="C14" s="17">
        <v>12066833.1</v>
      </c>
      <c r="D14" s="18">
        <v>10400837.800000001</v>
      </c>
      <c r="E14" s="11">
        <f t="shared" si="0"/>
        <v>86.193599545186402</v>
      </c>
      <c r="F14" s="17">
        <v>15386249.9</v>
      </c>
      <c r="G14" s="18">
        <v>13337646.5</v>
      </c>
      <c r="H14" s="11">
        <f t="shared" si="1"/>
        <v>86.685492479879713</v>
      </c>
    </row>
    <row r="15" spans="1:11" x14ac:dyDescent="0.2">
      <c r="A15" s="5"/>
      <c r="B15" s="13" t="s">
        <v>15</v>
      </c>
      <c r="C15" s="17">
        <v>10215875.300000001</v>
      </c>
      <c r="D15" s="18">
        <v>9654497</v>
      </c>
      <c r="E15" s="11">
        <f t="shared" si="0"/>
        <v>94.504843848279933</v>
      </c>
      <c r="F15" s="17">
        <v>13719703.9</v>
      </c>
      <c r="G15" s="18">
        <v>13246007.199999999</v>
      </c>
      <c r="H15" s="11">
        <f t="shared" si="1"/>
        <v>96.547325631422694</v>
      </c>
    </row>
    <row r="16" spans="1:11" x14ac:dyDescent="0.2">
      <c r="A16" s="5"/>
      <c r="B16" s="19"/>
      <c r="C16" s="10"/>
      <c r="D16" s="10"/>
      <c r="E16" s="11"/>
      <c r="F16" s="10"/>
      <c r="G16" s="10"/>
      <c r="H16" s="11"/>
    </row>
    <row r="17" spans="1:10" x14ac:dyDescent="0.2">
      <c r="A17" s="5"/>
      <c r="B17" s="6" t="s">
        <v>16</v>
      </c>
      <c r="C17" s="20">
        <f>C18+C23+C24+C28+C33+C34+C35+C36+C37+C38+C39+C40+C42+C43</f>
        <v>110935866.09999999</v>
      </c>
      <c r="D17" s="20">
        <f>D18+D23+D24+D28+D33+D34+D35+D36+D37+D38+D39+D40+D42+D43</f>
        <v>99638499.900000006</v>
      </c>
      <c r="E17" s="21">
        <f t="shared" ref="E17:E43" si="2">D17/C17*100</f>
        <v>89.816308650066063</v>
      </c>
      <c r="F17" s="20">
        <f>F18+F23+F24+F28+F33+F34+F35+F36+F37+F38+F39+F40+F42+F43</f>
        <v>120782903.49999999</v>
      </c>
      <c r="G17" s="20">
        <f>G18+G23+G24+G28+G33+G34+G35+G36+G37+G38+G39+G40+G42+G43</f>
        <v>108966990.10000001</v>
      </c>
      <c r="H17" s="21">
        <f t="shared" ref="H17:H24" si="3">G17/F17*100</f>
        <v>90.217230205928956</v>
      </c>
      <c r="J17" s="1">
        <f>G17/D17*100</f>
        <v>109.36233505057015</v>
      </c>
    </row>
    <row r="18" spans="1:10" x14ac:dyDescent="0.2">
      <c r="A18" s="22" t="s">
        <v>17</v>
      </c>
      <c r="B18" s="6" t="s">
        <v>18</v>
      </c>
      <c r="C18" s="23">
        <v>10660082.9</v>
      </c>
      <c r="D18" s="23">
        <v>9850160.8000000007</v>
      </c>
      <c r="E18" s="21">
        <f t="shared" si="2"/>
        <v>92.402290792691673</v>
      </c>
      <c r="F18" s="23">
        <v>11984002.699999999</v>
      </c>
      <c r="G18" s="23">
        <v>11089547.9</v>
      </c>
      <c r="H18" s="21">
        <f t="shared" si="3"/>
        <v>92.536260026042896</v>
      </c>
    </row>
    <row r="19" spans="1:10" s="27" customFormat="1" ht="12.75" customHeight="1" x14ac:dyDescent="0.2">
      <c r="A19" s="24" t="s">
        <v>19</v>
      </c>
      <c r="B19" s="13" t="s">
        <v>20</v>
      </c>
      <c r="C19" s="25">
        <f>44584+604758.9+5594387.3</f>
        <v>6243730.2000000002</v>
      </c>
      <c r="D19" s="25">
        <f>43464.6+585828.7+5252046.6</f>
        <v>5881339.8999999994</v>
      </c>
      <c r="E19" s="26">
        <f t="shared" si="2"/>
        <v>94.195932745460382</v>
      </c>
      <c r="F19" s="25">
        <f>51629.2+662713.7+5279476.8</f>
        <v>5993819.6999999993</v>
      </c>
      <c r="G19" s="25">
        <f>50859.1+624739.5+5006706.8</f>
        <v>5682305.3999999994</v>
      </c>
      <c r="H19" s="26">
        <f t="shared" si="3"/>
        <v>94.802741563947947</v>
      </c>
    </row>
    <row r="20" spans="1:10" x14ac:dyDescent="0.2">
      <c r="A20" s="28" t="s">
        <v>21</v>
      </c>
      <c r="B20" s="13" t="s">
        <v>22</v>
      </c>
      <c r="C20" s="25">
        <v>189821.7</v>
      </c>
      <c r="D20" s="25">
        <v>185474.4</v>
      </c>
      <c r="E20" s="26">
        <f t="shared" si="2"/>
        <v>97.709798194832302</v>
      </c>
      <c r="F20" s="25">
        <v>205818</v>
      </c>
      <c r="G20" s="25">
        <v>198683.4</v>
      </c>
      <c r="H20" s="26">
        <f t="shared" si="3"/>
        <v>96.53353934058245</v>
      </c>
    </row>
    <row r="21" spans="1:10" ht="25.5" x14ac:dyDescent="0.2">
      <c r="A21" s="28" t="s">
        <v>23</v>
      </c>
      <c r="B21" s="13" t="s">
        <v>24</v>
      </c>
      <c r="C21" s="25">
        <v>360168.6</v>
      </c>
      <c r="D21" s="25">
        <v>352985.2</v>
      </c>
      <c r="E21" s="26">
        <f t="shared" si="2"/>
        <v>98.005545180784779</v>
      </c>
      <c r="F21" s="25">
        <v>405325.9</v>
      </c>
      <c r="G21" s="25">
        <v>395721.6</v>
      </c>
      <c r="H21" s="26">
        <f t="shared" si="3"/>
        <v>97.630474637816121</v>
      </c>
    </row>
    <row r="22" spans="1:10" x14ac:dyDescent="0.2">
      <c r="A22" s="28" t="s">
        <v>25</v>
      </c>
      <c r="B22" s="13" t="s">
        <v>26</v>
      </c>
      <c r="C22" s="25">
        <v>61066.6</v>
      </c>
      <c r="D22" s="25">
        <v>56325.599999999999</v>
      </c>
      <c r="E22" s="26">
        <f t="shared" si="2"/>
        <v>92.236345236184761</v>
      </c>
      <c r="F22" s="25">
        <v>161767.9</v>
      </c>
      <c r="G22" s="25">
        <v>158730.9</v>
      </c>
      <c r="H22" s="26">
        <f t="shared" si="3"/>
        <v>98.122618887925228</v>
      </c>
    </row>
    <row r="23" spans="1:10" x14ac:dyDescent="0.2">
      <c r="A23" s="22" t="s">
        <v>27</v>
      </c>
      <c r="B23" s="6" t="s">
        <v>28</v>
      </c>
      <c r="C23" s="23">
        <v>56978</v>
      </c>
      <c r="D23" s="23">
        <v>56911.8</v>
      </c>
      <c r="E23" s="21">
        <f t="shared" si="2"/>
        <v>99.883814805714493</v>
      </c>
      <c r="F23" s="23">
        <v>57232.7</v>
      </c>
      <c r="G23" s="23">
        <v>57040.1</v>
      </c>
      <c r="H23" s="21">
        <f t="shared" si="3"/>
        <v>99.663479094992908</v>
      </c>
    </row>
    <row r="24" spans="1:10" x14ac:dyDescent="0.2">
      <c r="A24" s="22" t="s">
        <v>29</v>
      </c>
      <c r="B24" s="6" t="s">
        <v>30</v>
      </c>
      <c r="C24" s="29">
        <v>1474435.4</v>
      </c>
      <c r="D24" s="29">
        <v>1393079.5</v>
      </c>
      <c r="E24" s="21">
        <f t="shared" si="2"/>
        <v>94.48223367398802</v>
      </c>
      <c r="F24" s="29">
        <v>1553797.5</v>
      </c>
      <c r="G24" s="29">
        <v>1472487.7</v>
      </c>
      <c r="H24" s="21">
        <f t="shared" si="3"/>
        <v>94.767027234887422</v>
      </c>
    </row>
    <row r="25" spans="1:10" x14ac:dyDescent="0.2">
      <c r="A25" s="30" t="s">
        <v>31</v>
      </c>
      <c r="B25" s="31" t="s">
        <v>32</v>
      </c>
      <c r="C25" s="25">
        <v>69437.899999999994</v>
      </c>
      <c r="D25" s="25">
        <v>69269.899999999994</v>
      </c>
      <c r="E25" s="15">
        <f t="shared" si="2"/>
        <v>99.758057199310471</v>
      </c>
      <c r="F25" s="25">
        <v>0</v>
      </c>
      <c r="G25" s="25">
        <v>0</v>
      </c>
      <c r="H25" s="15">
        <v>0</v>
      </c>
    </row>
    <row r="26" spans="1:10" ht="25.5" x14ac:dyDescent="0.2">
      <c r="A26" s="28" t="s">
        <v>33</v>
      </c>
      <c r="B26" s="13" t="s">
        <v>34</v>
      </c>
      <c r="C26" s="25">
        <v>480052.7</v>
      </c>
      <c r="D26" s="25">
        <v>442509.7</v>
      </c>
      <c r="E26" s="26">
        <f t="shared" si="2"/>
        <v>92.179400303341694</v>
      </c>
      <c r="F26" s="25">
        <v>472689.6</v>
      </c>
      <c r="G26" s="25">
        <v>421968.8</v>
      </c>
      <c r="H26" s="26">
        <f t="shared" ref="H26:H43" si="4">G26/F26*100</f>
        <v>89.269744881207458</v>
      </c>
    </row>
    <row r="27" spans="1:10" x14ac:dyDescent="0.2">
      <c r="A27" s="28" t="s">
        <v>35</v>
      </c>
      <c r="B27" s="13" t="s">
        <v>36</v>
      </c>
      <c r="C27" s="25">
        <v>850439.3</v>
      </c>
      <c r="D27" s="25">
        <v>822777.7</v>
      </c>
      <c r="E27" s="26">
        <f t="shared" si="2"/>
        <v>96.747375150701515</v>
      </c>
      <c r="F27" s="25">
        <v>866653.3</v>
      </c>
      <c r="G27" s="25">
        <v>847442.6</v>
      </c>
      <c r="H27" s="26">
        <f t="shared" si="4"/>
        <v>97.78334658161458</v>
      </c>
    </row>
    <row r="28" spans="1:10" x14ac:dyDescent="0.2">
      <c r="A28" s="22" t="s">
        <v>37</v>
      </c>
      <c r="B28" s="6" t="s">
        <v>38</v>
      </c>
      <c r="C28" s="29">
        <v>22664133.199999999</v>
      </c>
      <c r="D28" s="29">
        <v>19754942.100000001</v>
      </c>
      <c r="E28" s="21">
        <f t="shared" si="2"/>
        <v>87.163898683758191</v>
      </c>
      <c r="F28" s="29">
        <v>25242963.699999999</v>
      </c>
      <c r="G28" s="29">
        <v>21720164</v>
      </c>
      <c r="H28" s="21">
        <f t="shared" si="4"/>
        <v>86.044429085797091</v>
      </c>
    </row>
    <row r="29" spans="1:10" x14ac:dyDescent="0.2">
      <c r="A29" s="28" t="s">
        <v>39</v>
      </c>
      <c r="B29" s="13" t="s">
        <v>40</v>
      </c>
      <c r="C29" s="25">
        <v>5536312.2999999998</v>
      </c>
      <c r="D29" s="25">
        <v>5528138.0999999996</v>
      </c>
      <c r="E29" s="26">
        <f t="shared" si="2"/>
        <v>99.852352982327247</v>
      </c>
      <c r="F29" s="25">
        <v>6492247.2999999998</v>
      </c>
      <c r="G29" s="25">
        <v>6041932.7000000002</v>
      </c>
      <c r="H29" s="26">
        <f t="shared" si="4"/>
        <v>93.063810123191089</v>
      </c>
    </row>
    <row r="30" spans="1:10" x14ac:dyDescent="0.2">
      <c r="A30" s="28" t="s">
        <v>41</v>
      </c>
      <c r="B30" s="13" t="s">
        <v>42</v>
      </c>
      <c r="C30" s="25">
        <v>1005322.7</v>
      </c>
      <c r="D30" s="25">
        <v>994115.5</v>
      </c>
      <c r="E30" s="26">
        <f t="shared" si="2"/>
        <v>98.885213673181767</v>
      </c>
      <c r="F30" s="25">
        <v>1055195.3999999999</v>
      </c>
      <c r="G30" s="25">
        <v>1039694.5</v>
      </c>
      <c r="H30" s="26">
        <f t="shared" si="4"/>
        <v>98.530992458837488</v>
      </c>
    </row>
    <row r="31" spans="1:10" x14ac:dyDescent="0.2">
      <c r="A31" s="28" t="s">
        <v>43</v>
      </c>
      <c r="B31" s="13" t="s">
        <v>44</v>
      </c>
      <c r="C31" s="25">
        <f>1519806.9+11418069.4</f>
        <v>12937876.300000001</v>
      </c>
      <c r="D31" s="25">
        <f>1480866.5+8806809.1</f>
        <v>10287675.6</v>
      </c>
      <c r="E31" s="26">
        <f t="shared" si="2"/>
        <v>79.515952707014208</v>
      </c>
      <c r="F31" s="25">
        <f>1692466+11793633</f>
        <v>13486099</v>
      </c>
      <c r="G31" s="25">
        <f>1647258.3+9240708.3</f>
        <v>10887966.600000001</v>
      </c>
      <c r="H31" s="26">
        <f t="shared" si="4"/>
        <v>80.734737302462349</v>
      </c>
    </row>
    <row r="32" spans="1:10" x14ac:dyDescent="0.2">
      <c r="A32" s="28" t="s">
        <v>45</v>
      </c>
      <c r="B32" s="13" t="s">
        <v>46</v>
      </c>
      <c r="C32" s="25">
        <v>332763.3</v>
      </c>
      <c r="D32" s="25">
        <v>325413.90000000002</v>
      </c>
      <c r="E32" s="26">
        <f t="shared" si="2"/>
        <v>97.791403078404386</v>
      </c>
      <c r="F32" s="25">
        <v>568111.5</v>
      </c>
      <c r="G32" s="25">
        <v>548992.9</v>
      </c>
      <c r="H32" s="26">
        <f t="shared" si="4"/>
        <v>96.634709911698678</v>
      </c>
    </row>
    <row r="33" spans="1:8" x14ac:dyDescent="0.2">
      <c r="A33" s="22" t="s">
        <v>47</v>
      </c>
      <c r="B33" s="6" t="s">
        <v>48</v>
      </c>
      <c r="C33" s="23">
        <v>13442043.199999999</v>
      </c>
      <c r="D33" s="23">
        <v>9998231.8000000007</v>
      </c>
      <c r="E33" s="32">
        <f t="shared" si="2"/>
        <v>74.380298078494505</v>
      </c>
      <c r="F33" s="23">
        <v>14249431.199999999</v>
      </c>
      <c r="G33" s="23">
        <v>11343840.4</v>
      </c>
      <c r="H33" s="32">
        <f t="shared" si="4"/>
        <v>79.609075202945661</v>
      </c>
    </row>
    <row r="34" spans="1:8" x14ac:dyDescent="0.2">
      <c r="A34" s="22" t="s">
        <v>49</v>
      </c>
      <c r="B34" s="6" t="s">
        <v>50</v>
      </c>
      <c r="C34" s="23">
        <v>232471.3</v>
      </c>
      <c r="D34" s="23">
        <v>215726.5</v>
      </c>
      <c r="E34" s="32">
        <f t="shared" si="2"/>
        <v>92.797046345075714</v>
      </c>
      <c r="F34" s="23">
        <v>248476.9</v>
      </c>
      <c r="G34" s="23">
        <v>237426.4</v>
      </c>
      <c r="H34" s="32">
        <f t="shared" si="4"/>
        <v>95.552705301780577</v>
      </c>
    </row>
    <row r="35" spans="1:8" x14ac:dyDescent="0.2">
      <c r="A35" s="22" t="s">
        <v>51</v>
      </c>
      <c r="B35" s="6" t="s">
        <v>52</v>
      </c>
      <c r="C35" s="33">
        <v>26396170.199999999</v>
      </c>
      <c r="D35" s="34">
        <v>25485841.300000001</v>
      </c>
      <c r="E35" s="32">
        <f t="shared" si="2"/>
        <v>96.551284170762017</v>
      </c>
      <c r="F35" s="33">
        <v>28752391.699999999</v>
      </c>
      <c r="G35" s="34">
        <v>27900330.600000001</v>
      </c>
      <c r="H35" s="32">
        <f t="shared" si="4"/>
        <v>97.036555745030427</v>
      </c>
    </row>
    <row r="36" spans="1:8" x14ac:dyDescent="0.2">
      <c r="A36" s="22" t="s">
        <v>53</v>
      </c>
      <c r="B36" s="6" t="s">
        <v>54</v>
      </c>
      <c r="C36" s="23">
        <v>4267381.5999999996</v>
      </c>
      <c r="D36" s="23">
        <v>3893827</v>
      </c>
      <c r="E36" s="21">
        <f t="shared" si="2"/>
        <v>91.246280857563818</v>
      </c>
      <c r="F36" s="23">
        <v>4646503.5999999996</v>
      </c>
      <c r="G36" s="23">
        <v>4205251.2</v>
      </c>
      <c r="H36" s="21">
        <f t="shared" si="4"/>
        <v>90.503560569715262</v>
      </c>
    </row>
    <row r="37" spans="1:8" x14ac:dyDescent="0.2">
      <c r="A37" s="22" t="s">
        <v>55</v>
      </c>
      <c r="B37" s="6" t="s">
        <v>56</v>
      </c>
      <c r="C37" s="23">
        <v>15087742.199999999</v>
      </c>
      <c r="D37" s="23">
        <v>14565148.5</v>
      </c>
      <c r="E37" s="21">
        <f t="shared" si="2"/>
        <v>96.536302827337551</v>
      </c>
      <c r="F37" s="23">
        <v>17124205</v>
      </c>
      <c r="G37" s="23">
        <v>15410735.5</v>
      </c>
      <c r="H37" s="21">
        <f t="shared" si="4"/>
        <v>89.993874168173065</v>
      </c>
    </row>
    <row r="38" spans="1:8" x14ac:dyDescent="0.2">
      <c r="A38" s="22" t="s">
        <v>57</v>
      </c>
      <c r="B38" s="6" t="s">
        <v>58</v>
      </c>
      <c r="C38" s="23">
        <v>14389106</v>
      </c>
      <c r="D38" s="23">
        <v>12728720.699999999</v>
      </c>
      <c r="E38" s="21">
        <f t="shared" si="2"/>
        <v>88.460816815165572</v>
      </c>
      <c r="F38" s="23">
        <v>13851407.9</v>
      </c>
      <c r="G38" s="23">
        <v>13090639.4</v>
      </c>
      <c r="H38" s="21">
        <f t="shared" si="4"/>
        <v>94.507644959325759</v>
      </c>
    </row>
    <row r="39" spans="1:8" x14ac:dyDescent="0.2">
      <c r="A39" s="22" t="s">
        <v>59</v>
      </c>
      <c r="B39" s="6" t="s">
        <v>60</v>
      </c>
      <c r="C39" s="23">
        <v>1575948.6</v>
      </c>
      <c r="D39" s="23">
        <v>1175192.5</v>
      </c>
      <c r="E39" s="21">
        <f t="shared" si="2"/>
        <v>74.57048408812318</v>
      </c>
      <c r="F39" s="23">
        <v>1994560.8</v>
      </c>
      <c r="G39" s="23">
        <v>1615742.9</v>
      </c>
      <c r="H39" s="21">
        <f t="shared" si="4"/>
        <v>81.007452868822043</v>
      </c>
    </row>
    <row r="40" spans="1:8" s="35" customFormat="1" x14ac:dyDescent="0.2">
      <c r="A40" s="22" t="s">
        <v>61</v>
      </c>
      <c r="B40" s="6" t="s">
        <v>62</v>
      </c>
      <c r="C40" s="23">
        <v>190938.6</v>
      </c>
      <c r="D40" s="23">
        <v>187911.4</v>
      </c>
      <c r="E40" s="21">
        <f t="shared" si="2"/>
        <v>98.414568871878188</v>
      </c>
      <c r="F40" s="23">
        <v>232301.7</v>
      </c>
      <c r="G40" s="23">
        <v>229669.2</v>
      </c>
      <c r="H40" s="21">
        <f t="shared" si="4"/>
        <v>98.866775404570859</v>
      </c>
    </row>
    <row r="41" spans="1:8" x14ac:dyDescent="0.2">
      <c r="A41" s="22"/>
      <c r="B41" s="6" t="s">
        <v>63</v>
      </c>
      <c r="C41" s="36">
        <f>C35+C36+C37+C38+C39+C40</f>
        <v>61907287.200000003</v>
      </c>
      <c r="D41" s="36">
        <f>D35+D36+D37+D38+D39+D40</f>
        <v>58036641.399999999</v>
      </c>
      <c r="E41" s="21">
        <f t="shared" si="2"/>
        <v>93.747673375679753</v>
      </c>
      <c r="F41" s="36">
        <f>F35+F36+F37+F38+F39+F40</f>
        <v>66601370.699999996</v>
      </c>
      <c r="G41" s="36">
        <f>G35+G36+G37+G38+G39+G40</f>
        <v>62452368.799999997</v>
      </c>
      <c r="H41" s="21">
        <f t="shared" si="4"/>
        <v>93.770395629410075</v>
      </c>
    </row>
    <row r="42" spans="1:8" x14ac:dyDescent="0.2">
      <c r="A42" s="37" t="s">
        <v>64</v>
      </c>
      <c r="B42" s="38" t="s">
        <v>65</v>
      </c>
      <c r="C42" s="29">
        <v>394348.4</v>
      </c>
      <c r="D42" s="29">
        <v>332806</v>
      </c>
      <c r="E42" s="32">
        <f t="shared" si="2"/>
        <v>84.393901433351829</v>
      </c>
      <c r="F42" s="29">
        <v>808912.5</v>
      </c>
      <c r="G42" s="29">
        <v>594114.80000000005</v>
      </c>
      <c r="H42" s="32">
        <f t="shared" si="4"/>
        <v>73.44611438196344</v>
      </c>
    </row>
    <row r="43" spans="1:8" x14ac:dyDescent="0.2">
      <c r="A43" s="22" t="s">
        <v>66</v>
      </c>
      <c r="B43" s="6" t="s">
        <v>67</v>
      </c>
      <c r="C43" s="23">
        <v>104086.5</v>
      </c>
      <c r="D43" s="23">
        <v>0</v>
      </c>
      <c r="E43" s="21">
        <f t="shared" si="2"/>
        <v>0</v>
      </c>
      <c r="F43" s="23">
        <v>36715.599999999999</v>
      </c>
      <c r="G43" s="23">
        <v>0</v>
      </c>
      <c r="H43" s="21">
        <f t="shared" si="4"/>
        <v>0</v>
      </c>
    </row>
    <row r="44" spans="1:8" x14ac:dyDescent="0.2">
      <c r="A44" s="39"/>
      <c r="B44" s="40" t="s">
        <v>68</v>
      </c>
      <c r="C44" s="36">
        <f>C8-C17</f>
        <v>-16488682.299999997</v>
      </c>
      <c r="D44" s="36">
        <f>D8-D17</f>
        <v>-4751831.5000000149</v>
      </c>
      <c r="E44" s="36"/>
      <c r="F44" s="36">
        <f>F8-F17</f>
        <v>-15174653.199999973</v>
      </c>
      <c r="G44" s="36">
        <f>G8-G17</f>
        <v>13350137.999999985</v>
      </c>
      <c r="H44" s="36"/>
    </row>
    <row r="45" spans="1:8" x14ac:dyDescent="0.2">
      <c r="A45" s="41"/>
      <c r="B45" s="42"/>
      <c r="C45" s="36"/>
      <c r="D45" s="36"/>
      <c r="E45" s="43"/>
      <c r="F45" s="36"/>
      <c r="G45" s="36"/>
      <c r="H45" s="43"/>
    </row>
    <row r="46" spans="1:8" x14ac:dyDescent="0.2">
      <c r="A46" s="28"/>
      <c r="B46" s="6" t="s">
        <v>69</v>
      </c>
      <c r="C46" s="36">
        <f>SUM(C47:C54)</f>
        <v>16488682.300000001</v>
      </c>
      <c r="D46" s="36">
        <f>SUM(D47:D54)</f>
        <v>4751831.5</v>
      </c>
      <c r="E46" s="21"/>
      <c r="F46" s="36">
        <f>SUM(F47:F54)</f>
        <v>15174653.199999999</v>
      </c>
      <c r="G46" s="36">
        <f>SUM(G47:G54)</f>
        <v>-13350137.999999998</v>
      </c>
      <c r="H46" s="21"/>
    </row>
    <row r="47" spans="1:8" x14ac:dyDescent="0.2">
      <c r="A47" s="44"/>
      <c r="B47" s="45" t="s">
        <v>70</v>
      </c>
      <c r="C47" s="15">
        <v>0</v>
      </c>
      <c r="D47" s="15">
        <v>0</v>
      </c>
      <c r="E47" s="26"/>
      <c r="F47" s="15">
        <v>6600000</v>
      </c>
      <c r="G47" s="15">
        <v>-1025000</v>
      </c>
      <c r="H47" s="26"/>
    </row>
    <row r="48" spans="1:8" x14ac:dyDescent="0.2">
      <c r="A48" s="44"/>
      <c r="B48" s="45" t="s">
        <v>71</v>
      </c>
      <c r="C48" s="15">
        <v>8893745.5</v>
      </c>
      <c r="D48" s="15">
        <v>4660645</v>
      </c>
      <c r="E48" s="26"/>
      <c r="F48" s="15">
        <v>1020137.3</v>
      </c>
      <c r="G48" s="15">
        <v>380000.3</v>
      </c>
      <c r="H48" s="26"/>
    </row>
    <row r="49" spans="1:8" x14ac:dyDescent="0.2">
      <c r="A49" s="44"/>
      <c r="B49" s="45" t="s">
        <v>72</v>
      </c>
      <c r="C49" s="15">
        <v>-110055.7</v>
      </c>
      <c r="D49" s="15">
        <v>0</v>
      </c>
      <c r="E49" s="26"/>
      <c r="F49" s="15">
        <v>717466.8</v>
      </c>
      <c r="G49" s="15">
        <v>683817</v>
      </c>
      <c r="H49" s="26"/>
    </row>
    <row r="50" spans="1:8" x14ac:dyDescent="0.2">
      <c r="A50" s="44"/>
      <c r="B50" s="45" t="s">
        <v>73</v>
      </c>
      <c r="C50" s="15">
        <v>7814496.9000000004</v>
      </c>
      <c r="D50" s="15">
        <f>24836.4-5.9</f>
        <v>24830.5</v>
      </c>
      <c r="E50" s="26"/>
      <c r="F50" s="15">
        <v>6955000.7999999998</v>
      </c>
      <c r="G50" s="15">
        <v>-13390531.1</v>
      </c>
      <c r="H50" s="26"/>
    </row>
    <row r="51" spans="1:8" x14ac:dyDescent="0.2">
      <c r="A51" s="44"/>
      <c r="B51" s="45" t="s">
        <v>74</v>
      </c>
      <c r="C51" s="15">
        <v>30089</v>
      </c>
      <c r="D51" s="15">
        <v>5690</v>
      </c>
      <c r="E51" s="26"/>
      <c r="F51" s="15">
        <v>47205.599999999999</v>
      </c>
      <c r="G51" s="15">
        <v>172.3</v>
      </c>
      <c r="H51" s="26"/>
    </row>
    <row r="52" spans="1:8" x14ac:dyDescent="0.2">
      <c r="A52" s="44"/>
      <c r="B52" s="45" t="s">
        <v>75</v>
      </c>
      <c r="C52" s="46">
        <v>-265018</v>
      </c>
      <c r="D52" s="46">
        <v>-1736.1</v>
      </c>
      <c r="E52" s="26"/>
      <c r="F52" s="46">
        <v>-312468.2</v>
      </c>
      <c r="G52" s="46">
        <v>-11917.8</v>
      </c>
      <c r="H52" s="26"/>
    </row>
    <row r="53" spans="1:8" x14ac:dyDescent="0.2">
      <c r="A53" s="44"/>
      <c r="B53" s="45" t="s">
        <v>76</v>
      </c>
      <c r="C53" s="15">
        <v>-173051.4</v>
      </c>
      <c r="D53" s="15">
        <v>53993.1</v>
      </c>
      <c r="E53" s="26"/>
      <c r="F53" s="15">
        <v>-68509</v>
      </c>
      <c r="G53" s="15">
        <v>11801.3</v>
      </c>
      <c r="H53" s="26"/>
    </row>
    <row r="54" spans="1:8" x14ac:dyDescent="0.2">
      <c r="A54" s="47"/>
      <c r="B54" s="48" t="s">
        <v>77</v>
      </c>
      <c r="C54" s="26">
        <v>298476</v>
      </c>
      <c r="D54" s="26">
        <v>8409</v>
      </c>
      <c r="E54" s="26"/>
      <c r="F54" s="26">
        <v>215819.9</v>
      </c>
      <c r="G54" s="26">
        <v>1520</v>
      </c>
      <c r="H54" s="26"/>
    </row>
    <row r="55" spans="1:8" hidden="1" x14ac:dyDescent="0.2">
      <c r="A55" s="49" t="s">
        <v>78</v>
      </c>
      <c r="C55" s="26">
        <v>298476</v>
      </c>
      <c r="D55" s="26">
        <v>8409</v>
      </c>
      <c r="E55" s="26"/>
      <c r="F55" s="50">
        <f>F46+F44</f>
        <v>2.6077032089233398E-8</v>
      </c>
      <c r="G55" s="50">
        <f>G46+G44</f>
        <v>0</v>
      </c>
    </row>
    <row r="56" spans="1:8" x14ac:dyDescent="0.2">
      <c r="A56" s="57"/>
      <c r="B56" s="57"/>
      <c r="C56" s="51"/>
      <c r="D56" s="51"/>
      <c r="F56" s="51"/>
      <c r="G56" s="51"/>
    </row>
    <row r="57" spans="1:8" x14ac:dyDescent="0.2">
      <c r="B57" s="4"/>
      <c r="C57" s="51"/>
      <c r="D57" s="51"/>
      <c r="F57" s="51"/>
    </row>
    <row r="58" spans="1:8" x14ac:dyDescent="0.2">
      <c r="B58" s="4"/>
      <c r="C58" s="51"/>
      <c r="D58" s="51"/>
      <c r="F58" s="51"/>
      <c r="G58" s="51"/>
    </row>
    <row r="59" spans="1:8" x14ac:dyDescent="0.2">
      <c r="B59" s="4"/>
    </row>
  </sheetData>
  <mergeCells count="14">
    <mergeCell ref="G1:H1"/>
    <mergeCell ref="G6:G7"/>
    <mergeCell ref="H6:H7"/>
    <mergeCell ref="A56:B56"/>
    <mergeCell ref="A2:H2"/>
    <mergeCell ref="A3:H3"/>
    <mergeCell ref="A5:A7"/>
    <mergeCell ref="B5:B7"/>
    <mergeCell ref="C5:E5"/>
    <mergeCell ref="F5:H5"/>
    <mergeCell ref="C6:C7"/>
    <mergeCell ref="D6:D7"/>
    <mergeCell ref="E6:E7"/>
    <mergeCell ref="F6:F7"/>
  </mergeCells>
  <pageMargins left="0.39370078740157483" right="0.39370078740157483" top="0.78740157480314965" bottom="0" header="0.23622047244094491" footer="0.1574803149606299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01.01.2015. по годовому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Тагарифуллина Елена Рифовна</cp:lastModifiedBy>
  <cp:lastPrinted>2015-03-13T13:09:46Z</cp:lastPrinted>
  <dcterms:created xsi:type="dcterms:W3CDTF">2015-03-13T13:09:39Z</dcterms:created>
  <dcterms:modified xsi:type="dcterms:W3CDTF">2015-03-16T09:06:00Z</dcterms:modified>
</cp:coreProperties>
</file>