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0" windowWidth="28380" windowHeight="11955"/>
  </bookViews>
  <sheets>
    <sheet name="на 01.01.2015. по годовому " sheetId="1" r:id="rId1"/>
  </sheets>
  <calcPr calcId="145621"/>
</workbook>
</file>

<file path=xl/calcChain.xml><?xml version="1.0" encoding="utf-8"?>
<calcChain xmlns="http://schemas.openxmlformats.org/spreadsheetml/2006/main">
  <c r="E13" i="1" l="1"/>
  <c r="H13" i="1"/>
  <c r="C54" i="1" l="1"/>
  <c r="D52" i="1"/>
  <c r="G48" i="1"/>
  <c r="F48" i="1"/>
  <c r="D48" i="1"/>
  <c r="C48" i="1"/>
  <c r="H45" i="1"/>
  <c r="E45" i="1"/>
  <c r="H44" i="1"/>
  <c r="E44" i="1"/>
  <c r="G43" i="1"/>
  <c r="H43" i="1" s="1"/>
  <c r="F43" i="1"/>
  <c r="D43" i="1"/>
  <c r="E43" i="1" s="1"/>
  <c r="C43" i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D33" i="1"/>
  <c r="E33" i="1" s="1"/>
  <c r="C33" i="1"/>
  <c r="H32" i="1"/>
  <c r="E32" i="1"/>
  <c r="H31" i="1"/>
  <c r="E31" i="1"/>
  <c r="H30" i="1"/>
  <c r="E30" i="1"/>
  <c r="H29" i="1"/>
  <c r="E29" i="1"/>
  <c r="H28" i="1"/>
  <c r="E28" i="1"/>
  <c r="E27" i="1"/>
  <c r="H26" i="1"/>
  <c r="E26" i="1"/>
  <c r="H25" i="1"/>
  <c r="E25" i="1"/>
  <c r="H24" i="1"/>
  <c r="E24" i="1"/>
  <c r="H23" i="1"/>
  <c r="E23" i="1"/>
  <c r="H22" i="1"/>
  <c r="E22" i="1"/>
  <c r="H21" i="1"/>
  <c r="D21" i="1"/>
  <c r="E21" i="1" s="1"/>
  <c r="C21" i="1"/>
  <c r="H20" i="1"/>
  <c r="E20" i="1"/>
  <c r="G19" i="1"/>
  <c r="H19" i="1" s="1"/>
  <c r="F19" i="1"/>
  <c r="D19" i="1"/>
  <c r="E19" i="1" s="1"/>
  <c r="C19" i="1"/>
  <c r="H16" i="1"/>
  <c r="H15" i="1"/>
  <c r="E15" i="1"/>
  <c r="H14" i="1"/>
  <c r="E14" i="1"/>
  <c r="H12" i="1"/>
  <c r="E12" i="1"/>
  <c r="H11" i="1"/>
  <c r="E11" i="1"/>
  <c r="H10" i="1"/>
  <c r="E10" i="1"/>
  <c r="H9" i="1"/>
  <c r="E9" i="1"/>
  <c r="G8" i="1"/>
  <c r="G46" i="1" s="1"/>
  <c r="F8" i="1"/>
  <c r="F46" i="1" s="1"/>
  <c r="D8" i="1"/>
  <c r="D46" i="1" s="1"/>
  <c r="C8" i="1"/>
  <c r="C46" i="1" s="1"/>
  <c r="E8" i="1" l="1"/>
  <c r="H8" i="1"/>
</calcChain>
</file>

<file path=xl/sharedStrings.xml><?xml version="1.0" encoding="utf-8"?>
<sst xmlns="http://schemas.openxmlformats.org/spreadsheetml/2006/main" count="87" uniqueCount="84">
  <si>
    <t>Справка об исполнении областного бюджета Ленинградской области на 01.01.2015.</t>
  </si>
  <si>
    <t>тыс.руб.</t>
  </si>
  <si>
    <t>Раздел, подраздел</t>
  </si>
  <si>
    <t>Наименование раздела, подраздела</t>
  </si>
  <si>
    <t>на 01.01.2014.</t>
  </si>
  <si>
    <t>на 01.01.2015.</t>
  </si>
  <si>
    <t>Назначено на год</t>
  </si>
  <si>
    <t>Исполнено</t>
  </si>
  <si>
    <t>% исполнения плана года</t>
  </si>
  <si>
    <t>ДОХОДЫ (всего), в том числе:</t>
  </si>
  <si>
    <t>Собственные доходы (с учетом предпринимательской деятельности),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</si>
  <si>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</si>
  <si>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</si>
  <si>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имущество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</si>
  <si>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</si>
  <si>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</si>
  <si>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 xml:space="preserve"> - доходы от возврата межбюджетных трансфертов, имеющих целевое назначение, прошлых лет</t>
  </si>
  <si>
    <r>
      <t xml:space="preserve"> - </t>
    </r>
    <r>
      <rPr>
        <sz val="10"/>
        <color indexed="8"/>
        <rFont val="Arial Cyr"/>
        <charset val="204"/>
      </rPr>
      <t xml:space="preserve">возврат межбюджетных трансфертов, имеющих целевое назначение, прошлых лет </t>
    </r>
  </si>
  <si>
    <t>РАСХОДЫ (всего), в том числе:</t>
  </si>
  <si>
    <t>0100</t>
  </si>
  <si>
    <r>
      <t xml:space="preserve">Общегосударственные вопросы, </t>
    </r>
    <r>
      <rPr>
        <sz val="10"/>
        <color indexed="8"/>
        <rFont val="Arial Cyr"/>
        <charset val="204"/>
      </rPr>
      <t>в том числе:</t>
    </r>
  </si>
  <si>
    <t>0102-0104</t>
  </si>
  <si>
    <t>Функционирование высших должностных лиц, функционирование законодательных и исполнительных органов власти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</si>
  <si>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</si>
  <si>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</si>
  <si>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</si>
  <si>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</si>
  <si>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</si>
  <si>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</si>
  <si>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0200</t>
  </si>
  <si>
    <t xml:space="preserve">Национальная оборона </t>
  </si>
  <si>
    <t>0300</t>
  </si>
  <si>
    <r>
      <t>Национальная безопасность и правоохранительная деятельность</t>
    </r>
    <r>
      <rPr>
        <sz val="10"/>
        <color indexed="8"/>
        <rFont val="Arial Cyr"/>
        <charset val="204"/>
      </rPr>
      <t>, в том числе:</t>
    </r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</si>
  <si>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</si>
  <si>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</si>
  <si>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</si>
  <si>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</si>
  <si>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</si>
  <si>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</si>
  <si>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0400</t>
  </si>
  <si>
    <r>
      <t>Национальная экономика</t>
    </r>
    <r>
      <rPr>
        <sz val="10"/>
        <color indexed="8"/>
        <rFont val="Arial Cyr"/>
        <charset val="204"/>
      </rPr>
      <t>, в том числе:</t>
    </r>
  </si>
  <si>
    <t>0405</t>
  </si>
  <si>
    <t>Сельское хозяйство и рыболовство</t>
  </si>
  <si>
    <t>0407</t>
  </si>
  <si>
    <t>Лесное хозяйство</t>
  </si>
  <si>
    <t>0408-0409</t>
  </si>
  <si>
    <t>Транспорт, дорожное хозяйство</t>
  </si>
  <si>
    <t>0410</t>
  </si>
  <si>
    <t>Связь и информатика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</si>
  <si>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</si>
  <si>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</si>
  <si>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</si>
  <si>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</si>
  <si>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</si>
  <si>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</si>
  <si>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</si>
  <si>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r>
      <t>Культура, кинематография</t>
    </r>
    <r>
      <rPr>
        <sz val="10"/>
        <color indexed="8"/>
        <rFont val="Arial Cyr"/>
        <charset val="204"/>
      </rPr>
      <t>, в том числе:</t>
    </r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</si>
  <si>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</si>
  <si>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</si>
  <si>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</si>
  <si>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</si>
  <si>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</si>
  <si>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</si>
  <si>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</si>
  <si>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</si>
  <si>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</si>
  <si>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</si>
  <si>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</si>
  <si>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</si>
  <si>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</si>
  <si>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 (-), профицит (+)</t>
  </si>
  <si>
    <t>ИСТОЧНИКИ ПОКРЫТИЯ ДЕФИЦИТА (всего)</t>
  </si>
  <si>
    <t>Государственные ценные бумаги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</si>
  <si>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</si>
  <si>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</si>
  <si>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Изменение остатков средств</t>
  </si>
  <si>
    <t>Акции и иные формы участия в капитале, находящегося в государственной муниципальной собственности</t>
  </si>
  <si>
    <t xml:space="preserve">Исполнение государственных и муниципальных гарантий 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</si>
  <si>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</si>
  <si>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</si>
  <si>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Исп. Тагарифуллина Е.Р. 2548</t>
  </si>
  <si>
    <t>- акцизы</t>
  </si>
  <si>
    <t>(по данным годового отчета)</t>
  </si>
  <si>
    <t>Приложение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</si>
</sst>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8"/>
      <name val="Helv"/>
      <charset val="204"/>
    </font>
    <font>
      <sz val="8"/>
      <name val="Helv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b/>
      <sz val="12"/>
      <color indexed="8"/>
      <name val="Arial Cyr"/>
      <family val="2"/>
      <charset val="204"/>
    </font>
    <font>
      <sz val="10"/>
      <color indexed="8"/>
      <name val="Arial Cyr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indexed="8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b/>
      <sz val="10"/>
      <color indexed="10"/>
      <name val="Arial Cyr"/>
      <family val="2"/>
      <charset val="204"/>
    </font>
    <font>
      <sz val="8"/>
      <name val="Arial Cyr"/>
      <family val="2"/>
      <charset val="204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left" vertical="top" wrapText="1" shrinkToFit="1"/>
    </xf>
    <xf numFmtId="164" fontId="9" fillId="0" borderId="7" xfId="1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 shrinkToFit="1"/>
    </xf>
    <xf numFmtId="164" fontId="2" fillId="0" borderId="7" xfId="1" applyNumberFormat="1" applyFont="1" applyBorder="1" applyAlignment="1">
      <alignment horizontal="center" vertical="center"/>
    </xf>
    <xf numFmtId="164" fontId="10" fillId="0" borderId="7" xfId="2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top" wrapText="1" shrinkToFit="1"/>
    </xf>
    <xf numFmtId="164" fontId="10" fillId="0" borderId="7" xfId="1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top" wrapText="1" shrinkToFit="1"/>
    </xf>
    <xf numFmtId="164" fontId="11" fillId="0" borderId="7" xfId="1" applyNumberFormat="1" applyFont="1" applyBorder="1" applyAlignment="1">
      <alignment horizontal="center" vertical="center"/>
    </xf>
    <xf numFmtId="164" fontId="11" fillId="0" borderId="7" xfId="2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left" vertical="top" wrapText="1" shrinkToFit="1"/>
    </xf>
    <xf numFmtId="164" fontId="14" fillId="0" borderId="7" xfId="1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 shrinkToFit="1"/>
    </xf>
    <xf numFmtId="164" fontId="3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 shrinkToFit="1"/>
    </xf>
    <xf numFmtId="164" fontId="2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shrinkToFit="1"/>
    </xf>
    <xf numFmtId="164" fontId="9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top" wrapText="1" shrinkToFit="1"/>
    </xf>
    <xf numFmtId="164" fontId="15" fillId="0" borderId="7" xfId="0" applyNumberFormat="1" applyFont="1" applyBorder="1" applyAlignment="1">
      <alignment horizontal="center" vertical="center" wrapText="1"/>
    </xf>
    <xf numFmtId="0" fontId="3" fillId="0" borderId="0" xfId="0" applyFont="1"/>
    <xf numFmtId="49" fontId="16" fillId="0" borderId="7" xfId="0" applyNumberFormat="1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left" vertical="top" wrapText="1" shrinkToFit="1"/>
    </xf>
    <xf numFmtId="164" fontId="16" fillId="0" borderId="7" xfId="0" applyNumberFormat="1" applyFont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left" vertical="top" wrapText="1" shrinkToFit="1"/>
    </xf>
    <xf numFmtId="0" fontId="14" fillId="0" borderId="0" xfId="0" applyFont="1"/>
    <xf numFmtId="49" fontId="17" fillId="0" borderId="7" xfId="0" applyNumberFormat="1" applyFont="1" applyBorder="1" applyAlignment="1">
      <alignment horizontal="center" vertical="center" wrapText="1" shrinkToFit="1"/>
    </xf>
    <xf numFmtId="0" fontId="17" fillId="0" borderId="7" xfId="0" applyFont="1" applyBorder="1" applyAlignment="1">
      <alignment horizontal="left" vertical="top" wrapText="1" shrinkToFit="1"/>
    </xf>
    <xf numFmtId="164" fontId="17" fillId="0" borderId="7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6" fillId="0" borderId="7" xfId="0" applyNumberFormat="1" applyFont="1" applyBorder="1" applyAlignment="1">
      <alignment horizontal="left" vertical="top" wrapText="1" shrinkToFit="1"/>
    </xf>
    <xf numFmtId="0" fontId="6" fillId="0" borderId="7" xfId="0" applyFont="1" applyBorder="1" applyAlignment="1">
      <alignment horizontal="center" vertical="center" shrinkToFit="1"/>
    </xf>
    <xf numFmtId="0" fontId="18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0" fontId="2" fillId="0" borderId="6" xfId="0" applyNumberFormat="1" applyFont="1" applyBorder="1" applyAlignment="1">
      <alignment horizontal="center" vertical="center" wrapText="1" shrinkToFit="1"/>
    </xf>
    <xf numFmtId="164" fontId="2" fillId="0" borderId="1" xfId="0" applyNumberFormat="1" applyFont="1" applyBorder="1" applyAlignment="1">
      <alignment horizontal="center" vertical="center" wrapText="1" shrinkToFit="1"/>
    </xf>
    <xf numFmtId="164" fontId="2" fillId="0" borderId="6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shrinkToFit="1"/>
    </xf>
    <xf numFmtId="0" fontId="5" fillId="0" borderId="0" xfId="0" applyFont="1" applyBorder="1" applyAlignment="1">
      <alignment horizontal="center" vertical="top" shrinkToFit="1"/>
    </xf>
    <xf numFmtId="0" fontId="6" fillId="0" borderId="1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2" fillId="0" borderId="2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4" xfId="0" applyNumberFormat="1" applyFont="1" applyBorder="1" applyAlignment="1">
      <alignment horizontal="center" vertical="center" wrapText="1" shrinkToFit="1"/>
    </xf>
  </cellXfs>
  <cellStyles count="4">
    <cellStyle name="_Книга1" xfId="3"/>
    <cellStyle name="Обычный" xfId="0" builtinId="0"/>
    <cellStyle name="Обычный_на 01.03.09г" xfId="1"/>
    <cellStyle name="Обычный_на 01.09.2010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H59"/>
  <sheetViews>
    <sheetView tabSelected="1" zoomScale="78" zoomScaleNormal="78" workbookViewId="0">
      <selection activeCell="H6" sqref="H6:H7"/>
    </sheetView>
  </sheetViews>
  <sheetFormatPr defaultRowHeight="12.75" x14ac:dyDescent="0.2"/>
  <cols>
    <col min="1" max="1" width="12.83203125" style="1" customWidth="1"/>
    <col min="2" max="2" width="133" style="2" customWidth="1"/>
    <col min="3" max="3" width="22" style="1" customWidth="1"/>
    <col min="4" max="4" width="21" style="1" customWidth="1"/>
    <col min="5" max="5" width="17.33203125" style="1" customWidth="1"/>
    <col min="6" max="6" width="21" style="1" customWidth="1"/>
    <col min="7" max="7" width="20" style="1" customWidth="1"/>
    <col min="8" max="8" width="16.6640625" style="1" customWidth="1"/>
    <col min="9" max="16384" width="9.33203125" style="2"/>
  </cols>
  <sheetData>
    <row r="1" spans="1:8" x14ac:dyDescent="0.2">
      <c r="F1" s="55" t="s">
        <v>83</v>
      </c>
      <c r="G1" s="56"/>
      <c r="H1" s="56"/>
    </row>
    <row r="2" spans="1:8" ht="15.75" x14ac:dyDescent="0.2">
      <c r="A2" s="57" t="s">
        <v>0</v>
      </c>
      <c r="B2" s="57"/>
      <c r="C2" s="57"/>
      <c r="D2" s="57"/>
      <c r="E2" s="57"/>
      <c r="F2" s="57"/>
      <c r="G2" s="57"/>
      <c r="H2" s="57"/>
    </row>
    <row r="3" spans="1:8" ht="10.5" customHeight="1" x14ac:dyDescent="0.2">
      <c r="A3" s="58" t="s">
        <v>82</v>
      </c>
      <c r="B3" s="58"/>
      <c r="C3" s="58"/>
      <c r="D3" s="58"/>
      <c r="E3" s="58"/>
      <c r="F3" s="58"/>
      <c r="G3" s="58"/>
      <c r="H3" s="58"/>
    </row>
    <row r="4" spans="1:8" s="1" customFormat="1" ht="12.75" customHeight="1" x14ac:dyDescent="0.2">
      <c r="A4" s="3"/>
      <c r="B4" s="2"/>
      <c r="C4" s="4"/>
      <c r="D4" s="4"/>
      <c r="E4" s="2"/>
      <c r="H4" s="5" t="s">
        <v>1</v>
      </c>
    </row>
    <row r="5" spans="1:8" s="1" customFormat="1" ht="11.25" customHeight="1" x14ac:dyDescent="0.15">
      <c r="A5" s="59" t="s">
        <v>2</v>
      </c>
      <c r="B5" s="59" t="s">
        <v>3</v>
      </c>
      <c r="C5" s="62" t="s">
        <v>4</v>
      </c>
      <c r="D5" s="63"/>
      <c r="E5" s="64"/>
      <c r="F5" s="62" t="s">
        <v>5</v>
      </c>
      <c r="G5" s="63"/>
      <c r="H5" s="64"/>
    </row>
    <row r="6" spans="1:8" s="1" customFormat="1" ht="15" customHeight="1" x14ac:dyDescent="0.15">
      <c r="A6" s="60"/>
      <c r="B6" s="60"/>
      <c r="C6" s="50" t="s">
        <v>6</v>
      </c>
      <c r="D6" s="50" t="s">
        <v>7</v>
      </c>
      <c r="E6" s="52" t="s">
        <v>8</v>
      </c>
      <c r="F6" s="50" t="s">
        <v>6</v>
      </c>
      <c r="G6" s="50" t="s">
        <v>7</v>
      </c>
      <c r="H6" s="52" t="s">
        <v>8</v>
      </c>
    </row>
    <row r="7" spans="1:8" x14ac:dyDescent="0.2">
      <c r="A7" s="61"/>
      <c r="B7" s="61"/>
      <c r="C7" s="51"/>
      <c r="D7" s="51"/>
      <c r="E7" s="53"/>
      <c r="F7" s="51"/>
      <c r="G7" s="51"/>
      <c r="H7" s="53"/>
    </row>
    <row r="8" spans="1:8" ht="13.5" customHeight="1" x14ac:dyDescent="0.2">
      <c r="A8" s="6"/>
      <c r="B8" s="7" t="s">
        <v>9</v>
      </c>
      <c r="C8" s="8">
        <f>C9+C14</f>
        <v>71873934.519999996</v>
      </c>
      <c r="D8" s="8">
        <f>D9+D14</f>
        <v>72493417.989999995</v>
      </c>
      <c r="E8" s="9">
        <f t="shared" ref="E8:E15" si="0">D8/C8*100</f>
        <v>100.86190282212479</v>
      </c>
      <c r="F8" s="8">
        <f>F9+F14</f>
        <v>80147597.799999997</v>
      </c>
      <c r="G8" s="8">
        <f>G9+G14</f>
        <v>97259968.299999997</v>
      </c>
      <c r="H8" s="9">
        <f t="shared" ref="H8:H16" si="1">G8/F8*100</f>
        <v>121.35107098618494</v>
      </c>
    </row>
    <row r="9" spans="1:8" x14ac:dyDescent="0.2">
      <c r="A9" s="6"/>
      <c r="B9" s="10" t="s">
        <v>10</v>
      </c>
      <c r="C9" s="11">
        <v>60176960.399999999</v>
      </c>
      <c r="D9" s="12">
        <v>61959043.399999999</v>
      </c>
      <c r="E9" s="13">
        <f t="shared" si="0"/>
        <v>102.96140414563047</v>
      </c>
      <c r="F9" s="11">
        <v>64991344.200000003</v>
      </c>
      <c r="G9" s="12">
        <v>83099911.099999994</v>
      </c>
      <c r="H9" s="9">
        <f t="shared" si="1"/>
        <v>127.86304410672582</v>
      </c>
    </row>
    <row r="10" spans="1:8" x14ac:dyDescent="0.2">
      <c r="A10" s="6"/>
      <c r="B10" s="14" t="s">
        <v>11</v>
      </c>
      <c r="C10" s="15">
        <v>27360802</v>
      </c>
      <c r="D10" s="12">
        <v>26911804.539999999</v>
      </c>
      <c r="E10" s="13">
        <f t="shared" si="0"/>
        <v>98.358975515410691</v>
      </c>
      <c r="F10" s="15">
        <v>28155579.899999999</v>
      </c>
      <c r="G10" s="12">
        <v>46144905.299999997</v>
      </c>
      <c r="H10" s="13">
        <f t="shared" si="1"/>
        <v>163.89257640543215</v>
      </c>
    </row>
    <row r="11" spans="1:8" x14ac:dyDescent="0.2">
      <c r="A11" s="6"/>
      <c r="B11" s="16" t="s">
        <v>12</v>
      </c>
      <c r="C11" s="15">
        <v>15515345.6</v>
      </c>
      <c r="D11" s="12">
        <v>15499335.98</v>
      </c>
      <c r="E11" s="13">
        <f t="shared" si="0"/>
        <v>99.896814286882545</v>
      </c>
      <c r="F11" s="15">
        <v>16900437</v>
      </c>
      <c r="G11" s="12">
        <v>17201993</v>
      </c>
      <c r="H11" s="13">
        <f t="shared" si="1"/>
        <v>101.7843088909476</v>
      </c>
    </row>
    <row r="12" spans="1:8" x14ac:dyDescent="0.2">
      <c r="A12" s="6"/>
      <c r="B12" s="16" t="s">
        <v>13</v>
      </c>
      <c r="C12" s="17">
        <v>9305484.5999999996</v>
      </c>
      <c r="D12" s="18">
        <v>10461423</v>
      </c>
      <c r="E12" s="19">
        <f t="shared" si="0"/>
        <v>112.42211931660174</v>
      </c>
      <c r="F12" s="15">
        <v>12876987</v>
      </c>
      <c r="G12" s="12">
        <v>12661665.4</v>
      </c>
      <c r="H12" s="13">
        <f>G12/F12*100</f>
        <v>98.327857285248484</v>
      </c>
    </row>
    <row r="13" spans="1:8" x14ac:dyDescent="0.2">
      <c r="A13" s="6"/>
      <c r="B13" s="16" t="s">
        <v>81</v>
      </c>
      <c r="C13" s="17">
        <v>5709762</v>
      </c>
      <c r="D13" s="18">
        <v>5209763.7</v>
      </c>
      <c r="E13" s="19">
        <f t="shared" si="0"/>
        <v>91.243097348015553</v>
      </c>
      <c r="F13" s="15">
        <v>5515253</v>
      </c>
      <c r="G13" s="12">
        <v>4639605.0999999996</v>
      </c>
      <c r="H13" s="13">
        <f>G13/F13*100</f>
        <v>84.123159898557688</v>
      </c>
    </row>
    <row r="14" spans="1:8" ht="12.75" customHeight="1" x14ac:dyDescent="0.2">
      <c r="A14" s="6"/>
      <c r="B14" s="14" t="s">
        <v>14</v>
      </c>
      <c r="C14" s="15">
        <v>11696974.119999999</v>
      </c>
      <c r="D14" s="12">
        <v>10534374.59</v>
      </c>
      <c r="E14" s="13">
        <f t="shared" si="0"/>
        <v>90.060681351665679</v>
      </c>
      <c r="F14" s="15">
        <v>15156253.6</v>
      </c>
      <c r="G14" s="12">
        <v>14160057.199999999</v>
      </c>
      <c r="H14" s="13">
        <f t="shared" si="1"/>
        <v>93.427159334414938</v>
      </c>
    </row>
    <row r="15" spans="1:8" ht="12.75" customHeight="1" x14ac:dyDescent="0.2">
      <c r="A15" s="6"/>
      <c r="B15" s="14" t="s">
        <v>15</v>
      </c>
      <c r="C15" s="15">
        <v>10259654.720000001</v>
      </c>
      <c r="D15" s="12">
        <v>9698780.2899999991</v>
      </c>
      <c r="E15" s="13">
        <f t="shared" si="0"/>
        <v>94.533203647617484</v>
      </c>
      <c r="F15" s="15">
        <v>13752932.6</v>
      </c>
      <c r="G15" s="12">
        <v>13280965.4</v>
      </c>
      <c r="H15" s="13">
        <f t="shared" si="1"/>
        <v>96.568243197818049</v>
      </c>
    </row>
    <row r="16" spans="1:8" ht="12" customHeight="1" x14ac:dyDescent="0.2">
      <c r="A16" s="6"/>
      <c r="B16" s="14" t="s">
        <v>16</v>
      </c>
      <c r="C16" s="11">
        <v>207783.39</v>
      </c>
      <c r="D16" s="11">
        <v>398738.21</v>
      </c>
      <c r="E16" s="13"/>
      <c r="F16" s="11">
        <v>488454.9</v>
      </c>
      <c r="G16" s="11">
        <v>976108.6</v>
      </c>
      <c r="H16" s="13">
        <f t="shared" si="1"/>
        <v>199.83597257392645</v>
      </c>
    </row>
    <row r="17" spans="1:8" x14ac:dyDescent="0.2">
      <c r="A17" s="6"/>
      <c r="B17" s="20" t="s">
        <v>17</v>
      </c>
      <c r="C17" s="11">
        <v>0</v>
      </c>
      <c r="D17" s="11">
        <v>-629903.68000000005</v>
      </c>
      <c r="E17" s="13"/>
      <c r="F17" s="11">
        <v>0</v>
      </c>
      <c r="G17" s="11">
        <v>-885924.7</v>
      </c>
      <c r="H17" s="13"/>
    </row>
    <row r="18" spans="1:8" x14ac:dyDescent="0.2">
      <c r="A18" s="6"/>
      <c r="B18" s="20"/>
      <c r="C18" s="11"/>
      <c r="D18" s="11"/>
      <c r="E18" s="13"/>
      <c r="F18" s="21"/>
      <c r="G18" s="21"/>
      <c r="H18" s="13"/>
    </row>
    <row r="19" spans="1:8" x14ac:dyDescent="0.2">
      <c r="A19" s="6"/>
      <c r="B19" s="7" t="s">
        <v>18</v>
      </c>
      <c r="C19" s="22">
        <f>C20+C25+C26+C30+C35+C36+C37+C38+C40+C39+C41+C42+C44+C45</f>
        <v>82660604.5</v>
      </c>
      <c r="D19" s="22">
        <f>D20+D25+D26+D30+D35+D36+D37+D38+D40+D39+D41+D42+D44+D45</f>
        <v>77615817.730000004</v>
      </c>
      <c r="E19" s="23">
        <f t="shared" ref="E19:E45" si="2">D19/C19*100</f>
        <v>93.896987808745109</v>
      </c>
      <c r="F19" s="24">
        <f>F20+F25+F26+F30+F35+F36+F37+F38+F40+F39+F41+F42+F44+F45</f>
        <v>89764373.800000012</v>
      </c>
      <c r="G19" s="24">
        <f>G20+G25+G26+G30+G35+G36+G37+G38+G40+G39+G41+G42+G44+G45</f>
        <v>83199790.800000012</v>
      </c>
      <c r="H19" s="23">
        <f t="shared" ref="H19:H26" si="3">G19/F19*100</f>
        <v>92.686872617608572</v>
      </c>
    </row>
    <row r="20" spans="1:8" ht="25.5" customHeight="1" x14ac:dyDescent="0.2">
      <c r="A20" s="25" t="s">
        <v>19</v>
      </c>
      <c r="B20" s="7" t="s">
        <v>20</v>
      </c>
      <c r="C20" s="26">
        <v>5618195.7999999998</v>
      </c>
      <c r="D20" s="26">
        <v>5081127.8</v>
      </c>
      <c r="E20" s="23">
        <f t="shared" si="2"/>
        <v>90.440561007147522</v>
      </c>
      <c r="F20" s="26">
        <v>6365773.5999999996</v>
      </c>
      <c r="G20" s="26">
        <v>5896893.0999999996</v>
      </c>
      <c r="H20" s="23">
        <f t="shared" si="3"/>
        <v>92.634351620673399</v>
      </c>
    </row>
    <row r="21" spans="1:8" ht="27" customHeight="1" x14ac:dyDescent="0.2">
      <c r="A21" s="27" t="s">
        <v>21</v>
      </c>
      <c r="B21" s="10" t="s">
        <v>22</v>
      </c>
      <c r="C21" s="28">
        <f>3310.9+398689.7+2809246.8</f>
        <v>3211247.4</v>
      </c>
      <c r="D21" s="28">
        <f>3229.1+391643.5+2561649.8</f>
        <v>2956522.4</v>
      </c>
      <c r="E21" s="29">
        <f t="shared" si="2"/>
        <v>92.067724212092784</v>
      </c>
      <c r="F21" s="28">
        <v>2777141.5</v>
      </c>
      <c r="G21" s="28">
        <v>2621255.1</v>
      </c>
      <c r="H21" s="29">
        <f t="shared" si="3"/>
        <v>94.386803841287886</v>
      </c>
    </row>
    <row r="22" spans="1:8" ht="25.5" customHeight="1" x14ac:dyDescent="0.2">
      <c r="A22" s="27" t="s">
        <v>23</v>
      </c>
      <c r="B22" s="14" t="s">
        <v>24</v>
      </c>
      <c r="C22" s="28">
        <v>189821.7</v>
      </c>
      <c r="D22" s="28">
        <v>185474.4</v>
      </c>
      <c r="E22" s="29">
        <f t="shared" si="2"/>
        <v>97.709798194832302</v>
      </c>
      <c r="F22" s="28">
        <v>205818</v>
      </c>
      <c r="G22" s="28">
        <v>200571.5</v>
      </c>
      <c r="H22" s="29">
        <f t="shared" si="3"/>
        <v>97.45090322517953</v>
      </c>
    </row>
    <row r="23" spans="1:8" ht="25.5" x14ac:dyDescent="0.2">
      <c r="A23" s="27" t="s">
        <v>25</v>
      </c>
      <c r="B23" s="14" t="s">
        <v>26</v>
      </c>
      <c r="C23" s="28">
        <v>67293.3</v>
      </c>
      <c r="D23" s="28">
        <v>66732.5</v>
      </c>
      <c r="E23" s="29">
        <f t="shared" si="2"/>
        <v>99.16663323094572</v>
      </c>
      <c r="F23" s="28">
        <v>72783.100000000006</v>
      </c>
      <c r="G23" s="28">
        <v>71841.7</v>
      </c>
      <c r="H23" s="29">
        <f t="shared" si="3"/>
        <v>98.706567870838143</v>
      </c>
    </row>
    <row r="24" spans="1:8" x14ac:dyDescent="0.2">
      <c r="A24" s="27" t="s">
        <v>27</v>
      </c>
      <c r="B24" s="14" t="s">
        <v>28</v>
      </c>
      <c r="C24" s="28">
        <v>58511.1</v>
      </c>
      <c r="D24" s="28">
        <v>53770</v>
      </c>
      <c r="E24" s="29">
        <f t="shared" si="2"/>
        <v>91.897093030211366</v>
      </c>
      <c r="F24" s="28">
        <v>60393.1</v>
      </c>
      <c r="G24" s="28">
        <v>59483.1</v>
      </c>
      <c r="H24" s="29">
        <f t="shared" si="3"/>
        <v>98.493205349617753</v>
      </c>
    </row>
    <row r="25" spans="1:8" ht="14.25" customHeight="1" x14ac:dyDescent="0.2">
      <c r="A25" s="25" t="s">
        <v>29</v>
      </c>
      <c r="B25" s="7" t="s">
        <v>30</v>
      </c>
      <c r="C25" s="8">
        <v>56978</v>
      </c>
      <c r="D25" s="8">
        <v>56941.3</v>
      </c>
      <c r="E25" s="23">
        <f t="shared" si="2"/>
        <v>99.935589174769206</v>
      </c>
      <c r="F25" s="8">
        <v>57232.7</v>
      </c>
      <c r="G25" s="8">
        <v>57110.400000000001</v>
      </c>
      <c r="H25" s="23">
        <f t="shared" si="3"/>
        <v>99.786310972573375</v>
      </c>
    </row>
    <row r="26" spans="1:8" x14ac:dyDescent="0.2">
      <c r="A26" s="25" t="s">
        <v>31</v>
      </c>
      <c r="B26" s="7" t="s">
        <v>32</v>
      </c>
      <c r="C26" s="30">
        <v>1241924.6000000001</v>
      </c>
      <c r="D26" s="30">
        <v>1189652</v>
      </c>
      <c r="E26" s="23">
        <f t="shared" si="2"/>
        <v>95.791000516456464</v>
      </c>
      <c r="F26" s="30">
        <v>1344026.5</v>
      </c>
      <c r="G26" s="30">
        <v>1293680.8999999999</v>
      </c>
      <c r="H26" s="23">
        <f t="shared" si="3"/>
        <v>96.254121477515511</v>
      </c>
    </row>
    <row r="27" spans="1:8" ht="25.5" customHeight="1" x14ac:dyDescent="0.2">
      <c r="A27" s="31" t="s">
        <v>33</v>
      </c>
      <c r="B27" s="32" t="s">
        <v>34</v>
      </c>
      <c r="C27" s="28">
        <v>69437.899999999994</v>
      </c>
      <c r="D27" s="28">
        <v>69437.899999999994</v>
      </c>
      <c r="E27" s="13">
        <f t="shared" si="2"/>
        <v>100</v>
      </c>
      <c r="F27" s="28">
        <v>0</v>
      </c>
      <c r="G27" s="28">
        <v>0</v>
      </c>
      <c r="H27" s="13">
        <v>0</v>
      </c>
    </row>
    <row r="28" spans="1:8" ht="25.5" x14ac:dyDescent="0.2">
      <c r="A28" s="27" t="s">
        <v>35</v>
      </c>
      <c r="B28" s="14" t="s">
        <v>36</v>
      </c>
      <c r="C28" s="28">
        <v>306848.3</v>
      </c>
      <c r="D28" s="28">
        <v>288248.90000000002</v>
      </c>
      <c r="E28" s="29">
        <f t="shared" si="2"/>
        <v>93.938568341424741</v>
      </c>
      <c r="F28" s="28">
        <v>323065.5</v>
      </c>
      <c r="G28" s="28">
        <v>295319.7</v>
      </c>
      <c r="H28" s="29">
        <f t="shared" ref="H28:H45" si="4">G28/F28*100</f>
        <v>91.411710628340074</v>
      </c>
    </row>
    <row r="29" spans="1:8" x14ac:dyDescent="0.2">
      <c r="A29" s="27" t="s">
        <v>37</v>
      </c>
      <c r="B29" s="14" t="s">
        <v>38</v>
      </c>
      <c r="C29" s="33">
        <v>809548.4</v>
      </c>
      <c r="D29" s="33">
        <v>789465.9</v>
      </c>
      <c r="E29" s="29">
        <f t="shared" si="2"/>
        <v>97.519295943269114</v>
      </c>
      <c r="F29" s="33">
        <v>832064.1</v>
      </c>
      <c r="G29" s="33">
        <v>818517.3</v>
      </c>
      <c r="H29" s="29">
        <f t="shared" si="4"/>
        <v>98.371904279970749</v>
      </c>
    </row>
    <row r="30" spans="1:8" x14ac:dyDescent="0.2">
      <c r="A30" s="25" t="s">
        <v>39</v>
      </c>
      <c r="B30" s="7" t="s">
        <v>40</v>
      </c>
      <c r="C30" s="30">
        <v>20088295.399999999</v>
      </c>
      <c r="D30" s="30">
        <v>17765539.899999999</v>
      </c>
      <c r="E30" s="23">
        <f t="shared" si="2"/>
        <v>88.437269296627335</v>
      </c>
      <c r="F30" s="30">
        <v>21615664.399999999</v>
      </c>
      <c r="G30" s="30">
        <v>18972761.300000001</v>
      </c>
      <c r="H30" s="23">
        <f t="shared" si="4"/>
        <v>87.773204417440908</v>
      </c>
    </row>
    <row r="31" spans="1:8" x14ac:dyDescent="0.2">
      <c r="A31" s="27" t="s">
        <v>41</v>
      </c>
      <c r="B31" s="14" t="s">
        <v>42</v>
      </c>
      <c r="C31" s="28">
        <v>5408552.7999999998</v>
      </c>
      <c r="D31" s="28">
        <v>5403399.7000000002</v>
      </c>
      <c r="E31" s="29">
        <f t="shared" si="2"/>
        <v>99.904723126674483</v>
      </c>
      <c r="F31" s="28">
        <v>6375817.5</v>
      </c>
      <c r="G31" s="28">
        <v>5929309.2999999998</v>
      </c>
      <c r="H31" s="29">
        <f t="shared" si="4"/>
        <v>92.996847855196606</v>
      </c>
    </row>
    <row r="32" spans="1:8" x14ac:dyDescent="0.2">
      <c r="A32" s="27" t="s">
        <v>43</v>
      </c>
      <c r="B32" s="14" t="s">
        <v>44</v>
      </c>
      <c r="C32" s="28">
        <v>1005601.6</v>
      </c>
      <c r="D32" s="28">
        <v>994610.7</v>
      </c>
      <c r="E32" s="29">
        <f t="shared" si="2"/>
        <v>98.90703236749026</v>
      </c>
      <c r="F32" s="28">
        <v>1055478.3999999999</v>
      </c>
      <c r="G32" s="28">
        <v>1040132.6</v>
      </c>
      <c r="H32" s="29">
        <f t="shared" si="4"/>
        <v>98.546081094601277</v>
      </c>
    </row>
    <row r="33" spans="1:8" x14ac:dyDescent="0.2">
      <c r="A33" s="27" t="s">
        <v>45</v>
      </c>
      <c r="B33" s="14" t="s">
        <v>46</v>
      </c>
      <c r="C33" s="28">
        <f>1445763.3+9520140.2</f>
        <v>10965903.5</v>
      </c>
      <c r="D33" s="28">
        <f>1426460.3+7360203.6</f>
        <v>8786663.9000000004</v>
      </c>
      <c r="E33" s="29">
        <f t="shared" si="2"/>
        <v>80.12713133942863</v>
      </c>
      <c r="F33" s="28">
        <v>10481026.699999999</v>
      </c>
      <c r="G33" s="28">
        <v>8529998.5</v>
      </c>
      <c r="H33" s="29">
        <f t="shared" si="4"/>
        <v>81.385142354422214</v>
      </c>
    </row>
    <row r="34" spans="1:8" x14ac:dyDescent="0.2">
      <c r="A34" s="27" t="s">
        <v>47</v>
      </c>
      <c r="B34" s="14" t="s">
        <v>48</v>
      </c>
      <c r="C34" s="28">
        <v>306931.59999999998</v>
      </c>
      <c r="D34" s="28">
        <v>300614.40000000002</v>
      </c>
      <c r="E34" s="29">
        <f t="shared" si="2"/>
        <v>97.941821565456294</v>
      </c>
      <c r="F34" s="28">
        <v>547295</v>
      </c>
      <c r="G34" s="28">
        <v>529262.1</v>
      </c>
      <c r="H34" s="29">
        <f t="shared" si="4"/>
        <v>96.705085922582882</v>
      </c>
    </row>
    <row r="35" spans="1:8" x14ac:dyDescent="0.2">
      <c r="A35" s="25" t="s">
        <v>49</v>
      </c>
      <c r="B35" s="7" t="s">
        <v>50</v>
      </c>
      <c r="C35" s="30">
        <v>6107377.5</v>
      </c>
      <c r="D35" s="30">
        <v>5680447.0999999996</v>
      </c>
      <c r="E35" s="23">
        <f t="shared" si="2"/>
        <v>93.009595362330217</v>
      </c>
      <c r="F35" s="30">
        <v>6010871.5999999996</v>
      </c>
      <c r="G35" s="30">
        <v>5508057</v>
      </c>
      <c r="H35" s="23">
        <f t="shared" si="4"/>
        <v>91.634913645468657</v>
      </c>
    </row>
    <row r="36" spans="1:8" x14ac:dyDescent="0.2">
      <c r="A36" s="25" t="s">
        <v>51</v>
      </c>
      <c r="B36" s="7" t="s">
        <v>52</v>
      </c>
      <c r="C36" s="30">
        <v>219285.1</v>
      </c>
      <c r="D36" s="30">
        <v>207589.7</v>
      </c>
      <c r="E36" s="23">
        <f t="shared" si="2"/>
        <v>94.666577893345234</v>
      </c>
      <c r="F36" s="30">
        <v>238925.7</v>
      </c>
      <c r="G36" s="30">
        <v>233246.4</v>
      </c>
      <c r="H36" s="23">
        <f t="shared" si="4"/>
        <v>97.62298488609639</v>
      </c>
    </row>
    <row r="37" spans="1:8" x14ac:dyDescent="0.2">
      <c r="A37" s="25" t="s">
        <v>53</v>
      </c>
      <c r="B37" s="7" t="s">
        <v>54</v>
      </c>
      <c r="C37" s="30">
        <v>14261603.4</v>
      </c>
      <c r="D37" s="30">
        <v>14145196.73</v>
      </c>
      <c r="E37" s="23">
        <f t="shared" si="2"/>
        <v>99.183775717672802</v>
      </c>
      <c r="F37" s="30">
        <v>17383796.800000001</v>
      </c>
      <c r="G37" s="30">
        <v>17192764.100000001</v>
      </c>
      <c r="H37" s="23">
        <f t="shared" si="4"/>
        <v>98.901087592096118</v>
      </c>
    </row>
    <row r="38" spans="1:8" x14ac:dyDescent="0.2">
      <c r="A38" s="25" t="s">
        <v>55</v>
      </c>
      <c r="B38" s="7" t="s">
        <v>56</v>
      </c>
      <c r="C38" s="30">
        <v>1425716.9</v>
      </c>
      <c r="D38" s="30">
        <v>1368082.7</v>
      </c>
      <c r="E38" s="23">
        <f t="shared" si="2"/>
        <v>95.957528454632197</v>
      </c>
      <c r="F38" s="30">
        <v>1545210.7</v>
      </c>
      <c r="G38" s="30">
        <v>1412123.1</v>
      </c>
      <c r="H38" s="23">
        <f t="shared" si="4"/>
        <v>91.387090446629713</v>
      </c>
    </row>
    <row r="39" spans="1:8" x14ac:dyDescent="0.2">
      <c r="A39" s="25" t="s">
        <v>57</v>
      </c>
      <c r="B39" s="7" t="s">
        <v>58</v>
      </c>
      <c r="C39" s="30">
        <v>14443152.4</v>
      </c>
      <c r="D39" s="30">
        <v>14210684.4</v>
      </c>
      <c r="E39" s="23">
        <f t="shared" si="2"/>
        <v>98.390462181926424</v>
      </c>
      <c r="F39" s="30">
        <v>16846156.399999999</v>
      </c>
      <c r="G39" s="30">
        <v>15247643.9</v>
      </c>
      <c r="H39" s="23">
        <f t="shared" si="4"/>
        <v>90.511114452196367</v>
      </c>
    </row>
    <row r="40" spans="1:8" x14ac:dyDescent="0.2">
      <c r="A40" s="25" t="s">
        <v>59</v>
      </c>
      <c r="B40" s="7" t="s">
        <v>60</v>
      </c>
      <c r="C40" s="30">
        <v>12441506.1</v>
      </c>
      <c r="D40" s="30">
        <v>11387494</v>
      </c>
      <c r="E40" s="23">
        <f t="shared" si="2"/>
        <v>91.528259589086247</v>
      </c>
      <c r="F40" s="30">
        <v>12728523.1</v>
      </c>
      <c r="G40" s="30">
        <v>12167206.9</v>
      </c>
      <c r="H40" s="23">
        <f t="shared" si="4"/>
        <v>95.590091673715079</v>
      </c>
    </row>
    <row r="41" spans="1:8" x14ac:dyDescent="0.2">
      <c r="A41" s="25" t="s">
        <v>61</v>
      </c>
      <c r="B41" s="7" t="s">
        <v>62</v>
      </c>
      <c r="C41" s="26">
        <v>839944.1</v>
      </c>
      <c r="D41" s="26">
        <v>721383.3</v>
      </c>
      <c r="E41" s="23">
        <f t="shared" si="2"/>
        <v>85.884679706661444</v>
      </c>
      <c r="F41" s="26">
        <v>1031760.9</v>
      </c>
      <c r="G41" s="26">
        <v>837287.3</v>
      </c>
      <c r="H41" s="23">
        <f t="shared" si="4"/>
        <v>81.151291932074571</v>
      </c>
    </row>
    <row r="42" spans="1:8" x14ac:dyDescent="0.2">
      <c r="A42" s="25" t="s">
        <v>63</v>
      </c>
      <c r="B42" s="7" t="s">
        <v>64</v>
      </c>
      <c r="C42" s="30">
        <v>101230.9</v>
      </c>
      <c r="D42" s="30">
        <v>100137.3</v>
      </c>
      <c r="E42" s="23">
        <f t="shared" si="2"/>
        <v>98.919697444159851</v>
      </c>
      <c r="F42" s="30">
        <v>130244.7</v>
      </c>
      <c r="G42" s="30">
        <v>129676.5</v>
      </c>
      <c r="H42" s="23">
        <f t="shared" si="4"/>
        <v>99.563744244487495</v>
      </c>
    </row>
    <row r="43" spans="1:8" s="34" customFormat="1" ht="14.25" customHeight="1" x14ac:dyDescent="0.2">
      <c r="A43" s="25"/>
      <c r="B43" s="7" t="s">
        <v>65</v>
      </c>
      <c r="C43" s="9">
        <f>C37+C38+C39+C40+C41+C42</f>
        <v>43513153.800000004</v>
      </c>
      <c r="D43" s="9">
        <f>D37+D38+D39+D40+D41+D42</f>
        <v>41932978.429999992</v>
      </c>
      <c r="E43" s="23">
        <f t="shared" si="2"/>
        <v>96.368511054696256</v>
      </c>
      <c r="F43" s="9">
        <f>F37+F38+F39+F40+F41+F42</f>
        <v>49665692.600000001</v>
      </c>
      <c r="G43" s="9">
        <f>G37+G38+G39+G40+G41+G42</f>
        <v>46986701.799999997</v>
      </c>
      <c r="H43" s="23">
        <f t="shared" si="4"/>
        <v>94.60595300346219</v>
      </c>
    </row>
    <row r="44" spans="1:8" x14ac:dyDescent="0.2">
      <c r="A44" s="35" t="s">
        <v>66</v>
      </c>
      <c r="B44" s="36" t="s">
        <v>67</v>
      </c>
      <c r="C44" s="30">
        <v>297000</v>
      </c>
      <c r="D44" s="30">
        <v>273039.40000000002</v>
      </c>
      <c r="E44" s="37">
        <f t="shared" si="2"/>
        <v>91.93245791245792</v>
      </c>
      <c r="F44" s="30">
        <v>707164</v>
      </c>
      <c r="G44" s="30">
        <v>524625.19999999995</v>
      </c>
      <c r="H44" s="37">
        <f t="shared" si="4"/>
        <v>74.187204099756201</v>
      </c>
    </row>
    <row r="45" spans="1:8" x14ac:dyDescent="0.2">
      <c r="A45" s="25" t="s">
        <v>68</v>
      </c>
      <c r="B45" s="7" t="s">
        <v>69</v>
      </c>
      <c r="C45" s="30">
        <v>5518394.2999999998</v>
      </c>
      <c r="D45" s="30">
        <v>5428502.0999999996</v>
      </c>
      <c r="E45" s="23">
        <f t="shared" si="2"/>
        <v>98.371044272787827</v>
      </c>
      <c r="F45" s="30">
        <v>3759022.7</v>
      </c>
      <c r="G45" s="30">
        <v>3726714.7</v>
      </c>
      <c r="H45" s="23">
        <f t="shared" si="4"/>
        <v>99.140521284960585</v>
      </c>
    </row>
    <row r="46" spans="1:8" s="40" customFormat="1" x14ac:dyDescent="0.2">
      <c r="A46" s="38"/>
      <c r="B46" s="39" t="s">
        <v>70</v>
      </c>
      <c r="C46" s="9">
        <f>C8-C19</f>
        <v>-10786669.980000004</v>
      </c>
      <c r="D46" s="9">
        <f>D8-D19</f>
        <v>-5122399.7400000095</v>
      </c>
      <c r="E46" s="9"/>
      <c r="F46" s="9">
        <f>F8-F19</f>
        <v>-9616776.0000000149</v>
      </c>
      <c r="G46" s="9">
        <f>G8-G19</f>
        <v>14060177.499999985</v>
      </c>
      <c r="H46" s="9"/>
    </row>
    <row r="47" spans="1:8" x14ac:dyDescent="0.2">
      <c r="A47" s="41"/>
      <c r="B47" s="42"/>
      <c r="C47" s="9"/>
      <c r="D47" s="9"/>
      <c r="E47" s="43"/>
      <c r="F47" s="43"/>
      <c r="G47" s="43"/>
      <c r="H47" s="43"/>
    </row>
    <row r="48" spans="1:8" x14ac:dyDescent="0.2">
      <c r="A48" s="27"/>
      <c r="B48" s="7" t="s">
        <v>71</v>
      </c>
      <c r="C48" s="9">
        <f>SUM(C49:C56)</f>
        <v>10786669.98</v>
      </c>
      <c r="D48" s="9">
        <f>SUM(D49:D56)</f>
        <v>5122399.6999999993</v>
      </c>
      <c r="E48" s="23"/>
      <c r="F48" s="9">
        <f>F49+F50+F51+F52+F53+F54+F55+F56</f>
        <v>9616776</v>
      </c>
      <c r="G48" s="9">
        <f>G49+G50+G51+G52+G53+G54+G55+G56</f>
        <v>-14060177.5</v>
      </c>
      <c r="H48" s="23"/>
    </row>
    <row r="49" spans="1:8" ht="14.25" customHeight="1" x14ac:dyDescent="0.2">
      <c r="A49" s="44"/>
      <c r="B49" s="45" t="s">
        <v>72</v>
      </c>
      <c r="C49" s="13">
        <v>0</v>
      </c>
      <c r="D49" s="13">
        <v>0</v>
      </c>
      <c r="E49" s="29"/>
      <c r="F49" s="13">
        <v>6600000</v>
      </c>
      <c r="G49" s="13">
        <v>-1025000</v>
      </c>
      <c r="H49" s="29"/>
    </row>
    <row r="50" spans="1:8" ht="14.25" customHeight="1" x14ac:dyDescent="0.2">
      <c r="A50" s="44"/>
      <c r="B50" s="45" t="s">
        <v>73</v>
      </c>
      <c r="C50" s="13">
        <v>8750000</v>
      </c>
      <c r="D50" s="13">
        <v>4580000</v>
      </c>
      <c r="E50" s="29"/>
      <c r="F50" s="13">
        <v>1500000</v>
      </c>
      <c r="G50" s="13">
        <v>1020000</v>
      </c>
      <c r="H50" s="29"/>
    </row>
    <row r="51" spans="1:8" x14ac:dyDescent="0.2">
      <c r="A51" s="44"/>
      <c r="B51" s="45" t="s">
        <v>74</v>
      </c>
      <c r="C51" s="13">
        <v>0</v>
      </c>
      <c r="D51" s="13">
        <v>0</v>
      </c>
      <c r="E51" s="29"/>
      <c r="F51" s="13">
        <v>683817</v>
      </c>
      <c r="G51" s="13">
        <v>683817</v>
      </c>
      <c r="H51" s="29"/>
    </row>
    <row r="52" spans="1:8" ht="13.5" customHeight="1" x14ac:dyDescent="0.2">
      <c r="A52" s="44"/>
      <c r="B52" s="45" t="s">
        <v>75</v>
      </c>
      <c r="C52" s="13">
        <v>2364359.98</v>
      </c>
      <c r="D52" s="13">
        <f>655231.5-5.9</f>
        <v>655225.59999999998</v>
      </c>
      <c r="E52" s="29"/>
      <c r="F52" s="13">
        <v>1320216.3999999999</v>
      </c>
      <c r="G52" s="13">
        <v>-14452676.6</v>
      </c>
      <c r="H52" s="29"/>
    </row>
    <row r="53" spans="1:8" ht="12.75" customHeight="1" x14ac:dyDescent="0.2">
      <c r="A53" s="44"/>
      <c r="B53" s="45" t="s">
        <v>76</v>
      </c>
      <c r="C53" s="13">
        <v>25000</v>
      </c>
      <c r="D53" s="13">
        <v>601</v>
      </c>
      <c r="E53" s="29"/>
      <c r="F53" s="13">
        <v>45000</v>
      </c>
      <c r="G53" s="13">
        <v>0</v>
      </c>
      <c r="H53" s="29"/>
    </row>
    <row r="54" spans="1:8" ht="12.75" customHeight="1" x14ac:dyDescent="0.2">
      <c r="A54" s="44"/>
      <c r="B54" s="45" t="s">
        <v>77</v>
      </c>
      <c r="C54" s="13">
        <f>-214178-8975</f>
        <v>-223153</v>
      </c>
      <c r="D54" s="13">
        <v>0</v>
      </c>
      <c r="E54" s="29"/>
      <c r="F54" s="13">
        <v>-240290</v>
      </c>
      <c r="G54" s="13">
        <v>0</v>
      </c>
      <c r="H54" s="29"/>
    </row>
    <row r="55" spans="1:8" ht="14.25" customHeight="1" x14ac:dyDescent="0.2">
      <c r="A55" s="44"/>
      <c r="B55" s="45" t="s">
        <v>78</v>
      </c>
      <c r="C55" s="13">
        <v>-383988</v>
      </c>
      <c r="D55" s="13">
        <v>-119915.9</v>
      </c>
      <c r="E55" s="29"/>
      <c r="F55" s="13">
        <v>-435353</v>
      </c>
      <c r="G55" s="13">
        <v>-286317.90000000002</v>
      </c>
      <c r="H55" s="29"/>
    </row>
    <row r="56" spans="1:8" x14ac:dyDescent="0.2">
      <c r="A56" s="46"/>
      <c r="B56" s="45" t="s">
        <v>79</v>
      </c>
      <c r="C56" s="13">
        <v>254451</v>
      </c>
      <c r="D56" s="13">
        <v>6489</v>
      </c>
      <c r="E56" s="29"/>
      <c r="F56" s="13">
        <v>143385.60000000001</v>
      </c>
      <c r="G56" s="13">
        <v>0</v>
      </c>
      <c r="H56" s="29"/>
    </row>
    <row r="57" spans="1:8" ht="31.5" hidden="1" customHeight="1" x14ac:dyDescent="0.2">
      <c r="A57" s="47" t="s">
        <v>80</v>
      </c>
      <c r="F57" s="48"/>
      <c r="G57" s="48"/>
    </row>
    <row r="58" spans="1:8" ht="15" x14ac:dyDescent="0.2">
      <c r="A58" s="54"/>
      <c r="B58" s="54"/>
      <c r="F58" s="49"/>
      <c r="G58" s="49"/>
    </row>
    <row r="59" spans="1:8" x14ac:dyDescent="0.2">
      <c r="F59" s="48"/>
      <c r="G59" s="48"/>
    </row>
  </sheetData>
  <mergeCells count="14">
    <mergeCell ref="F6:F7"/>
    <mergeCell ref="G6:G7"/>
    <mergeCell ref="H6:H7"/>
    <mergeCell ref="A58:B58"/>
    <mergeCell ref="F1:H1"/>
    <mergeCell ref="A2:H2"/>
    <mergeCell ref="A3:H3"/>
    <mergeCell ref="A5:A7"/>
    <mergeCell ref="B5:B7"/>
    <mergeCell ref="C5:E5"/>
    <mergeCell ref="F5:H5"/>
    <mergeCell ref="C6:C7"/>
    <mergeCell ref="D6:D7"/>
    <mergeCell ref="E6:E7"/>
  </mergeCells>
  <pageMargins left="0.39370078740157483" right="0.39370078740157483" top="0.39370078740157483" bottom="0.3937007874015748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01.01.2015. по годовому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Тагарифуллина Елена Рифовна</cp:lastModifiedBy>
  <cp:lastPrinted>2015-03-16T08:42:32Z</cp:lastPrinted>
  <dcterms:created xsi:type="dcterms:W3CDTF">2015-03-13T13:15:28Z</dcterms:created>
  <dcterms:modified xsi:type="dcterms:W3CDTF">2015-03-16T09:05:37Z</dcterms:modified>
</cp:coreProperties>
</file>