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85" windowWidth="27495" windowHeight="10170"/>
  </bookViews>
  <sheets>
    <sheet name="2025" sheetId="1" r:id="rId1"/>
  </sheets>
  <definedNames>
    <definedName name="_xlnm._FilterDatabase" localSheetId="0" hidden="1">'2025'!$A$5:$E$118</definedName>
    <definedName name="APPT" localSheetId="0">'2025'!$A$26</definedName>
    <definedName name="FIO" localSheetId="0">'2025'!$F$26</definedName>
    <definedName name="LAST_CELL" localSheetId="0">'2025'!$J$129</definedName>
    <definedName name="SIGN" localSheetId="0">'2025'!$A$26:$H$27</definedName>
    <definedName name="_xlnm.Print_Titles" localSheetId="0">'2025'!$4:$5</definedName>
    <definedName name="_xlnm.Print_Area" localSheetId="0">'2025'!$A$1:$F$123</definedName>
  </definedNames>
  <calcPr calcId="145621"/>
</workbook>
</file>

<file path=xl/calcChain.xml><?xml version="1.0" encoding="utf-8"?>
<calcChain xmlns="http://schemas.openxmlformats.org/spreadsheetml/2006/main">
  <c r="F16" i="1" l="1"/>
  <c r="F115" i="1" l="1"/>
  <c r="F109" i="1"/>
  <c r="F103" i="1"/>
  <c r="F98" i="1"/>
  <c r="F95" i="1"/>
  <c r="F89" i="1"/>
  <c r="F83" i="1"/>
  <c r="F76" i="1"/>
  <c r="F71" i="1"/>
  <c r="F64" i="1"/>
  <c r="F61" i="1"/>
  <c r="F54" i="1"/>
  <c r="F48" i="1"/>
  <c r="F42" i="1"/>
  <c r="F37" i="1"/>
  <c r="F30" i="1"/>
  <c r="F23" i="1"/>
  <c r="F6" i="1"/>
  <c r="D14" i="1" l="1"/>
  <c r="E14" i="1" s="1"/>
  <c r="C14" i="1"/>
  <c r="D12" i="1"/>
  <c r="C12" i="1"/>
  <c r="D13" i="1"/>
  <c r="C13" i="1"/>
  <c r="D11" i="1"/>
  <c r="C11" i="1"/>
  <c r="D116" i="1"/>
  <c r="C116" i="1"/>
  <c r="D111" i="1"/>
  <c r="C111" i="1"/>
  <c r="D110" i="1"/>
  <c r="C110" i="1"/>
  <c r="D105" i="1"/>
  <c r="C105" i="1"/>
  <c r="D104" i="1"/>
  <c r="C104" i="1"/>
  <c r="D100" i="1"/>
  <c r="C100" i="1"/>
  <c r="D99" i="1"/>
  <c r="C99" i="1"/>
  <c r="D96" i="1"/>
  <c r="C96" i="1"/>
  <c r="D91" i="1"/>
  <c r="C91" i="1"/>
  <c r="D90" i="1"/>
  <c r="C90" i="1"/>
  <c r="D85" i="1"/>
  <c r="C85" i="1"/>
  <c r="D84" i="1"/>
  <c r="C84" i="1"/>
  <c r="D78" i="1"/>
  <c r="C78" i="1"/>
  <c r="D77" i="1"/>
  <c r="C77" i="1"/>
  <c r="D73" i="1"/>
  <c r="C73" i="1"/>
  <c r="D72" i="1"/>
  <c r="C72" i="1"/>
  <c r="D66" i="1"/>
  <c r="C66" i="1"/>
  <c r="D65" i="1"/>
  <c r="C65" i="1"/>
  <c r="D62" i="1"/>
  <c r="C62" i="1"/>
  <c r="D56" i="1"/>
  <c r="C56" i="1"/>
  <c r="D55" i="1"/>
  <c r="C55" i="1"/>
  <c r="D50" i="1"/>
  <c r="C50" i="1"/>
  <c r="D49" i="1"/>
  <c r="C49" i="1"/>
  <c r="D43" i="1"/>
  <c r="C43" i="1"/>
  <c r="D44" i="1"/>
  <c r="C44" i="1"/>
  <c r="D39" i="1"/>
  <c r="C39" i="1"/>
  <c r="D38" i="1"/>
  <c r="C38" i="1"/>
  <c r="D32" i="1"/>
  <c r="C32" i="1"/>
  <c r="D31" i="1"/>
  <c r="C31" i="1"/>
  <c r="D25" i="1"/>
  <c r="C25" i="1"/>
  <c r="D24" i="1"/>
  <c r="C24" i="1"/>
  <c r="D18" i="1"/>
  <c r="C18" i="1"/>
  <c r="D17" i="1"/>
  <c r="C17" i="1"/>
  <c r="E11" i="1" l="1"/>
  <c r="E13" i="1"/>
  <c r="E12" i="1"/>
  <c r="C9" i="1"/>
  <c r="D9" i="1"/>
  <c r="E9" i="1" l="1"/>
  <c r="C7" i="1"/>
  <c r="D7" i="1"/>
  <c r="D120" i="1"/>
  <c r="C120" i="1"/>
  <c r="C121" i="1" s="1"/>
  <c r="D10" i="1" l="1"/>
  <c r="F7" i="1"/>
  <c r="D8" i="1"/>
  <c r="D15" i="1"/>
  <c r="F120" i="1"/>
  <c r="D121" i="1"/>
  <c r="C10" i="1"/>
  <c r="C8" i="1"/>
  <c r="C15" i="1"/>
  <c r="E7" i="1"/>
  <c r="E120" i="1"/>
  <c r="E123" i="1"/>
  <c r="E122" i="1"/>
  <c r="E118" i="1"/>
  <c r="E117" i="1"/>
  <c r="E115" i="1"/>
  <c r="E114" i="1"/>
  <c r="E113" i="1"/>
  <c r="E112" i="1"/>
  <c r="E109" i="1"/>
  <c r="E108" i="1"/>
  <c r="E107" i="1"/>
  <c r="E106" i="1"/>
  <c r="E103" i="1"/>
  <c r="E102" i="1"/>
  <c r="E101" i="1"/>
  <c r="E98" i="1"/>
  <c r="E97" i="1"/>
  <c r="E95" i="1"/>
  <c r="E94" i="1"/>
  <c r="E93" i="1"/>
  <c r="E92" i="1"/>
  <c r="E89" i="1"/>
  <c r="E88" i="1"/>
  <c r="E87" i="1"/>
  <c r="E86" i="1"/>
  <c r="E83" i="1"/>
  <c r="E82" i="1"/>
  <c r="E81" i="1"/>
  <c r="E80" i="1"/>
  <c r="E79" i="1"/>
  <c r="E76" i="1"/>
  <c r="E75" i="1"/>
  <c r="E74" i="1"/>
  <c r="E71" i="1"/>
  <c r="E70" i="1"/>
  <c r="E69" i="1"/>
  <c r="E68" i="1"/>
  <c r="E67" i="1"/>
  <c r="E64" i="1"/>
  <c r="E63" i="1"/>
  <c r="E61" i="1"/>
  <c r="E60" i="1"/>
  <c r="E59" i="1"/>
  <c r="E58" i="1"/>
  <c r="E57" i="1"/>
  <c r="E54" i="1"/>
  <c r="E53" i="1"/>
  <c r="E52" i="1"/>
  <c r="E51" i="1"/>
  <c r="E48" i="1"/>
  <c r="E47" i="1"/>
  <c r="E46" i="1"/>
  <c r="E45" i="1"/>
  <c r="E42" i="1"/>
  <c r="E41" i="1"/>
  <c r="E40" i="1"/>
  <c r="E37" i="1"/>
  <c r="E36" i="1"/>
  <c r="E35" i="1"/>
  <c r="E34" i="1"/>
  <c r="E33" i="1"/>
  <c r="E30" i="1"/>
  <c r="E29" i="1"/>
  <c r="E28" i="1"/>
  <c r="E27" i="1"/>
  <c r="E26" i="1"/>
  <c r="E23" i="1"/>
  <c r="E22" i="1"/>
  <c r="E21" i="1"/>
  <c r="E20" i="1"/>
  <c r="E19" i="1"/>
  <c r="E16" i="1"/>
  <c r="E6" i="1"/>
</calcChain>
</file>

<file path=xl/sharedStrings.xml><?xml version="1.0" encoding="utf-8"?>
<sst xmlns="http://schemas.openxmlformats.org/spreadsheetml/2006/main" count="201" uniqueCount="117">
  <si>
    <t>тыс. руб.</t>
  </si>
  <si>
    <t>КЦСР</t>
  </si>
  <si>
    <t>Итого</t>
  </si>
  <si>
    <t>0100000000</t>
  </si>
  <si>
    <t>Государственная программа Ленинградской области "Развитие здравоохранения в Ленинградской области"</t>
  </si>
  <si>
    <t>0120000000</t>
  </si>
  <si>
    <t>Региональные проекты</t>
  </si>
  <si>
    <t>0140000000</t>
  </si>
  <si>
    <t>Комплексы процессных мероприятий</t>
  </si>
  <si>
    <t>0160000000</t>
  </si>
  <si>
    <t>Приоритетные проекты</t>
  </si>
  <si>
    <t>0170000000</t>
  </si>
  <si>
    <t>Отраслевые проекты</t>
  </si>
  <si>
    <t>0200000000</t>
  </si>
  <si>
    <t>Государственная программа Ленинградской области "Современное образование Ленинградской области"</t>
  </si>
  <si>
    <t>0220000000</t>
  </si>
  <si>
    <t>0240000000</t>
  </si>
  <si>
    <t>0260000000</t>
  </si>
  <si>
    <t>0270000000</t>
  </si>
  <si>
    <t>0300000000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</si>
  <si>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</si>
  <si>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0320000000</t>
  </si>
  <si>
    <t>0340000000</t>
  </si>
  <si>
    <t>0360000000</t>
  </si>
  <si>
    <t>0370000000</t>
  </si>
  <si>
    <t>0400000000</t>
  </si>
  <si>
    <t>Государственная программа Ленинградской области "Развитие физической культуры и спорта в Ленинградской области"</t>
  </si>
  <si>
    <t>0440000000</t>
  </si>
  <si>
    <t>0470000000</t>
  </si>
  <si>
    <t>0500000000</t>
  </si>
  <si>
    <t>Государственная программа Ленинградской области "Развитие культуры в Ленинградской области"</t>
  </si>
  <si>
    <t>0520000000</t>
  </si>
  <si>
    <t>0540000000</t>
  </si>
  <si>
    <t>0570000000</t>
  </si>
  <si>
    <t>0600000000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</si>
  <si>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</si>
  <si>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0620000000</t>
  </si>
  <si>
    <t>0640000000</t>
  </si>
  <si>
    <t>0670000000</t>
  </si>
  <si>
    <t>0700000000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</si>
  <si>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</si>
  <si>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0720000000</t>
  </si>
  <si>
    <t>0740000000</t>
  </si>
  <si>
    <t>0760000000</t>
  </si>
  <si>
    <t>0770000000</t>
  </si>
  <si>
    <t>0800000000</t>
  </si>
  <si>
    <t>Государственная программа Ленинградской области "Безопасность Ленинградской области"</t>
  </si>
  <si>
    <t>0840000000</t>
  </si>
  <si>
    <t>0900000000</t>
  </si>
  <si>
    <t>Государственная программа Ленинградской области "Охрана окружающей среды Ленинградской области"</t>
  </si>
  <si>
    <t>0920000000</t>
  </si>
  <si>
    <t>0940000000</t>
  </si>
  <si>
    <t>0960000000</t>
  </si>
  <si>
    <t>0970000000</t>
  </si>
  <si>
    <t>1000000000</t>
  </si>
  <si>
    <t>Государственная программа Ленинградской области "Цифровое развитие Ленинградской области"</t>
  </si>
  <si>
    <t>1040000000</t>
  </si>
  <si>
    <t>1060000000</t>
  </si>
  <si>
    <t>1100000000</t>
  </si>
  <si>
    <t>Государственная программа Ленинградской области "Стимулирование экономической активности Ленинградской области"</t>
  </si>
  <si>
    <t>1120000000</t>
  </si>
  <si>
    <t>1140000000</t>
  </si>
  <si>
    <t>1160000000</t>
  </si>
  <si>
    <t>1170000000</t>
  </si>
  <si>
    <t>1200000000</t>
  </si>
  <si>
    <t>Государственная программа Ленинградской области "Развитие транспортной системы Ленинградской области"</t>
  </si>
  <si>
    <t>1220000000</t>
  </si>
  <si>
    <t>1240000000</t>
  </si>
  <si>
    <t>1270000000</t>
  </si>
  <si>
    <t>1300000000</t>
  </si>
  <si>
    <t>Государственная программа Ленинградской области "Развитие сельского хозяйства Ленинградской области"</t>
  </si>
  <si>
    <t>1320000000</t>
  </si>
  <si>
    <t>1340000000</t>
  </si>
  <si>
    <t>1370000000</t>
  </si>
  <si>
    <t>1400000000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</si>
  <si>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</si>
  <si>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1440000000</t>
  </si>
  <si>
    <t>1500000000</t>
  </si>
  <si>
    <t>Государственная программа Ленинградской области "Устойчивое общественное развитие в Ленинградской области"</t>
  </si>
  <si>
    <t>1540000000</t>
  </si>
  <si>
    <t>1570000000</t>
  </si>
  <si>
    <t>1600000000</t>
  </si>
  <si>
    <t>Государственная программа Ленинградской области "Содействие занятости населения Ленинградской области"</t>
  </si>
  <si>
    <t>1620000000</t>
  </si>
  <si>
    <t>1640000000</t>
  </si>
  <si>
    <t>1670000000</t>
  </si>
  <si>
    <t>1700000000</t>
  </si>
  <si>
    <t>Государственная программа Ленинградской области "Развитие внутреннего и въездного туризма в Ленинградской области"</t>
  </si>
  <si>
    <t>1720000000</t>
  </si>
  <si>
    <t>1740000000</t>
  </si>
  <si>
    <t>1770000000</t>
  </si>
  <si>
    <t>1800000000</t>
  </si>
  <si>
    <t>Государственная программа Ленинградской области "Комплексное развитие сельских территорий Ленинградской области"</t>
  </si>
  <si>
    <t>1820000000</t>
  </si>
  <si>
    <t>1870000000</t>
  </si>
  <si>
    <t>6700000000</t>
  </si>
  <si>
    <t>Обеспечение деятельности государственных органов Ленинградской области</t>
  </si>
  <si>
    <t>6800000000</t>
  </si>
  <si>
    <t>Непрограммные расходы органов государственной власти Ленинградской области</t>
  </si>
  <si>
    <t>Непрограммные расходы</t>
  </si>
  <si>
    <t>1</t>
  </si>
  <si>
    <t>ИТОГО РАСХОДОВ</t>
  </si>
  <si>
    <t>Приложение 7.1</t>
  </si>
  <si>
    <t>в т.ч. проектная часть</t>
  </si>
  <si>
    <t>уд.вес в общих расходах на реализацию государственных программ</t>
  </si>
  <si>
    <t>в т.ч. процессная часть</t>
  </si>
  <si>
    <t>уд.вес проектной части</t>
  </si>
  <si>
    <t>уд.вес процессной части</t>
  </si>
  <si>
    <t>Исполнено</t>
  </si>
  <si>
    <t>уд.вес в общих расходах</t>
  </si>
  <si>
    <t>4=3/2</t>
  </si>
  <si>
    <t xml:space="preserve">Информация об исполнении областного бюджета Ленинградской области
по государственным программам и непрограммным направлениям  деятельности   
в 2025 году                </t>
  </si>
  <si>
    <t xml:space="preserve">Итого расходов  по государственным програмам </t>
  </si>
  <si>
    <t>План</t>
  </si>
  <si>
    <t>Процент исполнения плана</t>
  </si>
  <si>
    <t xml:space="preserve">Наименование программного (непрограммное) направления деятельности/
 типа структурного элемента </t>
  </si>
  <si>
    <t>Удельный вес государственной программы
в общей сумме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</si>
</sst>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6" fillId="2" borderId="0"/>
  </cellStyleXfs>
  <cellXfs count="36">
    <xf numFmtId="0" fontId="0" fillId="0" borderId="0" xfId="0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center" vertical="top"/>
    </xf>
    <xf numFmtId="164" fontId="1" fillId="3" borderId="0" xfId="0" applyNumberFormat="1" applyFont="1" applyFill="1" applyAlignment="1">
      <alignment vertical="top" wrapText="1" shrinkToFit="1"/>
    </xf>
    <xf numFmtId="164" fontId="3" fillId="3" borderId="2" xfId="0" applyNumberFormat="1" applyFont="1" applyFill="1" applyBorder="1" applyAlignment="1" applyProtection="1">
      <alignment horizontal="center" vertical="top"/>
    </xf>
    <xf numFmtId="164" fontId="2" fillId="3" borderId="2" xfId="0" applyNumberFormat="1" applyFont="1" applyFill="1" applyBorder="1" applyAlignment="1">
      <alignment horizontal="right" vertical="top" wrapText="1" shrinkToFit="1"/>
    </xf>
    <xf numFmtId="49" fontId="4" fillId="3" borderId="1" xfId="0" applyNumberFormat="1" applyFont="1" applyFill="1" applyBorder="1" applyAlignment="1">
      <alignment horizontal="left" vertical="top"/>
    </xf>
    <xf numFmtId="164" fontId="4" fillId="3" borderId="1" xfId="0" applyNumberFormat="1" applyFont="1" applyFill="1" applyBorder="1" applyAlignment="1">
      <alignment horizontal="center" vertical="top"/>
    </xf>
    <xf numFmtId="164" fontId="1" fillId="3" borderId="1" xfId="0" applyNumberFormat="1" applyFont="1" applyFill="1" applyBorder="1" applyAlignment="1">
      <alignment horizontal="center" vertical="top"/>
    </xf>
    <xf numFmtId="49" fontId="4" fillId="3" borderId="1" xfId="0" applyNumberFormat="1" applyFont="1" applyFill="1" applyBorder="1" applyAlignment="1">
      <alignment horizontal="left" vertical="top" wrapText="1"/>
    </xf>
    <xf numFmtId="164" fontId="4" fillId="3" borderId="1" xfId="0" applyNumberFormat="1" applyFont="1" applyFill="1" applyBorder="1" applyAlignment="1">
      <alignment horizontal="center" vertical="top" wrapText="1"/>
    </xf>
    <xf numFmtId="164" fontId="1" fillId="3" borderId="1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 applyProtection="1">
      <alignment horizontal="left" vertical="top" wrapText="1"/>
    </xf>
    <xf numFmtId="49" fontId="5" fillId="3" borderId="1" xfId="0" applyNumberFormat="1" applyFont="1" applyFill="1" applyBorder="1" applyAlignment="1" applyProtection="1">
      <alignment horizontal="left" vertical="top" wrapText="1"/>
    </xf>
    <xf numFmtId="49" fontId="2" fillId="3" borderId="1" xfId="1" applyNumberFormat="1" applyFont="1" applyFill="1" applyBorder="1" applyAlignment="1" applyProtection="1">
      <alignment horizontal="right" vertical="top" wrapText="1"/>
    </xf>
    <xf numFmtId="49" fontId="5" fillId="3" borderId="3" xfId="0" applyNumberFormat="1" applyFont="1" applyFill="1" applyBorder="1" applyAlignment="1" applyProtection="1">
      <alignment horizontal="left" vertical="top" wrapText="1"/>
    </xf>
    <xf numFmtId="49" fontId="5" fillId="3" borderId="1" xfId="1" applyNumberFormat="1" applyFont="1" applyFill="1" applyBorder="1" applyAlignment="1" applyProtection="1">
      <alignment horizontal="right" vertical="top" wrapText="1"/>
    </xf>
    <xf numFmtId="164" fontId="7" fillId="3" borderId="0" xfId="0" applyNumberFormat="1" applyFont="1" applyFill="1" applyAlignment="1">
      <alignment vertical="top" wrapText="1" shrinkToFit="1"/>
    </xf>
    <xf numFmtId="164" fontId="3" fillId="3" borderId="1" xfId="0" applyNumberFormat="1" applyFont="1" applyFill="1" applyBorder="1" applyAlignment="1">
      <alignment horizontal="center" vertical="top"/>
    </xf>
    <xf numFmtId="0" fontId="2" fillId="3" borderId="0" xfId="0" applyFont="1" applyFill="1" applyAlignment="1">
      <alignment vertical="top"/>
    </xf>
    <xf numFmtId="164" fontId="2" fillId="3" borderId="1" xfId="0" applyNumberFormat="1" applyFont="1" applyFill="1" applyBorder="1" applyAlignment="1">
      <alignment horizontal="center" vertical="top"/>
    </xf>
    <xf numFmtId="0" fontId="9" fillId="3" borderId="0" xfId="0" applyFont="1" applyFill="1" applyAlignment="1">
      <alignment vertical="top"/>
    </xf>
    <xf numFmtId="164" fontId="9" fillId="3" borderId="0" xfId="0" applyNumberFormat="1" applyFont="1" applyFill="1" applyAlignment="1">
      <alignment vertical="top" wrapText="1" shrinkToFit="1"/>
    </xf>
    <xf numFmtId="164" fontId="10" fillId="3" borderId="1" xfId="0" applyNumberFormat="1" applyFont="1" applyFill="1" applyBorder="1" applyAlignment="1" applyProtection="1">
      <alignment horizontal="center" vertical="top" wrapText="1" shrinkToFit="1"/>
    </xf>
    <xf numFmtId="49" fontId="10" fillId="3" borderId="1" xfId="0" applyNumberFormat="1" applyFont="1" applyFill="1" applyBorder="1" applyAlignment="1">
      <alignment horizontal="center" vertical="top"/>
    </xf>
    <xf numFmtId="49" fontId="9" fillId="3" borderId="1" xfId="0" applyNumberFormat="1" applyFont="1" applyFill="1" applyBorder="1" applyAlignment="1">
      <alignment horizontal="center" vertical="top"/>
    </xf>
    <xf numFmtId="49" fontId="10" fillId="3" borderId="1" xfId="0" applyNumberFormat="1" applyFont="1" applyFill="1" applyBorder="1" applyAlignment="1">
      <alignment horizontal="center" vertical="top" wrapText="1"/>
    </xf>
    <xf numFmtId="49" fontId="9" fillId="3" borderId="1" xfId="0" applyNumberFormat="1" applyFont="1" applyFill="1" applyBorder="1" applyAlignment="1">
      <alignment horizontal="center" vertical="top" wrapText="1"/>
    </xf>
    <xf numFmtId="164" fontId="11" fillId="3" borderId="1" xfId="0" applyNumberFormat="1" applyFont="1" applyFill="1" applyBorder="1" applyAlignment="1" applyProtection="1">
      <alignment horizontal="center" vertical="top" wrapText="1" shrinkToFit="1"/>
    </xf>
    <xf numFmtId="3" fontId="12" fillId="3" borderId="1" xfId="0" applyNumberFormat="1" applyFont="1" applyFill="1" applyBorder="1" applyAlignment="1" applyProtection="1">
      <alignment horizontal="center" vertical="top" wrapText="1" shrinkToFit="1"/>
    </xf>
    <xf numFmtId="164" fontId="10" fillId="3" borderId="1" xfId="0" applyNumberFormat="1" applyFont="1" applyFill="1" applyBorder="1" applyAlignment="1">
      <alignment horizontal="center" vertical="top"/>
    </xf>
    <xf numFmtId="0" fontId="4" fillId="3" borderId="0" xfId="0" applyFont="1" applyFill="1" applyAlignment="1">
      <alignment vertical="top"/>
    </xf>
    <xf numFmtId="164" fontId="3" fillId="3" borderId="1" xfId="0" applyNumberFormat="1" applyFont="1" applyFill="1" applyBorder="1" applyAlignment="1" applyProtection="1">
      <alignment horizontal="center" vertical="center" wrapText="1" shrinkToFit="1"/>
    </xf>
    <xf numFmtId="0" fontId="3" fillId="3" borderId="0" xfId="0" applyFont="1" applyFill="1" applyAlignment="1">
      <alignment horizontal="right" vertical="top"/>
    </xf>
    <xf numFmtId="164" fontId="8" fillId="3" borderId="0" xfId="0" applyNumberFormat="1" applyFont="1" applyFill="1" applyAlignment="1">
      <alignment horizontal="center" vertical="top" wrapText="1" shrinkToFi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123"/>
  <sheetViews>
    <sheetView showGridLines="0" tabSelected="1" topLeftCell="B1" workbookViewId="0">
      <selection activeCell="K17" sqref="K17"/>
    </sheetView>
  </sheetViews>
  <sheetFormatPr defaultColWidth="9.140625" defaultRowHeight="12.75" customHeight="1" outlineLevelRow="1" x14ac:dyDescent="0.25"/>
  <cols>
    <col min="1" max="1" width="14.140625" style="22" hidden="1" customWidth="1"/>
    <col min="2" max="2" width="89.5703125" style="1" customWidth="1"/>
    <col min="3" max="3" width="19.42578125" style="1" customWidth="1"/>
    <col min="4" max="4" width="18.140625" style="1" customWidth="1"/>
    <col min="5" max="5" width="13.28515625" style="1" customWidth="1"/>
    <col min="6" max="6" width="15.5703125" style="1" customWidth="1"/>
    <col min="7" max="7" width="13.140625" style="1" customWidth="1"/>
    <col min="8" max="10" width="9.140625" style="1" customWidth="1"/>
    <col min="11" max="16384" width="9.140625" style="1"/>
  </cols>
  <sheetData>
    <row r="1" spans="1:7" ht="20.45" customHeight="1" x14ac:dyDescent="0.25">
      <c r="C1" s="2"/>
      <c r="D1" s="34" t="s">
        <v>102</v>
      </c>
      <c r="E1" s="34"/>
      <c r="F1" s="34"/>
      <c r="G1" s="32"/>
    </row>
    <row r="2" spans="1:7" s="3" customFormat="1" ht="63" customHeight="1" x14ac:dyDescent="0.25">
      <c r="A2" s="35" t="s">
        <v>111</v>
      </c>
      <c r="B2" s="35"/>
      <c r="C2" s="35"/>
      <c r="D2" s="35"/>
      <c r="E2" s="35"/>
      <c r="F2" s="35"/>
    </row>
    <row r="3" spans="1:7" s="3" customFormat="1" ht="21" customHeight="1" x14ac:dyDescent="0.25">
      <c r="A3" s="23"/>
      <c r="C3" s="4"/>
      <c r="D3" s="4"/>
      <c r="F3" s="5" t="s">
        <v>0</v>
      </c>
    </row>
    <row r="4" spans="1:7" s="3" customFormat="1" ht="96.75" customHeight="1" x14ac:dyDescent="0.25">
      <c r="A4" s="24" t="s">
        <v>1</v>
      </c>
      <c r="B4" s="33" t="s">
        <v>115</v>
      </c>
      <c r="C4" s="33" t="s">
        <v>113</v>
      </c>
      <c r="D4" s="33" t="s">
        <v>108</v>
      </c>
      <c r="E4" s="33" t="s">
        <v>114</v>
      </c>
      <c r="F4" s="33" t="s">
        <v>116</v>
      </c>
    </row>
    <row r="5" spans="1:7" s="18" customFormat="1" x14ac:dyDescent="0.25">
      <c r="A5" s="29" t="s">
        <v>100</v>
      </c>
      <c r="B5" s="30">
        <v>1</v>
      </c>
      <c r="C5" s="30">
        <v>2</v>
      </c>
      <c r="D5" s="30">
        <v>3</v>
      </c>
      <c r="E5" s="30" t="s">
        <v>110</v>
      </c>
      <c r="F5" s="30">
        <v>5</v>
      </c>
    </row>
    <row r="6" spans="1:7" ht="20.45" customHeight="1" x14ac:dyDescent="0.25">
      <c r="A6" s="25" t="s">
        <v>2</v>
      </c>
      <c r="B6" s="6" t="s">
        <v>101</v>
      </c>
      <c r="C6" s="7">
        <v>312823915.39999998</v>
      </c>
      <c r="D6" s="7">
        <v>300730376.39999998</v>
      </c>
      <c r="E6" s="7">
        <f>D6/C6*100</f>
        <v>96.134074664804231</v>
      </c>
      <c r="F6" s="7">
        <f>D6/$D$6*100</f>
        <v>100</v>
      </c>
    </row>
    <row r="7" spans="1:7" ht="20.45" customHeight="1" x14ac:dyDescent="0.25">
      <c r="A7" s="26"/>
      <c r="B7" s="6" t="s">
        <v>112</v>
      </c>
      <c r="C7" s="7">
        <f>C16+C23+C30+C37+C42+C48+C54+C61+C64+C71+C76+C83+C89++C95+C98+C103+C109+C115</f>
        <v>289381881.19999999</v>
      </c>
      <c r="D7" s="7">
        <f>D16+D23+D30+D37+D42+D48+D54+D61+D64+D71+D76+D83+D89++D95+D98+D103+D109+D115</f>
        <v>282835789.79999995</v>
      </c>
      <c r="E7" s="7">
        <f>D7/C7*100</f>
        <v>97.737905575547828</v>
      </c>
      <c r="F7" s="7">
        <f>D7/$D$6*100</f>
        <v>94.049624512756722</v>
      </c>
    </row>
    <row r="8" spans="1:7" s="20" customFormat="1" ht="15.75" x14ac:dyDescent="0.25">
      <c r="A8" s="26"/>
      <c r="B8" s="14" t="s">
        <v>109</v>
      </c>
      <c r="C8" s="21">
        <f>C7/C6*100</f>
        <v>92.506316478385202</v>
      </c>
      <c r="D8" s="21">
        <f>D7/D6*100</f>
        <v>94.049624512756722</v>
      </c>
      <c r="E8" s="19"/>
      <c r="F8" s="19"/>
    </row>
    <row r="9" spans="1:7" ht="15.75" x14ac:dyDescent="0.25">
      <c r="A9" s="25"/>
      <c r="B9" s="13" t="s">
        <v>103</v>
      </c>
      <c r="C9" s="7">
        <f>C11+C12+C13</f>
        <v>98118847.700000018</v>
      </c>
      <c r="D9" s="7">
        <f>D11+D12+D13</f>
        <v>92684031.899999991</v>
      </c>
      <c r="E9" s="7">
        <f>D9/C9*100</f>
        <v>94.460986928202544</v>
      </c>
      <c r="F9" s="31"/>
    </row>
    <row r="10" spans="1:7" ht="15.75" x14ac:dyDescent="0.25">
      <c r="A10" s="25"/>
      <c r="B10" s="14" t="s">
        <v>104</v>
      </c>
      <c r="C10" s="8">
        <f>C9/C7*100</f>
        <v>33.906354915215758</v>
      </c>
      <c r="D10" s="8">
        <f>D9/D7*100</f>
        <v>32.76955577847454</v>
      </c>
      <c r="E10" s="8"/>
      <c r="F10" s="8"/>
    </row>
    <row r="11" spans="1:7" ht="15.75" x14ac:dyDescent="0.25">
      <c r="A11" s="25"/>
      <c r="B11" s="15" t="s">
        <v>6</v>
      </c>
      <c r="C11" s="8">
        <f>C19+C26+C33+C45+C51+C57+C67+C79+C86+C92+C106+C112+C117</f>
        <v>29766147.899999995</v>
      </c>
      <c r="D11" s="8">
        <f>D19+D26+D33+D45+D51+D57+D67+D79+D86+D92+D106+D112+D117</f>
        <v>29243046.399999999</v>
      </c>
      <c r="E11" s="8">
        <f t="shared" ref="E11:E13" si="0">D11/C11*100</f>
        <v>98.242629507327024</v>
      </c>
      <c r="F11" s="8"/>
    </row>
    <row r="12" spans="1:7" ht="15.75" x14ac:dyDescent="0.25">
      <c r="A12" s="25"/>
      <c r="B12" s="15" t="s">
        <v>10</v>
      </c>
      <c r="C12" s="8">
        <f>C21+C28+C35+C59+C69+C75+C81</f>
        <v>279978.59999999998</v>
      </c>
      <c r="D12" s="8">
        <f>D21+D28+D35+D59+D69+D75+D81</f>
        <v>243383.2</v>
      </c>
      <c r="E12" s="8">
        <f t="shared" si="0"/>
        <v>86.929215304312564</v>
      </c>
      <c r="F12" s="8"/>
    </row>
    <row r="13" spans="1:7" ht="15.75" x14ac:dyDescent="0.25">
      <c r="A13" s="25"/>
      <c r="B13" s="15" t="s">
        <v>12</v>
      </c>
      <c r="C13" s="8">
        <f>C22+C29+C36+C41+C47+C53+C60+C70+C82+C88+C94+C102+C108+C114+C118</f>
        <v>68072721.200000018</v>
      </c>
      <c r="D13" s="8">
        <f>D22+D29+D36+D41+D47+D53+D60+D70+D82+D88+D94+D102+D108+D114+D118</f>
        <v>63197602.299999997</v>
      </c>
      <c r="E13" s="8">
        <f t="shared" si="0"/>
        <v>92.838366361649108</v>
      </c>
      <c r="F13" s="8"/>
    </row>
    <row r="14" spans="1:7" ht="15.75" x14ac:dyDescent="0.25">
      <c r="A14" s="25"/>
      <c r="B14" s="13" t="s">
        <v>105</v>
      </c>
      <c r="C14" s="7">
        <f>C20+C27+C34+C40+C46+C52+C58+C63+C68+C74+C80+C87+C93+C97+C101+C107+C113</f>
        <v>191263033.5</v>
      </c>
      <c r="D14" s="7">
        <f>D20+D27+D34+D40+D46+D52+D58+D63+D68+D74+D80+D87+D93+D97+D101+D107+D113</f>
        <v>190151757.89999998</v>
      </c>
      <c r="E14" s="7">
        <f>D14/C14*100</f>
        <v>99.418980458657202</v>
      </c>
      <c r="F14" s="7"/>
    </row>
    <row r="15" spans="1:7" ht="16.5" thickBot="1" x14ac:dyDescent="0.3">
      <c r="A15" s="25"/>
      <c r="B15" s="16" t="s">
        <v>104</v>
      </c>
      <c r="C15" s="8">
        <f>C14/C7*100</f>
        <v>66.093645084784256</v>
      </c>
      <c r="D15" s="8">
        <f>D14/D7*100</f>
        <v>67.23044422152546</v>
      </c>
      <c r="E15" s="8"/>
      <c r="F15" s="8"/>
    </row>
    <row r="16" spans="1:7" ht="32.25" thickTop="1" x14ac:dyDescent="0.25">
      <c r="A16" s="27" t="s">
        <v>3</v>
      </c>
      <c r="B16" s="9" t="s">
        <v>4</v>
      </c>
      <c r="C16" s="10">
        <v>41523465.799999997</v>
      </c>
      <c r="D16" s="10">
        <v>41065992</v>
      </c>
      <c r="E16" s="10">
        <f t="shared" ref="E16:E109" si="1">D16/C16*100</f>
        <v>98.898276453599891</v>
      </c>
      <c r="F16" s="7">
        <f>D16/$D$6*100</f>
        <v>13.65541868154294</v>
      </c>
    </row>
    <row r="17" spans="1:6" ht="15.75" x14ac:dyDescent="0.25">
      <c r="A17" s="27"/>
      <c r="B17" s="17" t="s">
        <v>106</v>
      </c>
      <c r="C17" s="11">
        <f>(C19+C21+C22)/C16*100</f>
        <v>21.921548995556147</v>
      </c>
      <c r="D17" s="11">
        <f t="shared" ref="D17" si="2">(D19+D21+D22)/D16*100</f>
        <v>21.100889271102961</v>
      </c>
      <c r="E17" s="11"/>
      <c r="F17" s="11"/>
    </row>
    <row r="18" spans="1:6" ht="15.75" x14ac:dyDescent="0.25">
      <c r="A18" s="27"/>
      <c r="B18" s="17" t="s">
        <v>107</v>
      </c>
      <c r="C18" s="11">
        <f>C20/C16*100</f>
        <v>78.078451004443863</v>
      </c>
      <c r="D18" s="11">
        <f>D20/D16*100</f>
        <v>78.899110728897043</v>
      </c>
      <c r="E18" s="10"/>
      <c r="F18" s="10"/>
    </row>
    <row r="19" spans="1:6" ht="15.75" outlineLevel="1" x14ac:dyDescent="0.25">
      <c r="A19" s="28" t="s">
        <v>5</v>
      </c>
      <c r="B19" s="12" t="s">
        <v>6</v>
      </c>
      <c r="C19" s="11">
        <v>3034448.7</v>
      </c>
      <c r="D19" s="11">
        <v>2725473.5</v>
      </c>
      <c r="E19" s="11">
        <f t="shared" si="1"/>
        <v>89.817748443069732</v>
      </c>
      <c r="F19" s="11"/>
    </row>
    <row r="20" spans="1:6" ht="15.75" outlineLevel="1" x14ac:dyDescent="0.25">
      <c r="A20" s="28" t="s">
        <v>7</v>
      </c>
      <c r="B20" s="12" t="s">
        <v>8</v>
      </c>
      <c r="C20" s="11">
        <v>32420878.899999999</v>
      </c>
      <c r="D20" s="11">
        <v>32400702.5</v>
      </c>
      <c r="E20" s="11">
        <f t="shared" si="1"/>
        <v>99.937767263922012</v>
      </c>
      <c r="F20" s="11"/>
    </row>
    <row r="21" spans="1:6" ht="15.75" outlineLevel="1" x14ac:dyDescent="0.25">
      <c r="A21" s="28" t="s">
        <v>9</v>
      </c>
      <c r="B21" s="12" t="s">
        <v>10</v>
      </c>
      <c r="C21" s="11">
        <v>110914</v>
      </c>
      <c r="D21" s="11">
        <v>81796.800000000003</v>
      </c>
      <c r="E21" s="11">
        <f t="shared" si="1"/>
        <v>73.747948861279909</v>
      </c>
      <c r="F21" s="11"/>
    </row>
    <row r="22" spans="1:6" ht="15.75" outlineLevel="1" x14ac:dyDescent="0.25">
      <c r="A22" s="28" t="s">
        <v>11</v>
      </c>
      <c r="B22" s="12" t="s">
        <v>12</v>
      </c>
      <c r="C22" s="11">
        <v>5957224.2000000002</v>
      </c>
      <c r="D22" s="11">
        <v>5858019.2000000002</v>
      </c>
      <c r="E22" s="11">
        <f t="shared" si="1"/>
        <v>98.33471098838281</v>
      </c>
      <c r="F22" s="11"/>
    </row>
    <row r="23" spans="1:6" ht="31.5" x14ac:dyDescent="0.25">
      <c r="A23" s="27" t="s">
        <v>13</v>
      </c>
      <c r="B23" s="9" t="s">
        <v>14</v>
      </c>
      <c r="C23" s="10">
        <v>67958238.599999994</v>
      </c>
      <c r="D23" s="10">
        <v>66345958.600000001</v>
      </c>
      <c r="E23" s="10">
        <f t="shared" si="1"/>
        <v>97.627542983434552</v>
      </c>
      <c r="F23" s="7">
        <f>D23/$D$6*100</f>
        <v>22.061608605761052</v>
      </c>
    </row>
    <row r="24" spans="1:6" ht="15.75" x14ac:dyDescent="0.25">
      <c r="A24" s="27"/>
      <c r="B24" s="17" t="s">
        <v>106</v>
      </c>
      <c r="C24" s="11">
        <f>(C26+C28+C29)/C23*100</f>
        <v>19.409240986419565</v>
      </c>
      <c r="D24" s="11">
        <f t="shared" ref="D24" si="3">(D26+D28+D29)/D23*100</f>
        <v>17.57586949689502</v>
      </c>
      <c r="E24" s="11"/>
      <c r="F24" s="11"/>
    </row>
    <row r="25" spans="1:6" ht="15.75" x14ac:dyDescent="0.25">
      <c r="A25" s="27"/>
      <c r="B25" s="17" t="s">
        <v>107</v>
      </c>
      <c r="C25" s="11">
        <f>C27/C23*100</f>
        <v>80.590759013580438</v>
      </c>
      <c r="D25" s="11">
        <f>D27/D23*100</f>
        <v>82.424130503104976</v>
      </c>
      <c r="E25" s="10"/>
      <c r="F25" s="10"/>
    </row>
    <row r="26" spans="1:6" ht="15.75" outlineLevel="1" x14ac:dyDescent="0.25">
      <c r="A26" s="28" t="s">
        <v>15</v>
      </c>
      <c r="B26" s="12" t="s">
        <v>6</v>
      </c>
      <c r="C26" s="11">
        <v>2394662.9</v>
      </c>
      <c r="D26" s="11">
        <v>2394662.2000000002</v>
      </c>
      <c r="E26" s="11">
        <f t="shared" si="1"/>
        <v>99.999970768328197</v>
      </c>
      <c r="F26" s="11"/>
    </row>
    <row r="27" spans="1:6" ht="15.75" outlineLevel="1" x14ac:dyDescent="0.25">
      <c r="A27" s="28" t="s">
        <v>16</v>
      </c>
      <c r="B27" s="12" t="s">
        <v>8</v>
      </c>
      <c r="C27" s="11">
        <v>54768060.299999997</v>
      </c>
      <c r="D27" s="11">
        <v>54685079.5</v>
      </c>
      <c r="E27" s="11">
        <f t="shared" si="1"/>
        <v>99.84848687438361</v>
      </c>
      <c r="F27" s="11"/>
    </row>
    <row r="28" spans="1:6" ht="15.75" outlineLevel="1" x14ac:dyDescent="0.25">
      <c r="A28" s="28" t="s">
        <v>17</v>
      </c>
      <c r="B28" s="12" t="s">
        <v>10</v>
      </c>
      <c r="C28" s="11">
        <v>650</v>
      </c>
      <c r="D28" s="11">
        <v>644.20000000000005</v>
      </c>
      <c r="E28" s="11">
        <f t="shared" si="1"/>
        <v>99.107692307692318</v>
      </c>
      <c r="F28" s="11"/>
    </row>
    <row r="29" spans="1:6" ht="15.75" outlineLevel="1" x14ac:dyDescent="0.25">
      <c r="A29" s="28" t="s">
        <v>18</v>
      </c>
      <c r="B29" s="12" t="s">
        <v>12</v>
      </c>
      <c r="C29" s="11">
        <v>10794865.4</v>
      </c>
      <c r="D29" s="11">
        <v>9265572.6999999993</v>
      </c>
      <c r="E29" s="11">
        <f t="shared" si="1"/>
        <v>85.833147118258637</v>
      </c>
      <c r="F29" s="11"/>
    </row>
    <row r="30" spans="1:6" ht="31.5" x14ac:dyDescent="0.25">
      <c r="A30" s="27" t="s">
        <v>19</v>
      </c>
      <c r="B30" s="9" t="s">
        <v>20</v>
      </c>
      <c r="C30" s="10">
        <v>55064214.299999997</v>
      </c>
      <c r="D30" s="10">
        <v>54918816.200000003</v>
      </c>
      <c r="E30" s="10">
        <f t="shared" si="1"/>
        <v>99.73594810740812</v>
      </c>
      <c r="F30" s="7">
        <f>D30/$D$6*100</f>
        <v>18.261812078123015</v>
      </c>
    </row>
    <row r="31" spans="1:6" ht="15.75" x14ac:dyDescent="0.25">
      <c r="A31" s="27"/>
      <c r="B31" s="17" t="s">
        <v>106</v>
      </c>
      <c r="C31" s="11">
        <f>(C33+C35+C36)/C30*100</f>
        <v>15.915800872509681</v>
      </c>
      <c r="D31" s="11">
        <f t="shared" ref="D31" si="4">(D33+D35+D36)/D30*100</f>
        <v>15.957937928021105</v>
      </c>
      <c r="E31" s="11"/>
      <c r="F31" s="11"/>
    </row>
    <row r="32" spans="1:6" ht="15.75" x14ac:dyDescent="0.25">
      <c r="A32" s="27"/>
      <c r="B32" s="17" t="s">
        <v>107</v>
      </c>
      <c r="C32" s="11">
        <f>C34/C30*100</f>
        <v>84.084198945884168</v>
      </c>
      <c r="D32" s="11">
        <f>D34/D30*100</f>
        <v>84.04206188989194</v>
      </c>
      <c r="E32" s="10"/>
      <c r="F32" s="10"/>
    </row>
    <row r="33" spans="1:6" ht="15.75" outlineLevel="1" x14ac:dyDescent="0.25">
      <c r="A33" s="28" t="s">
        <v>21</v>
      </c>
      <c r="B33" s="12" t="s">
        <v>6</v>
      </c>
      <c r="C33" s="11">
        <v>8641095.5999999996</v>
      </c>
      <c r="D33" s="11">
        <v>8641095.5999999996</v>
      </c>
      <c r="E33" s="11">
        <f t="shared" si="1"/>
        <v>100</v>
      </c>
      <c r="F33" s="11"/>
    </row>
    <row r="34" spans="1:6" ht="15.75" outlineLevel="1" x14ac:dyDescent="0.25">
      <c r="A34" s="28" t="s">
        <v>22</v>
      </c>
      <c r="B34" s="12" t="s">
        <v>8</v>
      </c>
      <c r="C34" s="11">
        <v>46300303.5</v>
      </c>
      <c r="D34" s="11">
        <v>46154905.5</v>
      </c>
      <c r="E34" s="11">
        <f t="shared" si="1"/>
        <v>99.68596750127135</v>
      </c>
      <c r="F34" s="11"/>
    </row>
    <row r="35" spans="1:6" ht="15.75" outlineLevel="1" x14ac:dyDescent="0.25">
      <c r="A35" s="28" t="s">
        <v>23</v>
      </c>
      <c r="B35" s="12" t="s">
        <v>10</v>
      </c>
      <c r="C35" s="11">
        <v>9054.5</v>
      </c>
      <c r="D35" s="11">
        <v>9054.4</v>
      </c>
      <c r="E35" s="11">
        <f t="shared" si="1"/>
        <v>99.998895576785017</v>
      </c>
      <c r="F35" s="11"/>
    </row>
    <row r="36" spans="1:6" ht="15.75" outlineLevel="1" x14ac:dyDescent="0.25">
      <c r="A36" s="28" t="s">
        <v>24</v>
      </c>
      <c r="B36" s="12" t="s">
        <v>12</v>
      </c>
      <c r="C36" s="11">
        <v>113760.6</v>
      </c>
      <c r="D36" s="11">
        <v>113760.6</v>
      </c>
      <c r="E36" s="11">
        <f t="shared" si="1"/>
        <v>100</v>
      </c>
      <c r="F36" s="11"/>
    </row>
    <row r="37" spans="1:6" ht="31.5" x14ac:dyDescent="0.25">
      <c r="A37" s="27" t="s">
        <v>25</v>
      </c>
      <c r="B37" s="9" t="s">
        <v>26</v>
      </c>
      <c r="C37" s="10">
        <v>4027960.8</v>
      </c>
      <c r="D37" s="10">
        <v>3500795.4</v>
      </c>
      <c r="E37" s="10">
        <f t="shared" si="1"/>
        <v>86.912350289009765</v>
      </c>
      <c r="F37" s="7">
        <f>D37/$D$6*100</f>
        <v>1.1640977017046024</v>
      </c>
    </row>
    <row r="38" spans="1:6" ht="15.75" x14ac:dyDescent="0.25">
      <c r="A38" s="27"/>
      <c r="B38" s="17" t="s">
        <v>106</v>
      </c>
      <c r="C38" s="11">
        <f>(C41)/C37*100</f>
        <v>58.863815159273649</v>
      </c>
      <c r="D38" s="11">
        <f>(D41)/D37*100</f>
        <v>52.716582637191536</v>
      </c>
      <c r="E38" s="11"/>
      <c r="F38" s="11"/>
    </row>
    <row r="39" spans="1:6" ht="15.75" x14ac:dyDescent="0.25">
      <c r="A39" s="27"/>
      <c r="B39" s="17" t="s">
        <v>107</v>
      </c>
      <c r="C39" s="11">
        <f>C40/C37*100</f>
        <v>41.136184840726351</v>
      </c>
      <c r="D39" s="11">
        <f>D40/D37*100</f>
        <v>47.28341450631477</v>
      </c>
      <c r="E39" s="10"/>
      <c r="F39" s="10"/>
    </row>
    <row r="40" spans="1:6" ht="15.75" outlineLevel="1" x14ac:dyDescent="0.25">
      <c r="A40" s="28" t="s">
        <v>27</v>
      </c>
      <c r="B40" s="12" t="s">
        <v>8</v>
      </c>
      <c r="C40" s="11">
        <v>1656949.4</v>
      </c>
      <c r="D40" s="11">
        <v>1655295.6</v>
      </c>
      <c r="E40" s="11">
        <f t="shared" si="1"/>
        <v>99.900190072189304</v>
      </c>
      <c r="F40" s="11"/>
    </row>
    <row r="41" spans="1:6" ht="15.75" outlineLevel="1" x14ac:dyDescent="0.25">
      <c r="A41" s="28" t="s">
        <v>28</v>
      </c>
      <c r="B41" s="12" t="s">
        <v>12</v>
      </c>
      <c r="C41" s="11">
        <v>2371011.4</v>
      </c>
      <c r="D41" s="11">
        <v>1845499.7</v>
      </c>
      <c r="E41" s="11">
        <f t="shared" si="1"/>
        <v>77.835969072101463</v>
      </c>
      <c r="F41" s="11"/>
    </row>
    <row r="42" spans="1:6" ht="31.5" x14ac:dyDescent="0.25">
      <c r="A42" s="27" t="s">
        <v>29</v>
      </c>
      <c r="B42" s="9" t="s">
        <v>30</v>
      </c>
      <c r="C42" s="10">
        <v>6801216.0999999996</v>
      </c>
      <c r="D42" s="10">
        <v>6310732.0999999996</v>
      </c>
      <c r="E42" s="10">
        <f t="shared" si="1"/>
        <v>92.788289729538221</v>
      </c>
      <c r="F42" s="7">
        <f>D42/$D$6*100</f>
        <v>2.0984684605342712</v>
      </c>
    </row>
    <row r="43" spans="1:6" ht="15.75" x14ac:dyDescent="0.25">
      <c r="A43" s="27"/>
      <c r="B43" s="17" t="s">
        <v>106</v>
      </c>
      <c r="C43" s="11">
        <f>(C45+C47)/C42*100</f>
        <v>31.37319662582108</v>
      </c>
      <c r="D43" s="11">
        <f>(D45+D47)/D42*100</f>
        <v>26.166951374785818</v>
      </c>
      <c r="E43" s="11"/>
      <c r="F43" s="11"/>
    </row>
    <row r="44" spans="1:6" ht="15.75" x14ac:dyDescent="0.25">
      <c r="A44" s="27"/>
      <c r="B44" s="17" t="s">
        <v>107</v>
      </c>
      <c r="C44" s="11">
        <f>C46/C42*100</f>
        <v>68.62680337417892</v>
      </c>
      <c r="D44" s="11">
        <f>D46/D42*100</f>
        <v>73.83304862521419</v>
      </c>
      <c r="E44" s="10"/>
      <c r="F44" s="10"/>
    </row>
    <row r="45" spans="1:6" ht="15.75" outlineLevel="1" x14ac:dyDescent="0.25">
      <c r="A45" s="28" t="s">
        <v>31</v>
      </c>
      <c r="B45" s="12" t="s">
        <v>6</v>
      </c>
      <c r="C45" s="11">
        <v>175279.5</v>
      </c>
      <c r="D45" s="11">
        <v>175279.5</v>
      </c>
      <c r="E45" s="11">
        <f t="shared" si="1"/>
        <v>100</v>
      </c>
      <c r="F45" s="11"/>
    </row>
    <row r="46" spans="1:6" ht="15.75" outlineLevel="1" x14ac:dyDescent="0.25">
      <c r="A46" s="28" t="s">
        <v>32</v>
      </c>
      <c r="B46" s="12" t="s">
        <v>8</v>
      </c>
      <c r="C46" s="11">
        <v>4667457.2</v>
      </c>
      <c r="D46" s="11">
        <v>4659405.9000000004</v>
      </c>
      <c r="E46" s="11">
        <f t="shared" si="1"/>
        <v>99.827501364126064</v>
      </c>
      <c r="F46" s="11"/>
    </row>
    <row r="47" spans="1:6" ht="15.75" outlineLevel="1" x14ac:dyDescent="0.25">
      <c r="A47" s="28" t="s">
        <v>33</v>
      </c>
      <c r="B47" s="12" t="s">
        <v>12</v>
      </c>
      <c r="C47" s="11">
        <v>1958479.4</v>
      </c>
      <c r="D47" s="11">
        <v>1476046.7</v>
      </c>
      <c r="E47" s="11">
        <f t="shared" si="1"/>
        <v>75.3669760325281</v>
      </c>
      <c r="F47" s="11"/>
    </row>
    <row r="48" spans="1:6" ht="47.25" x14ac:dyDescent="0.25">
      <c r="A48" s="27" t="s">
        <v>34</v>
      </c>
      <c r="B48" s="9" t="s">
        <v>35</v>
      </c>
      <c r="C48" s="10">
        <v>11402107.800000001</v>
      </c>
      <c r="D48" s="10">
        <v>10883860.1</v>
      </c>
      <c r="E48" s="10">
        <f t="shared" si="1"/>
        <v>95.454807925952068</v>
      </c>
      <c r="F48" s="7">
        <f>D48/$D$6*100</f>
        <v>3.6191422463833294</v>
      </c>
    </row>
    <row r="49" spans="1:6" ht="15.75" x14ac:dyDescent="0.25">
      <c r="A49" s="27"/>
      <c r="B49" s="17" t="s">
        <v>106</v>
      </c>
      <c r="C49" s="11">
        <f>(C51+C53)/C48*100</f>
        <v>81.430623730815796</v>
      </c>
      <c r="D49" s="11">
        <f>(D51+D53)/D48*100</f>
        <v>80.584528094035321</v>
      </c>
      <c r="E49" s="11"/>
      <c r="F49" s="11"/>
    </row>
    <row r="50" spans="1:6" ht="15.75" x14ac:dyDescent="0.25">
      <c r="A50" s="27"/>
      <c r="B50" s="17" t="s">
        <v>107</v>
      </c>
      <c r="C50" s="11">
        <f>C52/C48*100</f>
        <v>18.56937626918419</v>
      </c>
      <c r="D50" s="11">
        <f>D52/D48*100</f>
        <v>19.415472824756357</v>
      </c>
      <c r="E50" s="10"/>
      <c r="F50" s="10"/>
    </row>
    <row r="51" spans="1:6" ht="15.75" outlineLevel="1" x14ac:dyDescent="0.25">
      <c r="A51" s="28" t="s">
        <v>36</v>
      </c>
      <c r="B51" s="12" t="s">
        <v>6</v>
      </c>
      <c r="C51" s="11">
        <v>3665851.9</v>
      </c>
      <c r="D51" s="11">
        <v>3453248.7</v>
      </c>
      <c r="E51" s="11">
        <f t="shared" si="1"/>
        <v>94.200442194623307</v>
      </c>
      <c r="F51" s="11"/>
    </row>
    <row r="52" spans="1:6" ht="15.75" outlineLevel="1" x14ac:dyDescent="0.25">
      <c r="A52" s="28" t="s">
        <v>37</v>
      </c>
      <c r="B52" s="12" t="s">
        <v>8</v>
      </c>
      <c r="C52" s="11">
        <v>2117300.2999999998</v>
      </c>
      <c r="D52" s="11">
        <v>2113152.9</v>
      </c>
      <c r="E52" s="11">
        <f t="shared" si="1"/>
        <v>99.804118480500861</v>
      </c>
      <c r="F52" s="11"/>
    </row>
    <row r="53" spans="1:6" ht="15.75" outlineLevel="1" x14ac:dyDescent="0.25">
      <c r="A53" s="28" t="s">
        <v>38</v>
      </c>
      <c r="B53" s="12" t="s">
        <v>12</v>
      </c>
      <c r="C53" s="11">
        <v>5618955.5999999996</v>
      </c>
      <c r="D53" s="11">
        <v>5317458.5999999996</v>
      </c>
      <c r="E53" s="11">
        <f t="shared" si="1"/>
        <v>94.634287553366676</v>
      </c>
      <c r="F53" s="11"/>
    </row>
    <row r="54" spans="1:6" ht="47.25" x14ac:dyDescent="0.25">
      <c r="A54" s="27" t="s">
        <v>39</v>
      </c>
      <c r="B54" s="9" t="s">
        <v>40</v>
      </c>
      <c r="C54" s="10">
        <v>21673498.800000001</v>
      </c>
      <c r="D54" s="10">
        <v>21094100.100000001</v>
      </c>
      <c r="E54" s="10">
        <f t="shared" si="1"/>
        <v>97.326695125015988</v>
      </c>
      <c r="F54" s="7">
        <f>D54/$D$6*100</f>
        <v>7.0142897942384259</v>
      </c>
    </row>
    <row r="55" spans="1:6" ht="15.75" x14ac:dyDescent="0.25">
      <c r="A55" s="27"/>
      <c r="B55" s="17" t="s">
        <v>106</v>
      </c>
      <c r="C55" s="11">
        <f>(C57+C59+C60)/C54*100</f>
        <v>47.339793610065392</v>
      </c>
      <c r="D55" s="11">
        <f t="shared" ref="D55" si="5">(D57+D59+D60)/D54*100</f>
        <v>46.109730938462739</v>
      </c>
      <c r="E55" s="11"/>
      <c r="F55" s="11"/>
    </row>
    <row r="56" spans="1:6" ht="15.75" x14ac:dyDescent="0.25">
      <c r="A56" s="27"/>
      <c r="B56" s="17" t="s">
        <v>107</v>
      </c>
      <c r="C56" s="11">
        <f>C58/C54*100</f>
        <v>52.660206389934608</v>
      </c>
      <c r="D56" s="11">
        <f>D58/D54*100</f>
        <v>53.890269061537253</v>
      </c>
      <c r="E56" s="10"/>
      <c r="F56" s="10"/>
    </row>
    <row r="57" spans="1:6" ht="15.75" outlineLevel="1" x14ac:dyDescent="0.25">
      <c r="A57" s="28" t="s">
        <v>41</v>
      </c>
      <c r="B57" s="12" t="s">
        <v>6</v>
      </c>
      <c r="C57" s="11">
        <v>425621.5</v>
      </c>
      <c r="D57" s="11">
        <v>425621.5</v>
      </c>
      <c r="E57" s="11">
        <f t="shared" si="1"/>
        <v>100</v>
      </c>
      <c r="F57" s="11"/>
    </row>
    <row r="58" spans="1:6" ht="15.75" outlineLevel="1" x14ac:dyDescent="0.25">
      <c r="A58" s="28" t="s">
        <v>42</v>
      </c>
      <c r="B58" s="12" t="s">
        <v>8</v>
      </c>
      <c r="C58" s="11">
        <v>11413309.199999999</v>
      </c>
      <c r="D58" s="11">
        <v>11367667.300000001</v>
      </c>
      <c r="E58" s="11">
        <f t="shared" si="1"/>
        <v>99.600099329649296</v>
      </c>
      <c r="F58" s="11"/>
    </row>
    <row r="59" spans="1:6" ht="15.75" outlineLevel="1" x14ac:dyDescent="0.25">
      <c r="A59" s="28" t="s">
        <v>43</v>
      </c>
      <c r="B59" s="12" t="s">
        <v>10</v>
      </c>
      <c r="C59" s="11">
        <v>7600</v>
      </c>
      <c r="D59" s="11">
        <v>7499.8</v>
      </c>
      <c r="E59" s="11">
        <f t="shared" si="1"/>
        <v>98.681578947368422</v>
      </c>
      <c r="F59" s="11"/>
    </row>
    <row r="60" spans="1:6" ht="15.75" outlineLevel="1" x14ac:dyDescent="0.25">
      <c r="A60" s="28" t="s">
        <v>44</v>
      </c>
      <c r="B60" s="12" t="s">
        <v>12</v>
      </c>
      <c r="C60" s="11">
        <v>9826968.0999999996</v>
      </c>
      <c r="D60" s="11">
        <v>9293311.5</v>
      </c>
      <c r="E60" s="11">
        <f t="shared" si="1"/>
        <v>94.569468481331498</v>
      </c>
      <c r="F60" s="11"/>
    </row>
    <row r="61" spans="1:6" ht="31.5" x14ac:dyDescent="0.25">
      <c r="A61" s="27" t="s">
        <v>45</v>
      </c>
      <c r="B61" s="9" t="s">
        <v>46</v>
      </c>
      <c r="C61" s="10">
        <v>5877093.7999999998</v>
      </c>
      <c r="D61" s="10">
        <v>5783312.2000000002</v>
      </c>
      <c r="E61" s="10">
        <f t="shared" si="1"/>
        <v>98.404286145645671</v>
      </c>
      <c r="F61" s="7">
        <f>D61/$D$6*100</f>
        <v>1.9230888044071894</v>
      </c>
    </row>
    <row r="62" spans="1:6" ht="15.75" x14ac:dyDescent="0.25">
      <c r="A62" s="27"/>
      <c r="B62" s="17" t="s">
        <v>107</v>
      </c>
      <c r="C62" s="11">
        <f>C63/C61*100</f>
        <v>100</v>
      </c>
      <c r="D62" s="11">
        <f>D63/D61*100</f>
        <v>100</v>
      </c>
      <c r="E62" s="10"/>
      <c r="F62" s="10"/>
    </row>
    <row r="63" spans="1:6" ht="15.75" outlineLevel="1" x14ac:dyDescent="0.25">
      <c r="A63" s="28" t="s">
        <v>47</v>
      </c>
      <c r="B63" s="12" t="s">
        <v>8</v>
      </c>
      <c r="C63" s="11">
        <v>5877093.7999999998</v>
      </c>
      <c r="D63" s="11">
        <v>5783312.2000000002</v>
      </c>
      <c r="E63" s="11">
        <f t="shared" si="1"/>
        <v>98.404286145645671</v>
      </c>
      <c r="F63" s="11"/>
    </row>
    <row r="64" spans="1:6" ht="31.5" x14ac:dyDescent="0.25">
      <c r="A64" s="27" t="s">
        <v>48</v>
      </c>
      <c r="B64" s="9" t="s">
        <v>49</v>
      </c>
      <c r="C64" s="10">
        <v>3384918</v>
      </c>
      <c r="D64" s="10">
        <v>3269793.5</v>
      </c>
      <c r="E64" s="10">
        <f t="shared" si="1"/>
        <v>96.598898407583292</v>
      </c>
      <c r="F64" s="7">
        <f>D64/$D$6*100</f>
        <v>1.0872840778980253</v>
      </c>
    </row>
    <row r="65" spans="1:6" ht="15.75" x14ac:dyDescent="0.25">
      <c r="A65" s="27"/>
      <c r="B65" s="17" t="s">
        <v>106</v>
      </c>
      <c r="C65" s="11">
        <f>(C67+C69+C70)/C64*100</f>
        <v>9.9283055010490653</v>
      </c>
      <c r="D65" s="11">
        <f t="shared" ref="D65" si="6">(D67+D69+D70)/D64*100</f>
        <v>8.8983845615938737</v>
      </c>
      <c r="E65" s="11"/>
      <c r="F65" s="11"/>
    </row>
    <row r="66" spans="1:6" ht="15.75" x14ac:dyDescent="0.25">
      <c r="A66" s="27"/>
      <c r="B66" s="17" t="s">
        <v>107</v>
      </c>
      <c r="C66" s="11">
        <f>C68/C64*100</f>
        <v>90.071697453232261</v>
      </c>
      <c r="D66" s="11">
        <f>D68/D64*100</f>
        <v>91.101615438406142</v>
      </c>
      <c r="E66" s="10"/>
      <c r="F66" s="10"/>
    </row>
    <row r="67" spans="1:6" ht="15.75" outlineLevel="1" x14ac:dyDescent="0.25">
      <c r="A67" s="28" t="s">
        <v>50</v>
      </c>
      <c r="B67" s="12" t="s">
        <v>6</v>
      </c>
      <c r="C67" s="11">
        <v>39904.699999999997</v>
      </c>
      <c r="D67" s="11">
        <v>39904.699999999997</v>
      </c>
      <c r="E67" s="11">
        <f t="shared" si="1"/>
        <v>100</v>
      </c>
      <c r="F67" s="11"/>
    </row>
    <row r="68" spans="1:6" ht="15.75" outlineLevel="1" x14ac:dyDescent="0.25">
      <c r="A68" s="28" t="s">
        <v>51</v>
      </c>
      <c r="B68" s="12" t="s">
        <v>8</v>
      </c>
      <c r="C68" s="11">
        <v>3048853.1</v>
      </c>
      <c r="D68" s="11">
        <v>2978834.7</v>
      </c>
      <c r="E68" s="11">
        <f t="shared" si="1"/>
        <v>97.70345117644402</v>
      </c>
      <c r="F68" s="11"/>
    </row>
    <row r="69" spans="1:6" ht="15.75" outlineLevel="1" x14ac:dyDescent="0.25">
      <c r="A69" s="28" t="s">
        <v>52</v>
      </c>
      <c r="B69" s="12" t="s">
        <v>10</v>
      </c>
      <c r="C69" s="11">
        <v>51934.2</v>
      </c>
      <c r="D69" s="11">
        <v>51934.2</v>
      </c>
      <c r="E69" s="11">
        <f t="shared" si="1"/>
        <v>100</v>
      </c>
      <c r="F69" s="11"/>
    </row>
    <row r="70" spans="1:6" ht="15.75" outlineLevel="1" x14ac:dyDescent="0.25">
      <c r="A70" s="28" t="s">
        <v>53</v>
      </c>
      <c r="B70" s="12" t="s">
        <v>12</v>
      </c>
      <c r="C70" s="11">
        <v>244226.1</v>
      </c>
      <c r="D70" s="11">
        <v>199119.9</v>
      </c>
      <c r="E70" s="11">
        <f t="shared" si="1"/>
        <v>81.530966592022708</v>
      </c>
      <c r="F70" s="11"/>
    </row>
    <row r="71" spans="1:6" ht="31.5" x14ac:dyDescent="0.25">
      <c r="A71" s="27" t="s">
        <v>54</v>
      </c>
      <c r="B71" s="9" t="s">
        <v>55</v>
      </c>
      <c r="C71" s="10">
        <v>7276660</v>
      </c>
      <c r="D71" s="10">
        <v>7182310.2999999998</v>
      </c>
      <c r="E71" s="10">
        <f t="shared" si="1"/>
        <v>98.703392765362125</v>
      </c>
      <c r="F71" s="7">
        <f>D71/$D$6*100</f>
        <v>2.3882889337546813</v>
      </c>
    </row>
    <row r="72" spans="1:6" ht="15.75" x14ac:dyDescent="0.25">
      <c r="A72" s="27"/>
      <c r="B72" s="17" t="s">
        <v>106</v>
      </c>
      <c r="C72" s="11">
        <f>(C75)/C71*100</f>
        <v>1.1107554839720419</v>
      </c>
      <c r="D72" s="11">
        <f>(D75)/D71*100</f>
        <v>1.022704351829522</v>
      </c>
      <c r="E72" s="11"/>
      <c r="F72" s="11"/>
    </row>
    <row r="73" spans="1:6" ht="15.75" x14ac:dyDescent="0.25">
      <c r="A73" s="27"/>
      <c r="B73" s="17" t="s">
        <v>107</v>
      </c>
      <c r="C73" s="11">
        <f>C74/C71*100</f>
        <v>98.889244516027958</v>
      </c>
      <c r="D73" s="11">
        <f>D74/D71*100</f>
        <v>98.977295648170482</v>
      </c>
      <c r="E73" s="10"/>
      <c r="F73" s="10"/>
    </row>
    <row r="74" spans="1:6" ht="15.75" outlineLevel="1" x14ac:dyDescent="0.25">
      <c r="A74" s="28" t="s">
        <v>56</v>
      </c>
      <c r="B74" s="12" t="s">
        <v>8</v>
      </c>
      <c r="C74" s="11">
        <v>7195834.0999999996</v>
      </c>
      <c r="D74" s="11">
        <v>7108856.5</v>
      </c>
      <c r="E74" s="11">
        <f t="shared" si="1"/>
        <v>98.791278414826152</v>
      </c>
      <c r="F74" s="11"/>
    </row>
    <row r="75" spans="1:6" ht="15.75" outlineLevel="1" x14ac:dyDescent="0.25">
      <c r="A75" s="28" t="s">
        <v>57</v>
      </c>
      <c r="B75" s="12" t="s">
        <v>10</v>
      </c>
      <c r="C75" s="11">
        <v>80825.899999999994</v>
      </c>
      <c r="D75" s="11">
        <v>73453.8</v>
      </c>
      <c r="E75" s="11">
        <f t="shared" si="1"/>
        <v>90.879037536235302</v>
      </c>
      <c r="F75" s="11"/>
    </row>
    <row r="76" spans="1:6" ht="31.5" x14ac:dyDescent="0.25">
      <c r="A76" s="27" t="s">
        <v>58</v>
      </c>
      <c r="B76" s="9" t="s">
        <v>59</v>
      </c>
      <c r="C76" s="10">
        <v>3493312.9</v>
      </c>
      <c r="D76" s="10">
        <v>3217283</v>
      </c>
      <c r="E76" s="10">
        <f t="shared" si="1"/>
        <v>92.098334506479503</v>
      </c>
      <c r="F76" s="7">
        <f>D76/$D$6*100</f>
        <v>1.0698230882139781</v>
      </c>
    </row>
    <row r="77" spans="1:6" ht="15.75" x14ac:dyDescent="0.25">
      <c r="A77" s="27"/>
      <c r="B77" s="17" t="s">
        <v>106</v>
      </c>
      <c r="C77" s="11">
        <f>(C79+C81+C82)/C76*100</f>
        <v>12.099817912102864</v>
      </c>
      <c r="D77" s="11">
        <f t="shared" ref="D77" si="7">(D79+D81+D82)/D76*100</f>
        <v>12.444898381646876</v>
      </c>
      <c r="E77" s="11"/>
      <c r="F77" s="11"/>
    </row>
    <row r="78" spans="1:6" ht="15.75" x14ac:dyDescent="0.25">
      <c r="A78" s="27"/>
      <c r="B78" s="17" t="s">
        <v>107</v>
      </c>
      <c r="C78" s="11">
        <f>C80/C76*100</f>
        <v>87.900182087897136</v>
      </c>
      <c r="D78" s="11">
        <f>D80/D76*100</f>
        <v>87.555098510140382</v>
      </c>
      <c r="E78" s="10"/>
      <c r="F78" s="10"/>
    </row>
    <row r="79" spans="1:6" ht="15.75" outlineLevel="1" x14ac:dyDescent="0.25">
      <c r="A79" s="28" t="s">
        <v>60</v>
      </c>
      <c r="B79" s="12" t="s">
        <v>6</v>
      </c>
      <c r="C79" s="11">
        <v>85348.7</v>
      </c>
      <c r="D79" s="11">
        <v>85348.7</v>
      </c>
      <c r="E79" s="11">
        <f t="shared" si="1"/>
        <v>100</v>
      </c>
      <c r="F79" s="11"/>
    </row>
    <row r="80" spans="1:6" ht="15.75" outlineLevel="1" x14ac:dyDescent="0.25">
      <c r="A80" s="28" t="s">
        <v>61</v>
      </c>
      <c r="B80" s="12" t="s">
        <v>8</v>
      </c>
      <c r="C80" s="11">
        <v>3070628.4</v>
      </c>
      <c r="D80" s="11">
        <v>2816895.3</v>
      </c>
      <c r="E80" s="11">
        <f t="shared" si="1"/>
        <v>91.736769581105932</v>
      </c>
      <c r="F80" s="11"/>
    </row>
    <row r="81" spans="1:6" ht="15.75" outlineLevel="1" x14ac:dyDescent="0.25">
      <c r="A81" s="28" t="s">
        <v>62</v>
      </c>
      <c r="B81" s="12" t="s">
        <v>10</v>
      </c>
      <c r="C81" s="11">
        <v>19000</v>
      </c>
      <c r="D81" s="11">
        <v>19000</v>
      </c>
      <c r="E81" s="11">
        <f t="shared" si="1"/>
        <v>100</v>
      </c>
      <c r="F81" s="11"/>
    </row>
    <row r="82" spans="1:6" ht="15.75" outlineLevel="1" x14ac:dyDescent="0.25">
      <c r="A82" s="28" t="s">
        <v>63</v>
      </c>
      <c r="B82" s="12" t="s">
        <v>12</v>
      </c>
      <c r="C82" s="11">
        <v>318335.8</v>
      </c>
      <c r="D82" s="11">
        <v>296038.90000000002</v>
      </c>
      <c r="E82" s="11">
        <f t="shared" si="1"/>
        <v>92.995792493335657</v>
      </c>
      <c r="F82" s="11"/>
    </row>
    <row r="83" spans="1:6" ht="31.5" x14ac:dyDescent="0.25">
      <c r="A83" s="27" t="s">
        <v>64</v>
      </c>
      <c r="B83" s="9" t="s">
        <v>65</v>
      </c>
      <c r="C83" s="10">
        <v>36326460.399999999</v>
      </c>
      <c r="D83" s="10">
        <v>35678477.299999997</v>
      </c>
      <c r="E83" s="10">
        <f t="shared" si="1"/>
        <v>98.21622285005229</v>
      </c>
      <c r="F83" s="7">
        <f>D83/$D$6*100</f>
        <v>11.86394195594802</v>
      </c>
    </row>
    <row r="84" spans="1:6" ht="15.75" x14ac:dyDescent="0.25">
      <c r="A84" s="27"/>
      <c r="B84" s="17" t="s">
        <v>106</v>
      </c>
      <c r="C84" s="11">
        <f>(C86+C88)/C83*100</f>
        <v>90.424065924132819</v>
      </c>
      <c r="D84" s="11">
        <f>(D86+D88)/D83*100</f>
        <v>90.436897092578562</v>
      </c>
      <c r="E84" s="11"/>
      <c r="F84" s="11"/>
    </row>
    <row r="85" spans="1:6" ht="15.75" x14ac:dyDescent="0.25">
      <c r="A85" s="27"/>
      <c r="B85" s="17" t="s">
        <v>107</v>
      </c>
      <c r="C85" s="11">
        <f>C87/C83*100</f>
        <v>9.5759340758671883</v>
      </c>
      <c r="D85" s="11">
        <f>D87/D83*100</f>
        <v>9.563103187702465</v>
      </c>
      <c r="E85" s="10"/>
      <c r="F85" s="10"/>
    </row>
    <row r="86" spans="1:6" ht="15.75" outlineLevel="1" x14ac:dyDescent="0.25">
      <c r="A86" s="28" t="s">
        <v>66</v>
      </c>
      <c r="B86" s="12" t="s">
        <v>6</v>
      </c>
      <c r="C86" s="11">
        <v>10676717.699999999</v>
      </c>
      <c r="D86" s="11">
        <v>10676717.699999999</v>
      </c>
      <c r="E86" s="11">
        <f t="shared" si="1"/>
        <v>100</v>
      </c>
      <c r="F86" s="11"/>
    </row>
    <row r="87" spans="1:6" ht="15.75" outlineLevel="1" x14ac:dyDescent="0.25">
      <c r="A87" s="28" t="s">
        <v>67</v>
      </c>
      <c r="B87" s="12" t="s">
        <v>8</v>
      </c>
      <c r="C87" s="11">
        <v>3478597.9</v>
      </c>
      <c r="D87" s="11">
        <v>3411969.6</v>
      </c>
      <c r="E87" s="11">
        <f t="shared" si="1"/>
        <v>98.08462196794865</v>
      </c>
      <c r="F87" s="11"/>
    </row>
    <row r="88" spans="1:6" ht="15.75" outlineLevel="1" x14ac:dyDescent="0.25">
      <c r="A88" s="28" t="s">
        <v>68</v>
      </c>
      <c r="B88" s="12" t="s">
        <v>12</v>
      </c>
      <c r="C88" s="11">
        <v>22171144.800000001</v>
      </c>
      <c r="D88" s="11">
        <v>21589790.100000001</v>
      </c>
      <c r="E88" s="11">
        <f t="shared" si="1"/>
        <v>97.377876942105402</v>
      </c>
      <c r="F88" s="11"/>
    </row>
    <row r="89" spans="1:6" ht="31.5" x14ac:dyDescent="0.25">
      <c r="A89" s="27" t="s">
        <v>69</v>
      </c>
      <c r="B89" s="9" t="s">
        <v>70</v>
      </c>
      <c r="C89" s="10">
        <v>7314425.2999999998</v>
      </c>
      <c r="D89" s="10">
        <v>7108030.7000000002</v>
      </c>
      <c r="E89" s="10">
        <f t="shared" si="1"/>
        <v>97.178252678306791</v>
      </c>
      <c r="F89" s="7">
        <f>D89/$D$6*100</f>
        <v>2.3635892007615631</v>
      </c>
    </row>
    <row r="90" spans="1:6" ht="15.75" x14ac:dyDescent="0.25">
      <c r="A90" s="27"/>
      <c r="B90" s="17" t="s">
        <v>106</v>
      </c>
      <c r="C90" s="11">
        <f>(C92+C94)/C89*100</f>
        <v>79.57113732503359</v>
      </c>
      <c r="D90" s="11">
        <f>(D92+D94)/D89*100</f>
        <v>78.992938226898772</v>
      </c>
      <c r="E90" s="11"/>
      <c r="F90" s="11"/>
    </row>
    <row r="91" spans="1:6" ht="15.75" x14ac:dyDescent="0.25">
      <c r="A91" s="27"/>
      <c r="B91" s="17" t="s">
        <v>107</v>
      </c>
      <c r="C91" s="11">
        <f>C93/C89*100</f>
        <v>20.42886267496641</v>
      </c>
      <c r="D91" s="11">
        <f>D93/D89*100</f>
        <v>21.007061773101231</v>
      </c>
      <c r="E91" s="10"/>
      <c r="F91" s="10"/>
    </row>
    <row r="92" spans="1:6" ht="15.75" outlineLevel="1" x14ac:dyDescent="0.25">
      <c r="A92" s="28" t="s">
        <v>71</v>
      </c>
      <c r="B92" s="12" t="s">
        <v>6</v>
      </c>
      <c r="C92" s="11">
        <v>25580.9</v>
      </c>
      <c r="D92" s="11">
        <v>25580.9</v>
      </c>
      <c r="E92" s="11">
        <f t="shared" si="1"/>
        <v>100</v>
      </c>
      <c r="F92" s="11"/>
    </row>
    <row r="93" spans="1:6" ht="15.75" outlineLevel="1" x14ac:dyDescent="0.25">
      <c r="A93" s="28" t="s">
        <v>72</v>
      </c>
      <c r="B93" s="12" t="s">
        <v>8</v>
      </c>
      <c r="C93" s="11">
        <v>1494253.9</v>
      </c>
      <c r="D93" s="11">
        <v>1493188.4</v>
      </c>
      <c r="E93" s="11">
        <f t="shared" si="1"/>
        <v>99.928693510520532</v>
      </c>
      <c r="F93" s="11"/>
    </row>
    <row r="94" spans="1:6" ht="15.75" outlineLevel="1" x14ac:dyDescent="0.25">
      <c r="A94" s="28" t="s">
        <v>73</v>
      </c>
      <c r="B94" s="12" t="s">
        <v>12</v>
      </c>
      <c r="C94" s="11">
        <v>5794590.5</v>
      </c>
      <c r="D94" s="11">
        <v>5589261.4000000004</v>
      </c>
      <c r="E94" s="11">
        <f t="shared" si="1"/>
        <v>96.456538214391514</v>
      </c>
      <c r="F94" s="11"/>
    </row>
    <row r="95" spans="1:6" ht="47.25" x14ac:dyDescent="0.25">
      <c r="A95" s="27" t="s">
        <v>74</v>
      </c>
      <c r="B95" s="9" t="s">
        <v>75</v>
      </c>
      <c r="C95" s="10">
        <v>9919873</v>
      </c>
      <c r="D95" s="10">
        <v>9697061.6999999993</v>
      </c>
      <c r="E95" s="10">
        <f t="shared" si="1"/>
        <v>97.753889591126821</v>
      </c>
      <c r="F95" s="7">
        <f>D95/$D$6*100</f>
        <v>3.2245035623212153</v>
      </c>
    </row>
    <row r="96" spans="1:6" ht="15.75" x14ac:dyDescent="0.25">
      <c r="A96" s="27"/>
      <c r="B96" s="17" t="s">
        <v>107</v>
      </c>
      <c r="C96" s="11">
        <f>C97/C95*100</f>
        <v>100</v>
      </c>
      <c r="D96" s="11">
        <f>D97/D95*100</f>
        <v>100</v>
      </c>
      <c r="E96" s="10"/>
      <c r="F96" s="10"/>
    </row>
    <row r="97" spans="1:6" ht="15.75" outlineLevel="1" x14ac:dyDescent="0.25">
      <c r="A97" s="28" t="s">
        <v>76</v>
      </c>
      <c r="B97" s="12" t="s">
        <v>8</v>
      </c>
      <c r="C97" s="11">
        <v>9919873</v>
      </c>
      <c r="D97" s="11">
        <v>9697061.6999999993</v>
      </c>
      <c r="E97" s="11">
        <f t="shared" si="1"/>
        <v>97.753889591126821</v>
      </c>
      <c r="F97" s="11"/>
    </row>
    <row r="98" spans="1:6" ht="31.5" x14ac:dyDescent="0.25">
      <c r="A98" s="27" t="s">
        <v>77</v>
      </c>
      <c r="B98" s="9" t="s">
        <v>78</v>
      </c>
      <c r="C98" s="10">
        <v>3104806.3</v>
      </c>
      <c r="D98" s="10">
        <v>2903222.6</v>
      </c>
      <c r="E98" s="10">
        <f t="shared" si="1"/>
        <v>93.507366304944711</v>
      </c>
      <c r="F98" s="7">
        <f>D98/$D$6*100</f>
        <v>0.96539053844645151</v>
      </c>
    </row>
    <row r="99" spans="1:6" ht="15.75" x14ac:dyDescent="0.25">
      <c r="A99" s="27"/>
      <c r="B99" s="17" t="s">
        <v>106</v>
      </c>
      <c r="C99" s="11">
        <f>(C102)/C98*100</f>
        <v>16.725333235764179</v>
      </c>
      <c r="D99" s="11">
        <f>(D102)/D98*100</f>
        <v>11.055318321096012</v>
      </c>
      <c r="E99" s="11"/>
      <c r="F99" s="11"/>
    </row>
    <row r="100" spans="1:6" ht="15.75" x14ac:dyDescent="0.25">
      <c r="A100" s="27"/>
      <c r="B100" s="17" t="s">
        <v>107</v>
      </c>
      <c r="C100" s="11">
        <f>C101/C98*100</f>
        <v>83.274666764235832</v>
      </c>
      <c r="D100" s="11">
        <f>D101/D98*100</f>
        <v>88.944685123352244</v>
      </c>
      <c r="E100" s="10"/>
      <c r="F100" s="10"/>
    </row>
    <row r="101" spans="1:6" ht="15.75" outlineLevel="1" x14ac:dyDescent="0.25">
      <c r="A101" s="28" t="s">
        <v>79</v>
      </c>
      <c r="B101" s="12" t="s">
        <v>8</v>
      </c>
      <c r="C101" s="11">
        <v>2585517.1</v>
      </c>
      <c r="D101" s="11">
        <v>2582262.2000000002</v>
      </c>
      <c r="E101" s="11">
        <f t="shared" si="1"/>
        <v>99.874110289195144</v>
      </c>
      <c r="F101" s="11"/>
    </row>
    <row r="102" spans="1:6" ht="15.75" outlineLevel="1" x14ac:dyDescent="0.25">
      <c r="A102" s="28" t="s">
        <v>80</v>
      </c>
      <c r="B102" s="12" t="s">
        <v>12</v>
      </c>
      <c r="C102" s="11">
        <v>519289.2</v>
      </c>
      <c r="D102" s="11">
        <v>320960.5</v>
      </c>
      <c r="E102" s="11">
        <f t="shared" si="1"/>
        <v>61.807659392877802</v>
      </c>
      <c r="F102" s="11"/>
    </row>
    <row r="103" spans="1:6" ht="31.5" x14ac:dyDescent="0.25">
      <c r="A103" s="27" t="s">
        <v>81</v>
      </c>
      <c r="B103" s="9" t="s">
        <v>82</v>
      </c>
      <c r="C103" s="10">
        <v>1256657.3999999999</v>
      </c>
      <c r="D103" s="10">
        <v>1222594.8999999999</v>
      </c>
      <c r="E103" s="10">
        <f t="shared" si="1"/>
        <v>97.289436245710249</v>
      </c>
      <c r="F103" s="7">
        <f>D103/$D$6*100</f>
        <v>0.40654187137179398</v>
      </c>
    </row>
    <row r="104" spans="1:6" ht="15.75" x14ac:dyDescent="0.25">
      <c r="A104" s="27"/>
      <c r="B104" s="17" t="s">
        <v>106</v>
      </c>
      <c r="C104" s="11">
        <f>(C106+C108)/C103*100</f>
        <v>21.265310656667442</v>
      </c>
      <c r="D104" s="11">
        <f>(D106+D108)/D103*100</f>
        <v>19.396890989811919</v>
      </c>
      <c r="E104" s="11"/>
      <c r="F104" s="11"/>
    </row>
    <row r="105" spans="1:6" ht="15.75" x14ac:dyDescent="0.25">
      <c r="A105" s="27"/>
      <c r="B105" s="17" t="s">
        <v>107</v>
      </c>
      <c r="C105" s="11">
        <f>C107/C103*100</f>
        <v>78.734689343332562</v>
      </c>
      <c r="D105" s="11">
        <f>D107/D103*100</f>
        <v>80.603109010188092</v>
      </c>
      <c r="E105" s="10"/>
      <c r="F105" s="10"/>
    </row>
    <row r="106" spans="1:6" ht="15.75" outlineLevel="1" x14ac:dyDescent="0.25">
      <c r="A106" s="28" t="s">
        <v>83</v>
      </c>
      <c r="B106" s="12" t="s">
        <v>6</v>
      </c>
      <c r="C106" s="11">
        <v>139692</v>
      </c>
      <c r="D106" s="11">
        <v>138169.60000000001</v>
      </c>
      <c r="E106" s="11">
        <f t="shared" si="1"/>
        <v>98.910173810955541</v>
      </c>
      <c r="F106" s="11"/>
    </row>
    <row r="107" spans="1:6" ht="15.75" outlineLevel="1" x14ac:dyDescent="0.25">
      <c r="A107" s="28" t="s">
        <v>84</v>
      </c>
      <c r="B107" s="12" t="s">
        <v>8</v>
      </c>
      <c r="C107" s="11">
        <v>989425.3</v>
      </c>
      <c r="D107" s="11">
        <v>985449.5</v>
      </c>
      <c r="E107" s="11">
        <f t="shared" si="1"/>
        <v>99.598170776510358</v>
      </c>
      <c r="F107" s="11"/>
    </row>
    <row r="108" spans="1:6" ht="15.75" outlineLevel="1" x14ac:dyDescent="0.25">
      <c r="A108" s="28" t="s">
        <v>85</v>
      </c>
      <c r="B108" s="12" t="s">
        <v>12</v>
      </c>
      <c r="C108" s="11">
        <v>127540.1</v>
      </c>
      <c r="D108" s="11">
        <v>98975.8</v>
      </c>
      <c r="E108" s="11">
        <f t="shared" si="1"/>
        <v>77.603671315923378</v>
      </c>
      <c r="F108" s="11"/>
    </row>
    <row r="109" spans="1:6" ht="31.5" x14ac:dyDescent="0.25">
      <c r="A109" s="27" t="s">
        <v>86</v>
      </c>
      <c r="B109" s="9" t="s">
        <v>87</v>
      </c>
      <c r="C109" s="10">
        <v>935511.9</v>
      </c>
      <c r="D109" s="10">
        <v>934532.4</v>
      </c>
      <c r="E109" s="10">
        <f t="shared" si="1"/>
        <v>99.895297964675805</v>
      </c>
      <c r="F109" s="7">
        <f>D109/$D$6*100</f>
        <v>0.31075424145280994</v>
      </c>
    </row>
    <row r="110" spans="1:6" ht="15.75" x14ac:dyDescent="0.25">
      <c r="A110" s="27"/>
      <c r="B110" s="17" t="s">
        <v>106</v>
      </c>
      <c r="C110" s="11">
        <f>(C112+C114)/C109*100</f>
        <v>72.346893716691369</v>
      </c>
      <c r="D110" s="11">
        <f>(D112+D114)/D109*100</f>
        <v>72.422721780432653</v>
      </c>
      <c r="E110" s="11"/>
      <c r="F110" s="11"/>
    </row>
    <row r="111" spans="1:6" ht="15.75" x14ac:dyDescent="0.25">
      <c r="A111" s="27"/>
      <c r="B111" s="17" t="s">
        <v>107</v>
      </c>
      <c r="C111" s="11">
        <f>C113/C109*100</f>
        <v>27.653106283308638</v>
      </c>
      <c r="D111" s="11">
        <f>D113/D109*100</f>
        <v>27.577278219567347</v>
      </c>
      <c r="E111" s="10"/>
      <c r="F111" s="10"/>
    </row>
    <row r="112" spans="1:6" ht="15.75" outlineLevel="1" x14ac:dyDescent="0.25">
      <c r="A112" s="28" t="s">
        <v>88</v>
      </c>
      <c r="B112" s="12" t="s">
        <v>6</v>
      </c>
      <c r="C112" s="11">
        <v>446813.8</v>
      </c>
      <c r="D112" s="11">
        <v>446813.8</v>
      </c>
      <c r="E112" s="11">
        <f t="shared" ref="E112:E123" si="8">D112/C112*100</f>
        <v>100</v>
      </c>
      <c r="F112" s="11"/>
    </row>
    <row r="113" spans="1:6" ht="15.75" outlineLevel="1" x14ac:dyDescent="0.25">
      <c r="A113" s="28" t="s">
        <v>89</v>
      </c>
      <c r="B113" s="12" t="s">
        <v>8</v>
      </c>
      <c r="C113" s="11">
        <v>258698.1</v>
      </c>
      <c r="D113" s="11">
        <v>257718.6</v>
      </c>
      <c r="E113" s="11">
        <f t="shared" si="8"/>
        <v>99.621373330534695</v>
      </c>
      <c r="F113" s="11"/>
    </row>
    <row r="114" spans="1:6" ht="15.75" outlineLevel="1" x14ac:dyDescent="0.25">
      <c r="A114" s="28" t="s">
        <v>90</v>
      </c>
      <c r="B114" s="12" t="s">
        <v>12</v>
      </c>
      <c r="C114" s="11">
        <v>230000</v>
      </c>
      <c r="D114" s="11">
        <v>230000</v>
      </c>
      <c r="E114" s="11">
        <f t="shared" si="8"/>
        <v>100</v>
      </c>
      <c r="F114" s="11"/>
    </row>
    <row r="115" spans="1:6" ht="31.5" x14ac:dyDescent="0.25">
      <c r="A115" s="27" t="s">
        <v>91</v>
      </c>
      <c r="B115" s="9" t="s">
        <v>92</v>
      </c>
      <c r="C115" s="10">
        <v>2041460</v>
      </c>
      <c r="D115" s="10">
        <v>1718916.7</v>
      </c>
      <c r="E115" s="10">
        <f t="shared" si="8"/>
        <v>84.200361505981007</v>
      </c>
      <c r="F115" s="7">
        <f>D115/$D$6*100</f>
        <v>0.57158066989337897</v>
      </c>
    </row>
    <row r="116" spans="1:6" ht="15.75" x14ac:dyDescent="0.25">
      <c r="A116" s="27"/>
      <c r="B116" s="17" t="s">
        <v>106</v>
      </c>
      <c r="C116" s="11">
        <f>(C118+C117)/C115*100</f>
        <v>100</v>
      </c>
      <c r="D116" s="11">
        <f>(D118+D117)/D115*100</f>
        <v>100</v>
      </c>
      <c r="E116" s="11"/>
      <c r="F116" s="11"/>
    </row>
    <row r="117" spans="1:6" ht="15.75" outlineLevel="1" x14ac:dyDescent="0.25">
      <c r="A117" s="28" t="s">
        <v>93</v>
      </c>
      <c r="B117" s="12" t="s">
        <v>6</v>
      </c>
      <c r="C117" s="11">
        <v>15130</v>
      </c>
      <c r="D117" s="11">
        <v>15130</v>
      </c>
      <c r="E117" s="11">
        <f t="shared" si="8"/>
        <v>100</v>
      </c>
      <c r="F117" s="11"/>
    </row>
    <row r="118" spans="1:6" ht="15.75" outlineLevel="1" x14ac:dyDescent="0.25">
      <c r="A118" s="28" t="s">
        <v>94</v>
      </c>
      <c r="B118" s="12" t="s">
        <v>12</v>
      </c>
      <c r="C118" s="11">
        <v>2026330</v>
      </c>
      <c r="D118" s="11">
        <v>1703786.7</v>
      </c>
      <c r="E118" s="11">
        <f t="shared" si="8"/>
        <v>84.082390331288579</v>
      </c>
      <c r="F118" s="11"/>
    </row>
    <row r="119" spans="1:6" ht="15.75" outlineLevel="1" x14ac:dyDescent="0.25">
      <c r="A119" s="28"/>
      <c r="B119" s="12"/>
      <c r="C119" s="11"/>
      <c r="D119" s="11"/>
      <c r="E119" s="11"/>
      <c r="F119" s="11"/>
    </row>
    <row r="120" spans="1:6" ht="15.75" outlineLevel="1" x14ac:dyDescent="0.25">
      <c r="A120" s="27"/>
      <c r="B120" s="9" t="s">
        <v>99</v>
      </c>
      <c r="C120" s="10">
        <f>C122+C123</f>
        <v>23442034.199999999</v>
      </c>
      <c r="D120" s="10">
        <f>D122+D123</f>
        <v>17894586.600000001</v>
      </c>
      <c r="E120" s="10">
        <f t="shared" si="8"/>
        <v>76.33546836135919</v>
      </c>
      <c r="F120" s="7">
        <f>D120/$D$6*100</f>
        <v>5.9503754872432646</v>
      </c>
    </row>
    <row r="121" spans="1:6" s="20" customFormat="1" ht="15.75" x14ac:dyDescent="0.25">
      <c r="A121" s="26"/>
      <c r="B121" s="14" t="s">
        <v>109</v>
      </c>
      <c r="C121" s="21">
        <f>C120/C6*100</f>
        <v>7.493683521614793</v>
      </c>
      <c r="D121" s="21">
        <f>D120/D6*100</f>
        <v>5.9503754872432646</v>
      </c>
      <c r="E121" s="19"/>
      <c r="F121" s="19"/>
    </row>
    <row r="122" spans="1:6" ht="15.75" x14ac:dyDescent="0.25">
      <c r="A122" s="27" t="s">
        <v>95</v>
      </c>
      <c r="B122" s="12" t="s">
        <v>96</v>
      </c>
      <c r="C122" s="11">
        <v>9669605.5</v>
      </c>
      <c r="D122" s="11">
        <v>9572363.1999999993</v>
      </c>
      <c r="E122" s="11">
        <f t="shared" si="8"/>
        <v>98.994350907076807</v>
      </c>
      <c r="F122" s="8"/>
    </row>
    <row r="123" spans="1:6" ht="15.75" x14ac:dyDescent="0.25">
      <c r="A123" s="27" t="s">
        <v>97</v>
      </c>
      <c r="B123" s="12" t="s">
        <v>98</v>
      </c>
      <c r="C123" s="11">
        <v>13772428.699999999</v>
      </c>
      <c r="D123" s="11">
        <v>8322223.4000000004</v>
      </c>
      <c r="E123" s="11">
        <f t="shared" si="8"/>
        <v>60.426694385428192</v>
      </c>
      <c r="F123" s="8"/>
    </row>
  </sheetData>
  <mergeCells count="2">
    <mergeCell ref="D1:F1"/>
    <mergeCell ref="A2:F2"/>
  </mergeCells>
  <pageMargins left="0.78740157480314965" right="0.39370078740157483" top="0.98425196850393704" bottom="0.78740157480314965" header="0.51181102362204722" footer="0.51181102362204722"/>
  <pageSetup paperSize="9" scale="83" fitToHeight="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2025</vt:lpstr>
      <vt:lpstr>'2025'!APPT</vt:lpstr>
      <vt:lpstr>'2025'!FIO</vt:lpstr>
      <vt:lpstr>'2025'!LAST_CELL</vt:lpstr>
      <vt:lpstr>'2025'!SIGN</vt:lpstr>
      <vt:lpstr>'2025'!Заголовки_для_печати</vt:lpstr>
      <vt:lpstr>'2025'!Область_печати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rep:2.56.0.525</dc:description>
  <cp:lastModifiedBy>Рыженкова Елена Николаевна</cp:lastModifiedBy>
  <cp:lastPrinted>2026-03-23T10:59:29Z</cp:lastPrinted>
  <dcterms:created xsi:type="dcterms:W3CDTF">2026-02-16T11:30:42Z</dcterms:created>
  <dcterms:modified xsi:type="dcterms:W3CDTF">2026-03-23T11:02:23Z</dcterms:modified>
</cp:coreProperties>
</file>