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0730" windowHeight="11040" tabRatio="685"/>
  </bookViews>
  <sheets>
    <sheet name="Бесплатная перевозка" sheetId="14" r:id="rId1"/>
    <sheet name="Приложение(9)_4_исход" sheetId="17" state="hidden" r:id="rId2"/>
  </sheets>
  <definedNames>
    <definedName name="_xlnm.Print_Titles" localSheetId="0">'Бесплатная перевозка'!$A:$B</definedName>
    <definedName name="_xlnm.Print_Titles" localSheetId="1">'Приложение(9)_4_исход'!$A:$B</definedName>
    <definedName name="_xlnm.Print_Area" localSheetId="0">'Бесплатная перевозка'!$A$1:$AF$28</definedName>
    <definedName name="_xlnm.Print_Area" localSheetId="1">'Приложение(9)_4_исход'!$A$1:$BE$24</definedName>
  </definedNames>
  <calcPr calcId="145621"/>
</workbook>
</file>

<file path=xl/calcChain.xml><?xml version="1.0" encoding="utf-8"?>
<calcChain xmlns="http://schemas.openxmlformats.org/spreadsheetml/2006/main">
  <c r="U27" i="14" l="1"/>
  <c r="T27" i="14"/>
  <c r="S27" i="14"/>
  <c r="R27" i="14"/>
  <c r="O27" i="14"/>
  <c r="N27" i="14"/>
  <c r="M27" i="14"/>
  <c r="L27" i="14"/>
  <c r="I27" i="14"/>
  <c r="H27" i="14"/>
  <c r="G27" i="14"/>
  <c r="F27" i="14"/>
  <c r="X26" i="14"/>
  <c r="V26" i="14"/>
  <c r="Z26" i="14" s="1"/>
  <c r="P26" i="14"/>
  <c r="Q26" i="14" s="1"/>
  <c r="AB26" i="14" s="1"/>
  <c r="AE26" i="14" s="1"/>
  <c r="K26" i="14"/>
  <c r="AA26" i="14" s="1"/>
  <c r="AD26" i="14" s="1"/>
  <c r="J26" i="14"/>
  <c r="Z25" i="14"/>
  <c r="W25" i="14"/>
  <c r="AC25" i="14" s="1"/>
  <c r="AF25" i="14" s="1"/>
  <c r="V25" i="14"/>
  <c r="P25" i="14"/>
  <c r="Q25" i="14" s="1"/>
  <c r="AB25" i="14" s="1"/>
  <c r="AE25" i="14" s="1"/>
  <c r="K25" i="14"/>
  <c r="AA25" i="14" s="1"/>
  <c r="AD25" i="14" s="1"/>
  <c r="J25" i="14"/>
  <c r="X25" i="14" s="1"/>
  <c r="Z24" i="14"/>
  <c r="Y24" i="14"/>
  <c r="V24" i="14"/>
  <c r="W24" i="14" s="1"/>
  <c r="AC24" i="14" s="1"/>
  <c r="AF24" i="14" s="1"/>
  <c r="P24" i="14"/>
  <c r="Q24" i="14" s="1"/>
  <c r="AB24" i="14" s="1"/>
  <c r="AE24" i="14" s="1"/>
  <c r="J24" i="14"/>
  <c r="K24" i="14" s="1"/>
  <c r="AA24" i="14" s="1"/>
  <c r="AD24" i="14" s="1"/>
  <c r="AC23" i="14"/>
  <c r="AF23" i="14" s="1"/>
  <c r="Z23" i="14"/>
  <c r="Y23" i="14"/>
  <c r="W23" i="14"/>
  <c r="V23" i="14"/>
  <c r="Q23" i="14"/>
  <c r="AB23" i="14" s="1"/>
  <c r="AE23" i="14" s="1"/>
  <c r="P23" i="14"/>
  <c r="J23" i="14"/>
  <c r="K23" i="14" s="1"/>
  <c r="AA23" i="14" s="1"/>
  <c r="AD23" i="14" s="1"/>
  <c r="Z22" i="14"/>
  <c r="Y22" i="14"/>
  <c r="X22" i="14"/>
  <c r="W22" i="14"/>
  <c r="AC22" i="14" s="1"/>
  <c r="AF22" i="14" s="1"/>
  <c r="V22" i="14"/>
  <c r="P22" i="14"/>
  <c r="Q22" i="14" s="1"/>
  <c r="AB22" i="14" s="1"/>
  <c r="AE22" i="14" s="1"/>
  <c r="J22" i="14"/>
  <c r="K22" i="14" s="1"/>
  <c r="AA22" i="14" s="1"/>
  <c r="AD22" i="14" s="1"/>
  <c r="Y21" i="14"/>
  <c r="X21" i="14"/>
  <c r="W21" i="14"/>
  <c r="AC21" i="14" s="1"/>
  <c r="AF21" i="14" s="1"/>
  <c r="V21" i="14"/>
  <c r="Z21" i="14" s="1"/>
  <c r="Q21" i="14"/>
  <c r="AB21" i="14" s="1"/>
  <c r="AE21" i="14" s="1"/>
  <c r="P21" i="14"/>
  <c r="K21" i="14"/>
  <c r="AA21" i="14" s="1"/>
  <c r="AD21" i="14" s="1"/>
  <c r="J21" i="14"/>
  <c r="V20" i="14"/>
  <c r="W20" i="14" s="1"/>
  <c r="AC20" i="14" s="1"/>
  <c r="AF20" i="14" s="1"/>
  <c r="Q20" i="14"/>
  <c r="AB20" i="14" s="1"/>
  <c r="AE20" i="14" s="1"/>
  <c r="P20" i="14"/>
  <c r="Y20" i="14" s="1"/>
  <c r="J20" i="14"/>
  <c r="X20" i="14" s="1"/>
  <c r="X19" i="14"/>
  <c r="V19" i="14"/>
  <c r="W19" i="14" s="1"/>
  <c r="AC19" i="14" s="1"/>
  <c r="AF19" i="14" s="1"/>
  <c r="Q19" i="14"/>
  <c r="AB19" i="14" s="1"/>
  <c r="AE19" i="14" s="1"/>
  <c r="P19" i="14"/>
  <c r="Y19" i="14" s="1"/>
  <c r="K19" i="14"/>
  <c r="AA19" i="14" s="1"/>
  <c r="AD19" i="14" s="1"/>
  <c r="J19" i="14"/>
  <c r="X18" i="14"/>
  <c r="V18" i="14"/>
  <c r="Z18" i="14" s="1"/>
  <c r="P18" i="14"/>
  <c r="Q18" i="14" s="1"/>
  <c r="AB18" i="14" s="1"/>
  <c r="AE18" i="14" s="1"/>
  <c r="K18" i="14"/>
  <c r="AA18" i="14" s="1"/>
  <c r="AD18" i="14" s="1"/>
  <c r="J18" i="14"/>
  <c r="Z17" i="14"/>
  <c r="W17" i="14"/>
  <c r="AC17" i="14" s="1"/>
  <c r="AF17" i="14" s="1"/>
  <c r="V17" i="14"/>
  <c r="P17" i="14"/>
  <c r="Q17" i="14" s="1"/>
  <c r="AB17" i="14" s="1"/>
  <c r="AE17" i="14" s="1"/>
  <c r="K17" i="14"/>
  <c r="AA17" i="14" s="1"/>
  <c r="AD17" i="14" s="1"/>
  <c r="J17" i="14"/>
  <c r="X17" i="14" s="1"/>
  <c r="Z16" i="14"/>
  <c r="Y16" i="14"/>
  <c r="V16" i="14"/>
  <c r="W16" i="14" s="1"/>
  <c r="AC16" i="14" s="1"/>
  <c r="AF16" i="14" s="1"/>
  <c r="P16" i="14"/>
  <c r="Q16" i="14" s="1"/>
  <c r="AB16" i="14" s="1"/>
  <c r="AE16" i="14" s="1"/>
  <c r="J16" i="14"/>
  <c r="X16" i="14" s="1"/>
  <c r="Z15" i="14"/>
  <c r="Y15" i="14"/>
  <c r="V15" i="14"/>
  <c r="W15" i="14" s="1"/>
  <c r="AC15" i="14" s="1"/>
  <c r="AF15" i="14" s="1"/>
  <c r="Q15" i="14"/>
  <c r="AB15" i="14" s="1"/>
  <c r="AE15" i="14" s="1"/>
  <c r="P15" i="14"/>
  <c r="J15" i="14"/>
  <c r="K15" i="14" s="1"/>
  <c r="AA15" i="14" s="1"/>
  <c r="AD15" i="14" s="1"/>
  <c r="Y14" i="14"/>
  <c r="X14" i="14"/>
  <c r="W14" i="14"/>
  <c r="AC14" i="14" s="1"/>
  <c r="AF14" i="14" s="1"/>
  <c r="V14" i="14"/>
  <c r="Z14" i="14" s="1"/>
  <c r="P14" i="14"/>
  <c r="Q14" i="14" s="1"/>
  <c r="AB14" i="14" s="1"/>
  <c r="AE14" i="14" s="1"/>
  <c r="J14" i="14"/>
  <c r="K14" i="14" s="1"/>
  <c r="AA14" i="14" s="1"/>
  <c r="AD14" i="14" s="1"/>
  <c r="X13" i="14"/>
  <c r="W13" i="14"/>
  <c r="AC13" i="14" s="1"/>
  <c r="AF13" i="14" s="1"/>
  <c r="V13" i="14"/>
  <c r="Z13" i="14" s="1"/>
  <c r="P13" i="14"/>
  <c r="Y13" i="14" s="1"/>
  <c r="K13" i="14"/>
  <c r="AA13" i="14" s="1"/>
  <c r="AD13" i="14" s="1"/>
  <c r="J13" i="14"/>
  <c r="Y12" i="14"/>
  <c r="V12" i="14"/>
  <c r="Z12" i="14" s="1"/>
  <c r="Q12" i="14"/>
  <c r="AB12" i="14" s="1"/>
  <c r="AE12" i="14" s="1"/>
  <c r="P12" i="14"/>
  <c r="J12" i="14"/>
  <c r="X12" i="14" s="1"/>
  <c r="V11" i="14"/>
  <c r="W11" i="14" s="1"/>
  <c r="AC11" i="14" s="1"/>
  <c r="AF11" i="14" s="1"/>
  <c r="Q11" i="14"/>
  <c r="AB11" i="14" s="1"/>
  <c r="AE11" i="14" s="1"/>
  <c r="P11" i="14"/>
  <c r="Y11" i="14" s="1"/>
  <c r="J11" i="14"/>
  <c r="K11" i="14" s="1"/>
  <c r="AA11" i="14" s="1"/>
  <c r="AD11" i="14" s="1"/>
  <c r="AC10" i="14"/>
  <c r="AF10" i="14" s="1"/>
  <c r="Z10" i="14"/>
  <c r="X10" i="14"/>
  <c r="W10" i="14"/>
  <c r="V10" i="14"/>
  <c r="P10" i="14"/>
  <c r="Q10" i="14" s="1"/>
  <c r="AB10" i="14" s="1"/>
  <c r="AE10" i="14" s="1"/>
  <c r="K10" i="14"/>
  <c r="AA10" i="14" s="1"/>
  <c r="AD10" i="14" s="1"/>
  <c r="J10" i="14"/>
  <c r="Z9" i="14"/>
  <c r="W9" i="14"/>
  <c r="AC9" i="14" s="1"/>
  <c r="V9" i="14"/>
  <c r="V27" i="14" s="1"/>
  <c r="P9" i="14"/>
  <c r="Q9" i="14" s="1"/>
  <c r="K9" i="14"/>
  <c r="J9" i="14"/>
  <c r="J27" i="14" s="1"/>
  <c r="AB9" i="14" l="1"/>
  <c r="K27" i="14"/>
  <c r="K29" i="14" s="1"/>
  <c r="AF9" i="14"/>
  <c r="W12" i="14"/>
  <c r="AC12" i="14" s="1"/>
  <c r="AF12" i="14" s="1"/>
  <c r="K16" i="14"/>
  <c r="AA16" i="14" s="1"/>
  <c r="AD16" i="14" s="1"/>
  <c r="X11" i="14"/>
  <c r="W18" i="14"/>
  <c r="AC18" i="14" s="1"/>
  <c r="AF18" i="14" s="1"/>
  <c r="W26" i="14"/>
  <c r="AC26" i="14" s="1"/>
  <c r="AF26" i="14" s="1"/>
  <c r="Z20" i="14"/>
  <c r="AA9" i="14"/>
  <c r="X9" i="14"/>
  <c r="Y10" i="14"/>
  <c r="Z11" i="14"/>
  <c r="K12" i="14"/>
  <c r="AA12" i="14" s="1"/>
  <c r="AD12" i="14" s="1"/>
  <c r="Y18" i="14"/>
  <c r="Z19" i="14"/>
  <c r="Z27" i="14" s="1"/>
  <c r="K20" i="14"/>
  <c r="AA20" i="14" s="1"/>
  <c r="AD20" i="14" s="1"/>
  <c r="Y26" i="14"/>
  <c r="Y9" i="14"/>
  <c r="Q13" i="14"/>
  <c r="AB13" i="14" s="1"/>
  <c r="AE13" i="14" s="1"/>
  <c r="Y17" i="14"/>
  <c r="X24" i="14"/>
  <c r="Y25" i="14"/>
  <c r="W27" i="14"/>
  <c r="W29" i="14" s="1"/>
  <c r="X15" i="14"/>
  <c r="X23" i="14"/>
  <c r="P27" i="14"/>
  <c r="Q29" i="14" l="1"/>
  <c r="Y27" i="14"/>
  <c r="X27" i="14"/>
  <c r="AC27" i="14"/>
  <c r="AA27" i="14"/>
  <c r="AD9" i="14"/>
  <c r="AD27" i="14" s="1"/>
  <c r="AF27" i="14"/>
  <c r="AE9" i="14"/>
  <c r="AE27" i="14" s="1"/>
  <c r="AB27" i="14"/>
  <c r="Q27" i="14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<sst xmlns="http://schemas.openxmlformats.org/spreadsheetml/2006/main" count="125" uniqueCount="53">
  <si>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</si>
  <si>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</si>
  <si>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</si>
  <si>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</si>
  <si>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</si>
  <si>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</si>
  <si>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</si>
  <si>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</si>
  <si>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</si>
  <si>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</si>
  <si>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</si>
  <si>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</si>
  <si>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</si>
  <si>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</si>
  <si>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</si>
  <si>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</si>
  <si>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</si>
  <si>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</si>
  <si>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</si>
  <si>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</si>
  <si>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</si>
  <si>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</si>
  <si>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</si>
  <si>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</si>
  <si>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</si>
  <si>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</si>
  <si>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</si>
  <si>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</si>
  <si>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</si>
  <si>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</si>
  <si>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</si>
  <si>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</si>
  <si>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</si>
  <si>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</si>
  <si>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</si>
  <si>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</si>
  <si>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</si>
  <si>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</si>
  <si>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</si>
  <si>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количетсво детей</t>
  </si>
  <si>
    <t>протяженность маршрута, км в день</t>
  </si>
  <si>
    <t>стоимость перевозки одного обучающегося на один километр в соответствующем году</t>
  </si>
  <si>
    <t>1 маршрут</t>
  </si>
  <si>
    <t>2 маршрут</t>
  </si>
  <si>
    <t>количество обучающихся, планируемых к перевозке</t>
  </si>
  <si>
    <t>ФБ+ОБ</t>
  </si>
  <si>
    <t>заведено в АЦК</t>
  </si>
  <si>
    <t>к снятию</t>
  </si>
  <si>
    <t>МР</t>
  </si>
  <si>
    <t>Наименование муниципального образования</t>
  </si>
  <si>
    <t>Проект закона
 2025 - 2027 год,
тыс. рублей</t>
  </si>
  <si>
    <t>Расчет субсидии бюджетам муниципальных образований Ленинградской области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 на 2025 год и на плановый период 2026 и 2027 годов</t>
  </si>
  <si>
    <t>Приложение 48 к пояснительной записке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</si>
</sst>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</numFmts>
  <fonts count="2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i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39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4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15" fillId="0" borderId="0" xfId="11" applyFont="1"/>
    <xf numFmtId="0" fontId="5" fillId="0" borderId="0" xfId="11" applyFont="1"/>
    <xf numFmtId="0" fontId="12" fillId="0" borderId="1" xfId="11" applyFont="1" applyFill="1" applyBorder="1" applyAlignment="1">
      <alignment vertical="center" wrapText="1"/>
    </xf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4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1" fontId="18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2" fontId="18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5" fillId="0" borderId="0" xfId="11" applyNumberFormat="1" applyFont="1"/>
    <xf numFmtId="174" fontId="18" fillId="0" borderId="1" xfId="2" applyNumberFormat="1" applyBorder="1" applyProtection="1"/>
    <xf numFmtId="171" fontId="18" fillId="0" borderId="1" xfId="2" applyNumberFormat="1" applyBorder="1" applyProtection="1"/>
    <xf numFmtId="0" fontId="15" fillId="0" borderId="0" xfId="11" applyFont="1" applyAlignment="1">
      <alignment horizontal="right"/>
    </xf>
    <xf numFmtId="4" fontId="20" fillId="0" borderId="0" xfId="7" applyNumberFormat="1" applyFont="1"/>
    <xf numFmtId="171" fontId="15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4" fillId="0" borderId="1" xfId="1" applyNumberFormat="1" applyFont="1" applyBorder="1" applyAlignment="1" applyProtection="1">
      <alignment horizontal="center" vertical="center" wrapText="1"/>
    </xf>
    <xf numFmtId="4" fontId="15" fillId="0" borderId="0" xfId="11" applyNumberFormat="1" applyFont="1" applyFill="1"/>
    <xf numFmtId="166" fontId="15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5" fillId="0" borderId="0" xfId="11" applyFont="1" applyFill="1"/>
    <xf numFmtId="164" fontId="8" fillId="0" borderId="1" xfId="63" applyFont="1" applyFill="1" applyBorder="1" applyAlignment="1" applyProtection="1">
      <alignment horizontal="center" vertical="center" wrapText="1"/>
    </xf>
    <xf numFmtId="166" fontId="7" fillId="0" borderId="1" xfId="63" applyNumberFormat="1" applyFont="1" applyFill="1" applyBorder="1" applyAlignment="1" applyProtection="1">
      <alignment vertical="center" wrapText="1"/>
    </xf>
    <xf numFmtId="4" fontId="7" fillId="0" borderId="1" xfId="63" applyNumberFormat="1" applyFont="1" applyFill="1" applyBorder="1" applyAlignment="1" applyProtection="1">
      <alignment vertical="center" wrapText="1"/>
    </xf>
    <xf numFmtId="166" fontId="12" fillId="0" borderId="1" xfId="63" applyNumberFormat="1" applyFont="1" applyFill="1" applyBorder="1" applyAlignment="1" applyProtection="1">
      <alignment vertical="center" wrapText="1"/>
    </xf>
    <xf numFmtId="4" fontId="12" fillId="0" borderId="1" xfId="63" applyNumberFormat="1" applyFont="1" applyFill="1" applyBorder="1" applyAlignment="1" applyProtection="1">
      <alignment vertical="center" wrapText="1"/>
    </xf>
    <xf numFmtId="169" fontId="12" fillId="0" borderId="1" xfId="63" applyNumberFormat="1" applyFont="1" applyFill="1" applyBorder="1" applyAlignment="1" applyProtection="1">
      <alignment vertical="center" wrapText="1"/>
    </xf>
    <xf numFmtId="169" fontId="7" fillId="0" borderId="1" xfId="63" applyNumberFormat="1" applyFont="1" applyFill="1" applyBorder="1" applyAlignment="1" applyProtection="1">
      <alignment vertical="center" wrapText="1"/>
    </xf>
    <xf numFmtId="0" fontId="3" fillId="0" borderId="1" xfId="7" applyBorder="1" applyAlignment="1">
      <alignment horizontal="center" wrapText="1"/>
    </xf>
    <xf numFmtId="4" fontId="14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170" fontId="14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167" fontId="10" fillId="0" borderId="1" xfId="63" applyNumberFormat="1" applyFont="1" applyFill="1" applyBorder="1" applyAlignment="1" applyProtection="1">
      <alignment vertical="center" wrapText="1"/>
    </xf>
    <xf numFmtId="0" fontId="9" fillId="0" borderId="0" xfId="11" applyFont="1" applyFill="1"/>
    <xf numFmtId="0" fontId="9" fillId="0" borderId="0" xfId="7" applyFont="1" applyFill="1"/>
    <xf numFmtId="0" fontId="25" fillId="0" borderId="0" xfId="11" applyFont="1" applyFill="1" applyBorder="1" applyAlignment="1">
      <alignment horizontal="center" vertical="center" wrapText="1"/>
    </xf>
    <xf numFmtId="0" fontId="8" fillId="0" borderId="0" xfId="11" applyFont="1" applyFill="1"/>
    <xf numFmtId="0" fontId="8" fillId="0" borderId="1" xfId="11" applyFont="1" applyFill="1" applyBorder="1" applyAlignment="1">
      <alignment vertical="center" wrapText="1"/>
    </xf>
    <xf numFmtId="0" fontId="8" fillId="0" borderId="1" xfId="11" applyFont="1" applyFill="1" applyBorder="1"/>
    <xf numFmtId="43" fontId="9" fillId="0" borderId="0" xfId="11" applyNumberFormat="1" applyFont="1" applyFill="1"/>
    <xf numFmtId="0" fontId="11" fillId="0" borderId="0" xfId="11" applyFont="1" applyFill="1" applyAlignment="1"/>
    <xf numFmtId="4" fontId="9" fillId="0" borderId="0" xfId="11" applyNumberFormat="1" applyFont="1" applyFill="1"/>
    <xf numFmtId="0" fontId="26" fillId="0" borderId="0" xfId="0" applyFont="1" applyAlignment="1">
      <alignment horizontal="right"/>
    </xf>
    <xf numFmtId="0" fontId="8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164" fontId="12" fillId="0" borderId="1" xfId="63" applyNumberFormat="1" applyFont="1" applyFill="1" applyBorder="1" applyAlignment="1" applyProtection="1">
      <alignment vertical="center" wrapText="1"/>
    </xf>
    <xf numFmtId="0" fontId="24" fillId="0" borderId="0" xfId="99" applyFont="1" applyFill="1" applyAlignment="1">
      <alignment vertical="center" wrapText="1"/>
    </xf>
    <xf numFmtId="0" fontId="8" fillId="0" borderId="0" xfId="11" applyFont="1" applyFill="1" applyBorder="1"/>
    <xf numFmtId="0" fontId="8" fillId="0" borderId="1" xfId="11" applyFont="1" applyFill="1" applyBorder="1" applyAlignment="1">
      <alignment horizontal="center" vertical="center" wrapText="1"/>
    </xf>
    <xf numFmtId="0" fontId="23" fillId="0" borderId="0" xfId="1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26" fillId="0" borderId="12" xfId="99" applyFont="1" applyFill="1" applyBorder="1" applyAlignment="1">
      <alignment horizontal="center" vertical="center" wrapText="1"/>
    </xf>
    <xf numFmtId="166" fontId="8" fillId="0" borderId="1" xfId="63" applyNumberFormat="1" applyFont="1" applyFill="1" applyBorder="1" applyAlignment="1" applyProtection="1">
      <alignment horizontal="center" vertical="center" wrapText="1"/>
    </xf>
    <xf numFmtId="0" fontId="16" fillId="0" borderId="0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9" fillId="0" borderId="10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1" xfId="11" applyFont="1" applyFill="1" applyBorder="1" applyAlignment="1">
      <alignment horizontal="center" vertical="center" wrapText="1"/>
    </xf>
    <xf numFmtId="9" fontId="8" fillId="0" borderId="1" xfId="64" applyFont="1" applyFill="1" applyBorder="1" applyAlignment="1" applyProtection="1">
      <alignment horizontal="center" vertical="center"/>
    </xf>
    <xf numFmtId="1" fontId="8" fillId="0" borderId="5" xfId="100" applyNumberFormat="1" applyFont="1" applyFill="1" applyBorder="1" applyAlignment="1" applyProtection="1">
      <alignment horizontal="center" vertical="center" wrapText="1"/>
    </xf>
    <xf numFmtId="1" fontId="26" fillId="0" borderId="4" xfId="100" applyNumberFormat="1" applyFont="1" applyFill="1" applyBorder="1" applyAlignment="1">
      <alignment horizontal="center" vertical="center" wrapText="1"/>
    </xf>
    <xf numFmtId="0" fontId="8" fillId="0" borderId="5" xfId="11" applyFont="1" applyFill="1" applyBorder="1" applyAlignment="1">
      <alignment horizontal="center" vertical="center" wrapText="1"/>
    </xf>
    <xf numFmtId="0" fontId="26" fillId="0" borderId="3" xfId="99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1" fillId="0" borderId="5" xfId="11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7" xfId="1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K30"/>
  <sheetViews>
    <sheetView tabSelected="1" view="pageBreakPreview" topLeftCell="R19" zoomScale="110" zoomScaleNormal="100" zoomScaleSheetLayoutView="110" workbookViewId="0">
      <selection activeCell="G5" sqref="G5:G6"/>
    </sheetView>
  </sheetViews>
  <sheetFormatPr defaultColWidth="8.85546875" defaultRowHeight="12.75" x14ac:dyDescent="0.2"/>
  <cols>
    <col min="1" max="1" width="4" style="83" customWidth="1"/>
    <col min="2" max="2" width="20" style="83" customWidth="1"/>
    <col min="3" max="5" width="7" style="83" customWidth="1"/>
    <col min="6" max="6" width="12.5703125" style="83" customWidth="1"/>
    <col min="7" max="7" width="12.140625" style="83" customWidth="1"/>
    <col min="8" max="8" width="8.7109375" style="83" customWidth="1"/>
    <col min="9" max="9" width="10" style="83" customWidth="1"/>
    <col min="10" max="10" width="13.28515625" style="83" customWidth="1"/>
    <col min="11" max="11" width="12.85546875" style="83" customWidth="1"/>
    <col min="12" max="12" width="13" style="83" customWidth="1"/>
    <col min="13" max="13" width="11.5703125" style="83" customWidth="1"/>
    <col min="14" max="14" width="9.7109375" style="83" customWidth="1"/>
    <col min="15" max="15" width="12.5703125" style="83" customWidth="1"/>
    <col min="16" max="16" width="13" style="83" customWidth="1"/>
    <col min="17" max="17" width="15.140625" style="83" customWidth="1"/>
    <col min="18" max="18" width="0.28515625" style="83" customWidth="1"/>
    <col min="19" max="19" width="11.140625" style="83" customWidth="1"/>
    <col min="20" max="20" width="8.85546875" style="83" customWidth="1"/>
    <col min="21" max="21" width="11.85546875" style="83" customWidth="1"/>
    <col min="22" max="22" width="15" style="83" customWidth="1"/>
    <col min="23" max="23" width="14.5703125" style="83" customWidth="1"/>
    <col min="24" max="24" width="12.42578125" style="83" bestFit="1" customWidth="1"/>
    <col min="25" max="25" width="12.5703125" style="83" customWidth="1"/>
    <col min="26" max="26" width="13.28515625" style="83" customWidth="1"/>
    <col min="27" max="29" width="12.42578125" style="83" bestFit="1" customWidth="1"/>
    <col min="30" max="32" width="6.5703125" style="83" bestFit="1" customWidth="1"/>
    <col min="33" max="33" width="9.140625" style="83" customWidth="1"/>
    <col min="34" max="34" width="13.85546875" style="83" bestFit="1" customWidth="1"/>
    <col min="35" max="921" width="9.140625" style="83" customWidth="1"/>
    <col min="922" max="16384" width="8.85546875" style="84"/>
  </cols>
  <sheetData>
    <row r="1" spans="1:921" ht="15" x14ac:dyDescent="0.25">
      <c r="S1" s="92" t="s">
        <v>52</v>
      </c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  <c r="IW1" s="84"/>
      <c r="IX1" s="84"/>
      <c r="IY1" s="84"/>
      <c r="IZ1" s="84"/>
      <c r="JA1" s="84"/>
      <c r="JB1" s="84"/>
      <c r="JC1" s="84"/>
      <c r="JD1" s="84"/>
      <c r="JE1" s="84"/>
      <c r="JF1" s="84"/>
      <c r="JG1" s="84"/>
      <c r="JH1" s="84"/>
      <c r="JI1" s="84"/>
      <c r="JJ1" s="84"/>
      <c r="JK1" s="84"/>
      <c r="JL1" s="84"/>
      <c r="JM1" s="84"/>
      <c r="JN1" s="84"/>
      <c r="JO1" s="84"/>
      <c r="JP1" s="84"/>
      <c r="JQ1" s="84"/>
      <c r="JR1" s="84"/>
      <c r="JS1" s="84"/>
      <c r="JT1" s="84"/>
      <c r="JU1" s="84"/>
      <c r="JV1" s="84"/>
      <c r="JW1" s="84"/>
      <c r="JX1" s="84"/>
      <c r="JY1" s="84"/>
      <c r="JZ1" s="84"/>
      <c r="KA1" s="84"/>
      <c r="KB1" s="84"/>
      <c r="KC1" s="84"/>
      <c r="KD1" s="84"/>
      <c r="KE1" s="84"/>
      <c r="KF1" s="84"/>
      <c r="KG1" s="84"/>
      <c r="KH1" s="84"/>
      <c r="KI1" s="84"/>
      <c r="KJ1" s="84"/>
      <c r="KK1" s="84"/>
      <c r="KL1" s="84"/>
      <c r="KM1" s="84"/>
      <c r="KN1" s="84"/>
      <c r="KO1" s="84"/>
      <c r="KP1" s="84"/>
      <c r="KQ1" s="84"/>
      <c r="KR1" s="84"/>
      <c r="KS1" s="84"/>
      <c r="KT1" s="84"/>
      <c r="KU1" s="84"/>
      <c r="KV1" s="84"/>
      <c r="KW1" s="84"/>
      <c r="KX1" s="84"/>
      <c r="KY1" s="84"/>
      <c r="KZ1" s="84"/>
      <c r="LA1" s="84"/>
      <c r="LB1" s="84"/>
      <c r="LC1" s="84"/>
      <c r="LD1" s="84"/>
      <c r="LE1" s="84"/>
      <c r="LF1" s="84"/>
      <c r="LG1" s="84"/>
      <c r="LH1" s="84"/>
      <c r="LI1" s="84"/>
      <c r="LJ1" s="84"/>
      <c r="LK1" s="84"/>
      <c r="LL1" s="84"/>
      <c r="LM1" s="84"/>
      <c r="LN1" s="84"/>
      <c r="LO1" s="84"/>
      <c r="LP1" s="84"/>
      <c r="LQ1" s="84"/>
      <c r="LR1" s="84"/>
      <c r="LS1" s="84"/>
      <c r="LT1" s="84"/>
      <c r="LU1" s="84"/>
      <c r="LV1" s="84"/>
      <c r="LW1" s="84"/>
      <c r="LX1" s="84"/>
      <c r="LY1" s="84"/>
      <c r="LZ1" s="84"/>
      <c r="MA1" s="84"/>
      <c r="MB1" s="84"/>
      <c r="MC1" s="84"/>
      <c r="MD1" s="84"/>
      <c r="ME1" s="84"/>
      <c r="MF1" s="84"/>
      <c r="MG1" s="84"/>
      <c r="MH1" s="84"/>
      <c r="MI1" s="84"/>
      <c r="MJ1" s="84"/>
      <c r="MK1" s="84"/>
      <c r="ML1" s="84"/>
      <c r="MM1" s="84"/>
      <c r="MN1" s="84"/>
      <c r="MO1" s="84"/>
      <c r="MP1" s="84"/>
      <c r="MQ1" s="84"/>
      <c r="MR1" s="84"/>
      <c r="MS1" s="84"/>
      <c r="MT1" s="84"/>
      <c r="MU1" s="84"/>
      <c r="MV1" s="84"/>
      <c r="MW1" s="84"/>
      <c r="MX1" s="84"/>
      <c r="MY1" s="84"/>
      <c r="MZ1" s="84"/>
      <c r="NA1" s="84"/>
      <c r="NB1" s="84"/>
      <c r="NC1" s="84"/>
      <c r="ND1" s="84"/>
      <c r="NE1" s="84"/>
      <c r="NF1" s="84"/>
      <c r="NG1" s="84"/>
      <c r="NH1" s="84"/>
      <c r="NI1" s="84"/>
      <c r="NJ1" s="84"/>
      <c r="NK1" s="84"/>
      <c r="NL1" s="84"/>
      <c r="NM1" s="84"/>
      <c r="NN1" s="84"/>
      <c r="NO1" s="84"/>
      <c r="NP1" s="84"/>
      <c r="NQ1" s="84"/>
      <c r="NR1" s="84"/>
      <c r="NS1" s="84"/>
      <c r="NT1" s="84"/>
      <c r="NU1" s="84"/>
      <c r="NV1" s="84"/>
      <c r="NW1" s="84"/>
      <c r="NX1" s="84"/>
      <c r="NY1" s="84"/>
      <c r="NZ1" s="84"/>
      <c r="OA1" s="84"/>
      <c r="OB1" s="84"/>
      <c r="OC1" s="84"/>
      <c r="OD1" s="84"/>
      <c r="OE1" s="84"/>
      <c r="OF1" s="84"/>
      <c r="OG1" s="84"/>
      <c r="OH1" s="84"/>
      <c r="OI1" s="84"/>
      <c r="OJ1" s="84"/>
      <c r="OK1" s="84"/>
      <c r="OL1" s="84"/>
      <c r="OM1" s="84"/>
      <c r="ON1" s="84"/>
      <c r="OO1" s="84"/>
      <c r="OP1" s="84"/>
      <c r="OQ1" s="84"/>
      <c r="OR1" s="84"/>
      <c r="OS1" s="84"/>
      <c r="OT1" s="84"/>
      <c r="OU1" s="84"/>
      <c r="OV1" s="84"/>
      <c r="OW1" s="84"/>
      <c r="OX1" s="84"/>
      <c r="OY1" s="84"/>
      <c r="OZ1" s="84"/>
      <c r="PA1" s="84"/>
      <c r="PB1" s="84"/>
      <c r="PC1" s="84"/>
      <c r="PD1" s="84"/>
      <c r="PE1" s="84"/>
      <c r="PF1" s="84"/>
      <c r="PG1" s="84"/>
      <c r="PH1" s="84"/>
      <c r="PI1" s="84"/>
      <c r="PJ1" s="84"/>
      <c r="PK1" s="84"/>
      <c r="PL1" s="84"/>
      <c r="PM1" s="84"/>
      <c r="PN1" s="84"/>
      <c r="PO1" s="84"/>
      <c r="PP1" s="84"/>
      <c r="PQ1" s="84"/>
      <c r="PR1" s="84"/>
      <c r="PS1" s="84"/>
      <c r="PT1" s="84"/>
      <c r="PU1" s="84"/>
      <c r="PV1" s="84"/>
      <c r="PW1" s="84"/>
      <c r="PX1" s="84"/>
      <c r="PY1" s="84"/>
      <c r="PZ1" s="84"/>
      <c r="QA1" s="84"/>
      <c r="QB1" s="84"/>
      <c r="QC1" s="84"/>
      <c r="QD1" s="84"/>
      <c r="QE1" s="84"/>
      <c r="QF1" s="84"/>
      <c r="QG1" s="84"/>
      <c r="QH1" s="84"/>
      <c r="QI1" s="84"/>
      <c r="QJ1" s="84"/>
      <c r="QK1" s="84"/>
      <c r="QL1" s="84"/>
      <c r="QM1" s="84"/>
      <c r="QN1" s="84"/>
      <c r="QO1" s="84"/>
      <c r="QP1" s="84"/>
      <c r="QQ1" s="84"/>
      <c r="QR1" s="84"/>
      <c r="QS1" s="84"/>
      <c r="QT1" s="84"/>
      <c r="QU1" s="84"/>
      <c r="QV1" s="84"/>
      <c r="QW1" s="84"/>
      <c r="QX1" s="84"/>
      <c r="QY1" s="84"/>
      <c r="QZ1" s="84"/>
      <c r="RA1" s="84"/>
      <c r="RB1" s="84"/>
      <c r="RC1" s="84"/>
      <c r="RD1" s="84"/>
      <c r="RE1" s="84"/>
      <c r="RF1" s="84"/>
      <c r="RG1" s="84"/>
      <c r="RH1" s="84"/>
      <c r="RI1" s="84"/>
      <c r="RJ1" s="84"/>
      <c r="RK1" s="84"/>
      <c r="RL1" s="84"/>
      <c r="RM1" s="84"/>
      <c r="RN1" s="84"/>
      <c r="RO1" s="84"/>
      <c r="RP1" s="84"/>
      <c r="RQ1" s="84"/>
      <c r="RR1" s="84"/>
      <c r="RS1" s="84"/>
      <c r="RT1" s="84"/>
      <c r="RU1" s="84"/>
      <c r="RV1" s="84"/>
      <c r="RW1" s="84"/>
      <c r="RX1" s="84"/>
      <c r="RY1" s="84"/>
      <c r="RZ1" s="84"/>
      <c r="SA1" s="84"/>
      <c r="SB1" s="84"/>
      <c r="SC1" s="84"/>
      <c r="SD1" s="84"/>
      <c r="SE1" s="84"/>
      <c r="SF1" s="84"/>
      <c r="SG1" s="84"/>
      <c r="SH1" s="84"/>
      <c r="SI1" s="84"/>
      <c r="SJ1" s="84"/>
      <c r="SK1" s="84"/>
      <c r="SL1" s="84"/>
      <c r="SM1" s="84"/>
      <c r="SN1" s="84"/>
      <c r="SO1" s="84"/>
      <c r="SP1" s="84"/>
      <c r="SQ1" s="84"/>
      <c r="SR1" s="84"/>
      <c r="SS1" s="84"/>
      <c r="ST1" s="84"/>
      <c r="SU1" s="84"/>
      <c r="SV1" s="84"/>
      <c r="SW1" s="84"/>
      <c r="SX1" s="84"/>
      <c r="SY1" s="84"/>
      <c r="SZ1" s="84"/>
      <c r="TA1" s="84"/>
      <c r="TB1" s="84"/>
      <c r="TC1" s="84"/>
      <c r="TD1" s="84"/>
      <c r="TE1" s="84"/>
      <c r="TF1" s="84"/>
      <c r="TG1" s="84"/>
      <c r="TH1" s="84"/>
      <c r="TI1" s="84"/>
      <c r="TJ1" s="84"/>
      <c r="TK1" s="84"/>
      <c r="TL1" s="84"/>
      <c r="TM1" s="84"/>
      <c r="TN1" s="84"/>
      <c r="TO1" s="84"/>
      <c r="TP1" s="84"/>
      <c r="TQ1" s="84"/>
      <c r="TR1" s="84"/>
      <c r="TS1" s="84"/>
      <c r="TT1" s="84"/>
      <c r="TU1" s="84"/>
      <c r="TV1" s="84"/>
      <c r="TW1" s="84"/>
      <c r="TX1" s="84"/>
      <c r="TY1" s="84"/>
      <c r="TZ1" s="84"/>
      <c r="UA1" s="84"/>
      <c r="UB1" s="84"/>
      <c r="UC1" s="84"/>
      <c r="UD1" s="84"/>
      <c r="UE1" s="84"/>
      <c r="UF1" s="84"/>
      <c r="UG1" s="84"/>
      <c r="UH1" s="84"/>
      <c r="UI1" s="84"/>
      <c r="UJ1" s="84"/>
      <c r="UK1" s="84"/>
      <c r="UL1" s="84"/>
      <c r="UM1" s="84"/>
      <c r="UN1" s="84"/>
      <c r="UO1" s="84"/>
      <c r="UP1" s="84"/>
      <c r="UQ1" s="84"/>
      <c r="UR1" s="84"/>
      <c r="US1" s="84"/>
      <c r="UT1" s="84"/>
      <c r="UU1" s="84"/>
      <c r="UV1" s="84"/>
      <c r="UW1" s="84"/>
      <c r="UX1" s="84"/>
      <c r="UY1" s="84"/>
      <c r="UZ1" s="84"/>
      <c r="VA1" s="84"/>
      <c r="VB1" s="84"/>
      <c r="VC1" s="84"/>
      <c r="VD1" s="84"/>
      <c r="VE1" s="84"/>
      <c r="VF1" s="84"/>
      <c r="VG1" s="84"/>
      <c r="VH1" s="84"/>
      <c r="VI1" s="84"/>
      <c r="VJ1" s="84"/>
      <c r="VK1" s="84"/>
      <c r="VL1" s="84"/>
      <c r="VM1" s="84"/>
      <c r="VN1" s="84"/>
      <c r="VO1" s="84"/>
      <c r="VP1" s="84"/>
      <c r="VQ1" s="84"/>
      <c r="VR1" s="84"/>
      <c r="VS1" s="84"/>
      <c r="VT1" s="84"/>
      <c r="VU1" s="84"/>
      <c r="VV1" s="84"/>
      <c r="VW1" s="84"/>
      <c r="VX1" s="84"/>
      <c r="VY1" s="84"/>
      <c r="VZ1" s="84"/>
      <c r="WA1" s="84"/>
      <c r="WB1" s="84"/>
      <c r="WC1" s="84"/>
      <c r="WD1" s="84"/>
      <c r="WE1" s="84"/>
      <c r="WF1" s="84"/>
      <c r="WG1" s="84"/>
      <c r="WH1" s="84"/>
      <c r="WI1" s="84"/>
      <c r="WJ1" s="84"/>
      <c r="WK1" s="84"/>
      <c r="WL1" s="84"/>
      <c r="WM1" s="84"/>
      <c r="WN1" s="84"/>
      <c r="WO1" s="84"/>
      <c r="WP1" s="84"/>
      <c r="WQ1" s="84"/>
      <c r="WR1" s="84"/>
      <c r="WS1" s="84"/>
      <c r="WT1" s="84"/>
      <c r="WU1" s="84"/>
      <c r="WV1" s="84"/>
      <c r="WW1" s="84"/>
      <c r="WX1" s="84"/>
      <c r="WY1" s="84"/>
      <c r="WZ1" s="84"/>
      <c r="XA1" s="84"/>
      <c r="XB1" s="84"/>
      <c r="XC1" s="84"/>
      <c r="XD1" s="84"/>
      <c r="XE1" s="84"/>
      <c r="XF1" s="84"/>
      <c r="XG1" s="84"/>
      <c r="XH1" s="84"/>
      <c r="XI1" s="84"/>
      <c r="XJ1" s="84"/>
      <c r="XK1" s="84"/>
      <c r="XL1" s="84"/>
      <c r="XM1" s="84"/>
      <c r="XN1" s="84"/>
      <c r="XO1" s="84"/>
      <c r="XP1" s="84"/>
      <c r="XQ1" s="84"/>
      <c r="XR1" s="84"/>
      <c r="XS1" s="84"/>
      <c r="XT1" s="84"/>
      <c r="XU1" s="84"/>
      <c r="XV1" s="84"/>
      <c r="XW1" s="84"/>
      <c r="XX1" s="84"/>
      <c r="XY1" s="84"/>
      <c r="XZ1" s="84"/>
      <c r="YA1" s="84"/>
      <c r="YB1" s="84"/>
      <c r="YC1" s="84"/>
      <c r="YD1" s="84"/>
      <c r="YE1" s="84"/>
      <c r="YF1" s="84"/>
      <c r="YG1" s="84"/>
      <c r="YH1" s="84"/>
      <c r="YI1" s="84"/>
      <c r="YJ1" s="84"/>
      <c r="YK1" s="84"/>
      <c r="YL1" s="84"/>
      <c r="YM1" s="84"/>
      <c r="YN1" s="84"/>
      <c r="YO1" s="84"/>
      <c r="YP1" s="84"/>
      <c r="YQ1" s="84"/>
      <c r="YR1" s="84"/>
      <c r="YS1" s="84"/>
      <c r="YT1" s="84"/>
      <c r="YU1" s="84"/>
      <c r="YV1" s="84"/>
      <c r="YW1" s="84"/>
      <c r="YX1" s="84"/>
      <c r="YY1" s="84"/>
      <c r="YZ1" s="84"/>
      <c r="ZA1" s="84"/>
      <c r="ZB1" s="84"/>
      <c r="ZC1" s="84"/>
      <c r="ZD1" s="84"/>
      <c r="ZE1" s="84"/>
      <c r="ZF1" s="84"/>
      <c r="ZG1" s="84"/>
      <c r="ZH1" s="84"/>
      <c r="ZI1" s="84"/>
      <c r="ZJ1" s="84"/>
      <c r="ZK1" s="84"/>
      <c r="ZL1" s="84"/>
      <c r="ZM1" s="84"/>
      <c r="ZN1" s="84"/>
      <c r="ZO1" s="84"/>
      <c r="ZP1" s="84"/>
      <c r="ZQ1" s="84"/>
      <c r="ZR1" s="84"/>
      <c r="ZS1" s="84"/>
      <c r="ZT1" s="84"/>
      <c r="ZU1" s="84"/>
      <c r="ZV1" s="84"/>
      <c r="ZW1" s="84"/>
      <c r="ZX1" s="84"/>
      <c r="ZY1" s="84"/>
      <c r="ZZ1" s="84"/>
      <c r="AAA1" s="84"/>
      <c r="AAB1" s="84"/>
      <c r="AAC1" s="84"/>
      <c r="AAD1" s="84"/>
      <c r="AAE1" s="84"/>
      <c r="AAF1" s="84"/>
      <c r="AAG1" s="84"/>
      <c r="AAH1" s="84"/>
      <c r="AAI1" s="84"/>
      <c r="AAJ1" s="84"/>
      <c r="AAK1" s="84"/>
      <c r="AAL1" s="84"/>
      <c r="AAM1" s="84"/>
      <c r="AAN1" s="84"/>
      <c r="AAO1" s="84"/>
      <c r="AAP1" s="84"/>
      <c r="AAQ1" s="84"/>
      <c r="AAR1" s="84"/>
      <c r="AAS1" s="84"/>
      <c r="AAT1" s="84"/>
      <c r="AAU1" s="84"/>
      <c r="AAV1" s="84"/>
      <c r="AAW1" s="84"/>
      <c r="AAX1" s="84"/>
      <c r="AAY1" s="84"/>
      <c r="AAZ1" s="84"/>
      <c r="ABA1" s="84"/>
      <c r="ABB1" s="84"/>
      <c r="ABC1" s="84"/>
      <c r="ABD1" s="84"/>
      <c r="ABE1" s="84"/>
      <c r="ABF1" s="84"/>
      <c r="ABG1" s="84"/>
      <c r="ABH1" s="84"/>
      <c r="ABI1" s="84"/>
      <c r="ABJ1" s="84"/>
      <c r="ABK1" s="84"/>
      <c r="ABL1" s="84"/>
      <c r="ABM1" s="84"/>
      <c r="ABN1" s="84"/>
      <c r="ABO1" s="84"/>
      <c r="ABP1" s="84"/>
      <c r="ABQ1" s="84"/>
      <c r="ABR1" s="84"/>
      <c r="ABS1" s="84"/>
      <c r="ABT1" s="84"/>
      <c r="ABU1" s="84"/>
      <c r="ABV1" s="84"/>
      <c r="ABW1" s="84"/>
      <c r="ABX1" s="84"/>
      <c r="ABY1" s="84"/>
      <c r="ABZ1" s="84"/>
      <c r="ACA1" s="84"/>
      <c r="ACB1" s="84"/>
      <c r="ACC1" s="84"/>
      <c r="ACD1" s="84"/>
      <c r="ACE1" s="84"/>
      <c r="ACF1" s="84"/>
      <c r="ACG1" s="84"/>
      <c r="ACH1" s="84"/>
      <c r="ACI1" s="84"/>
      <c r="ACJ1" s="84"/>
      <c r="ACK1" s="84"/>
      <c r="ACL1" s="84"/>
      <c r="ACM1" s="84"/>
      <c r="ACN1" s="84"/>
      <c r="ACO1" s="84"/>
      <c r="ACP1" s="84"/>
      <c r="ACQ1" s="84"/>
      <c r="ACR1" s="84"/>
      <c r="ACS1" s="84"/>
      <c r="ACT1" s="84"/>
      <c r="ACU1" s="84"/>
      <c r="ACV1" s="84"/>
      <c r="ACW1" s="84"/>
      <c r="ACX1" s="84"/>
      <c r="ACY1" s="84"/>
      <c r="ACZ1" s="84"/>
      <c r="ADA1" s="84"/>
      <c r="ADB1" s="84"/>
      <c r="ADC1" s="84"/>
      <c r="ADD1" s="84"/>
      <c r="ADE1" s="84"/>
      <c r="ADF1" s="84"/>
      <c r="ADG1" s="84"/>
      <c r="ADH1" s="84"/>
      <c r="ADI1" s="84"/>
      <c r="ADJ1" s="84"/>
      <c r="ADK1" s="84"/>
      <c r="ADL1" s="84"/>
      <c r="ADM1" s="84"/>
      <c r="ADN1" s="84"/>
      <c r="ADO1" s="84"/>
      <c r="ADP1" s="84"/>
      <c r="ADQ1" s="84"/>
      <c r="ADR1" s="84"/>
      <c r="ADS1" s="84"/>
      <c r="ADT1" s="84"/>
      <c r="ADU1" s="84"/>
      <c r="ADV1" s="84"/>
      <c r="ADW1" s="84"/>
      <c r="ADX1" s="84"/>
      <c r="ADY1" s="84"/>
      <c r="ADZ1" s="84"/>
      <c r="AEA1" s="84"/>
      <c r="AEB1" s="84"/>
      <c r="AEC1" s="84"/>
      <c r="AED1" s="84"/>
      <c r="AEE1" s="84"/>
      <c r="AEF1" s="84"/>
      <c r="AEG1" s="84"/>
      <c r="AEH1" s="84"/>
      <c r="AEI1" s="84"/>
      <c r="AEJ1" s="84"/>
      <c r="AEK1" s="84"/>
      <c r="AEL1" s="84"/>
      <c r="AEM1" s="84"/>
      <c r="AEN1" s="84"/>
      <c r="AEO1" s="84"/>
      <c r="AEP1" s="84"/>
      <c r="AEQ1" s="84"/>
      <c r="AER1" s="84"/>
      <c r="AES1" s="84"/>
      <c r="AET1" s="84"/>
      <c r="AEU1" s="84"/>
      <c r="AEV1" s="84"/>
      <c r="AEW1" s="84"/>
      <c r="AEX1" s="84"/>
      <c r="AEY1" s="84"/>
      <c r="AEZ1" s="84"/>
      <c r="AFA1" s="84"/>
      <c r="AFB1" s="84"/>
      <c r="AFC1" s="84"/>
      <c r="AFD1" s="84"/>
      <c r="AFE1" s="84"/>
      <c r="AFF1" s="84"/>
      <c r="AFG1" s="84"/>
      <c r="AFH1" s="84"/>
      <c r="AFI1" s="84"/>
      <c r="AFJ1" s="84"/>
      <c r="AFK1" s="84"/>
      <c r="AFL1" s="84"/>
      <c r="AFM1" s="84"/>
      <c r="AFN1" s="84"/>
      <c r="AFO1" s="84"/>
      <c r="AFP1" s="84"/>
      <c r="AFQ1" s="84"/>
      <c r="AFR1" s="84"/>
      <c r="AFS1" s="84"/>
      <c r="AFT1" s="84"/>
      <c r="AFU1" s="84"/>
      <c r="AFV1" s="84"/>
      <c r="AFW1" s="84"/>
      <c r="AFX1" s="84"/>
      <c r="AFY1" s="84"/>
      <c r="AFZ1" s="84"/>
      <c r="AGA1" s="84"/>
      <c r="AGB1" s="84"/>
      <c r="AGC1" s="84"/>
      <c r="AGD1" s="84"/>
      <c r="AGE1" s="84"/>
      <c r="AGF1" s="84"/>
      <c r="AGG1" s="84"/>
      <c r="AGH1" s="84"/>
      <c r="AGI1" s="84"/>
      <c r="AGJ1" s="84"/>
      <c r="AGK1" s="84"/>
      <c r="AGL1" s="84"/>
      <c r="AGM1" s="84"/>
      <c r="AGN1" s="84"/>
      <c r="AGO1" s="84"/>
      <c r="AGP1" s="84"/>
      <c r="AGQ1" s="84"/>
      <c r="AGR1" s="84"/>
      <c r="AGS1" s="84"/>
      <c r="AGT1" s="84"/>
      <c r="AGU1" s="84"/>
      <c r="AGV1" s="84"/>
      <c r="AGW1" s="84"/>
      <c r="AGX1" s="84"/>
      <c r="AGY1" s="84"/>
      <c r="AGZ1" s="84"/>
      <c r="AHA1" s="84"/>
      <c r="AHB1" s="84"/>
      <c r="AHC1" s="84"/>
      <c r="AHD1" s="84"/>
      <c r="AHE1" s="84"/>
      <c r="AHF1" s="84"/>
      <c r="AHG1" s="84"/>
      <c r="AHH1" s="84"/>
      <c r="AHI1" s="84"/>
      <c r="AHJ1" s="84"/>
      <c r="AHK1" s="84"/>
      <c r="AHL1" s="84"/>
      <c r="AHM1" s="84"/>
      <c r="AHN1" s="84"/>
      <c r="AHO1" s="84"/>
      <c r="AHP1" s="84"/>
      <c r="AHQ1" s="84"/>
      <c r="AHR1" s="84"/>
      <c r="AHS1" s="84"/>
      <c r="AHT1" s="84"/>
      <c r="AHU1" s="84"/>
      <c r="AHV1" s="84"/>
      <c r="AHW1" s="84"/>
      <c r="AHX1" s="84"/>
      <c r="AHY1" s="84"/>
      <c r="AHZ1" s="84"/>
      <c r="AIA1" s="84"/>
      <c r="AIB1" s="84"/>
      <c r="AIC1" s="84"/>
      <c r="AID1" s="84"/>
      <c r="AIE1" s="84"/>
      <c r="AIF1" s="84"/>
      <c r="AIG1" s="84"/>
      <c r="AIH1" s="84"/>
      <c r="AII1" s="84"/>
      <c r="AIJ1" s="84"/>
      <c r="AIK1" s="84"/>
    </row>
    <row r="2" spans="1:921" x14ac:dyDescent="0.2"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  <c r="IW2" s="84"/>
      <c r="IX2" s="84"/>
      <c r="IY2" s="84"/>
      <c r="IZ2" s="84"/>
      <c r="JA2" s="84"/>
      <c r="JB2" s="84"/>
      <c r="JC2" s="84"/>
      <c r="JD2" s="84"/>
      <c r="JE2" s="84"/>
      <c r="JF2" s="84"/>
      <c r="JG2" s="84"/>
      <c r="JH2" s="84"/>
      <c r="JI2" s="84"/>
      <c r="JJ2" s="84"/>
      <c r="JK2" s="84"/>
      <c r="JL2" s="84"/>
      <c r="JM2" s="84"/>
      <c r="JN2" s="84"/>
      <c r="JO2" s="84"/>
      <c r="JP2" s="84"/>
      <c r="JQ2" s="84"/>
      <c r="JR2" s="84"/>
      <c r="JS2" s="84"/>
      <c r="JT2" s="84"/>
      <c r="JU2" s="84"/>
      <c r="JV2" s="84"/>
      <c r="JW2" s="84"/>
      <c r="JX2" s="84"/>
      <c r="JY2" s="84"/>
      <c r="JZ2" s="84"/>
      <c r="KA2" s="84"/>
      <c r="KB2" s="84"/>
      <c r="KC2" s="84"/>
      <c r="KD2" s="84"/>
      <c r="KE2" s="84"/>
      <c r="KF2" s="84"/>
      <c r="KG2" s="84"/>
      <c r="KH2" s="84"/>
      <c r="KI2" s="84"/>
      <c r="KJ2" s="84"/>
      <c r="KK2" s="84"/>
      <c r="KL2" s="84"/>
      <c r="KM2" s="84"/>
      <c r="KN2" s="84"/>
      <c r="KO2" s="84"/>
      <c r="KP2" s="84"/>
      <c r="KQ2" s="84"/>
      <c r="KR2" s="84"/>
      <c r="KS2" s="84"/>
      <c r="KT2" s="84"/>
      <c r="KU2" s="84"/>
      <c r="KV2" s="84"/>
      <c r="KW2" s="84"/>
      <c r="KX2" s="84"/>
      <c r="KY2" s="84"/>
      <c r="KZ2" s="84"/>
      <c r="LA2" s="84"/>
      <c r="LB2" s="84"/>
      <c r="LC2" s="84"/>
      <c r="LD2" s="84"/>
      <c r="LE2" s="84"/>
      <c r="LF2" s="84"/>
      <c r="LG2" s="84"/>
      <c r="LH2" s="84"/>
      <c r="LI2" s="84"/>
      <c r="LJ2" s="84"/>
      <c r="LK2" s="84"/>
      <c r="LL2" s="84"/>
      <c r="LM2" s="84"/>
      <c r="LN2" s="84"/>
      <c r="LO2" s="84"/>
      <c r="LP2" s="84"/>
      <c r="LQ2" s="84"/>
      <c r="LR2" s="84"/>
      <c r="LS2" s="84"/>
      <c r="LT2" s="84"/>
      <c r="LU2" s="84"/>
      <c r="LV2" s="84"/>
      <c r="LW2" s="84"/>
      <c r="LX2" s="84"/>
      <c r="LY2" s="84"/>
      <c r="LZ2" s="84"/>
      <c r="MA2" s="84"/>
      <c r="MB2" s="84"/>
      <c r="MC2" s="84"/>
      <c r="MD2" s="84"/>
      <c r="ME2" s="84"/>
      <c r="MF2" s="84"/>
      <c r="MG2" s="84"/>
      <c r="MH2" s="84"/>
      <c r="MI2" s="84"/>
      <c r="MJ2" s="84"/>
      <c r="MK2" s="84"/>
      <c r="ML2" s="84"/>
      <c r="MM2" s="84"/>
      <c r="MN2" s="84"/>
      <c r="MO2" s="84"/>
      <c r="MP2" s="84"/>
      <c r="MQ2" s="84"/>
      <c r="MR2" s="84"/>
      <c r="MS2" s="84"/>
      <c r="MT2" s="84"/>
      <c r="MU2" s="84"/>
      <c r="MV2" s="84"/>
      <c r="MW2" s="84"/>
      <c r="MX2" s="84"/>
      <c r="MY2" s="84"/>
      <c r="MZ2" s="84"/>
      <c r="NA2" s="84"/>
      <c r="NB2" s="84"/>
      <c r="NC2" s="84"/>
      <c r="ND2" s="84"/>
      <c r="NE2" s="84"/>
      <c r="NF2" s="84"/>
      <c r="NG2" s="84"/>
      <c r="NH2" s="84"/>
      <c r="NI2" s="84"/>
      <c r="NJ2" s="84"/>
      <c r="NK2" s="84"/>
      <c r="NL2" s="84"/>
      <c r="NM2" s="84"/>
      <c r="NN2" s="84"/>
      <c r="NO2" s="84"/>
      <c r="NP2" s="84"/>
      <c r="NQ2" s="84"/>
      <c r="NR2" s="84"/>
      <c r="NS2" s="84"/>
      <c r="NT2" s="84"/>
      <c r="NU2" s="84"/>
      <c r="NV2" s="84"/>
      <c r="NW2" s="84"/>
      <c r="NX2" s="84"/>
      <c r="NY2" s="84"/>
      <c r="NZ2" s="84"/>
      <c r="OA2" s="84"/>
      <c r="OB2" s="84"/>
      <c r="OC2" s="84"/>
      <c r="OD2" s="84"/>
      <c r="OE2" s="84"/>
      <c r="OF2" s="84"/>
      <c r="OG2" s="84"/>
      <c r="OH2" s="84"/>
      <c r="OI2" s="84"/>
      <c r="OJ2" s="84"/>
      <c r="OK2" s="84"/>
      <c r="OL2" s="84"/>
      <c r="OM2" s="84"/>
      <c r="ON2" s="84"/>
      <c r="OO2" s="84"/>
      <c r="OP2" s="84"/>
      <c r="OQ2" s="84"/>
      <c r="OR2" s="84"/>
      <c r="OS2" s="84"/>
      <c r="OT2" s="84"/>
      <c r="OU2" s="84"/>
      <c r="OV2" s="84"/>
      <c r="OW2" s="84"/>
      <c r="OX2" s="84"/>
      <c r="OY2" s="84"/>
      <c r="OZ2" s="84"/>
      <c r="PA2" s="84"/>
      <c r="PB2" s="84"/>
      <c r="PC2" s="84"/>
      <c r="PD2" s="84"/>
      <c r="PE2" s="84"/>
      <c r="PF2" s="84"/>
      <c r="PG2" s="84"/>
      <c r="PH2" s="84"/>
      <c r="PI2" s="84"/>
      <c r="PJ2" s="84"/>
      <c r="PK2" s="84"/>
      <c r="PL2" s="84"/>
      <c r="PM2" s="84"/>
      <c r="PN2" s="84"/>
      <c r="PO2" s="84"/>
      <c r="PP2" s="84"/>
      <c r="PQ2" s="84"/>
      <c r="PR2" s="84"/>
      <c r="PS2" s="84"/>
      <c r="PT2" s="84"/>
      <c r="PU2" s="84"/>
      <c r="PV2" s="84"/>
      <c r="PW2" s="84"/>
      <c r="PX2" s="84"/>
      <c r="PY2" s="84"/>
      <c r="PZ2" s="84"/>
      <c r="QA2" s="84"/>
      <c r="QB2" s="84"/>
      <c r="QC2" s="84"/>
      <c r="QD2" s="84"/>
      <c r="QE2" s="84"/>
      <c r="QF2" s="84"/>
      <c r="QG2" s="84"/>
      <c r="QH2" s="84"/>
      <c r="QI2" s="84"/>
      <c r="QJ2" s="84"/>
      <c r="QK2" s="84"/>
      <c r="QL2" s="84"/>
      <c r="QM2" s="84"/>
      <c r="QN2" s="84"/>
      <c r="QO2" s="84"/>
      <c r="QP2" s="84"/>
      <c r="QQ2" s="84"/>
      <c r="QR2" s="84"/>
      <c r="QS2" s="84"/>
      <c r="QT2" s="84"/>
      <c r="QU2" s="84"/>
      <c r="QV2" s="84"/>
      <c r="QW2" s="84"/>
      <c r="QX2" s="84"/>
      <c r="QY2" s="84"/>
      <c r="QZ2" s="84"/>
      <c r="RA2" s="84"/>
      <c r="RB2" s="84"/>
      <c r="RC2" s="84"/>
      <c r="RD2" s="84"/>
      <c r="RE2" s="84"/>
      <c r="RF2" s="84"/>
      <c r="RG2" s="84"/>
      <c r="RH2" s="84"/>
      <c r="RI2" s="84"/>
      <c r="RJ2" s="84"/>
      <c r="RK2" s="84"/>
      <c r="RL2" s="84"/>
      <c r="RM2" s="84"/>
      <c r="RN2" s="84"/>
      <c r="RO2" s="84"/>
      <c r="RP2" s="84"/>
      <c r="RQ2" s="84"/>
      <c r="RR2" s="84"/>
      <c r="RS2" s="84"/>
      <c r="RT2" s="84"/>
      <c r="RU2" s="84"/>
      <c r="RV2" s="84"/>
      <c r="RW2" s="84"/>
      <c r="RX2" s="84"/>
      <c r="RY2" s="84"/>
      <c r="RZ2" s="84"/>
      <c r="SA2" s="84"/>
      <c r="SB2" s="84"/>
      <c r="SC2" s="84"/>
      <c r="SD2" s="84"/>
      <c r="SE2" s="84"/>
      <c r="SF2" s="84"/>
      <c r="SG2" s="84"/>
      <c r="SH2" s="84"/>
      <c r="SI2" s="84"/>
      <c r="SJ2" s="84"/>
      <c r="SK2" s="84"/>
      <c r="SL2" s="84"/>
      <c r="SM2" s="84"/>
      <c r="SN2" s="84"/>
      <c r="SO2" s="84"/>
      <c r="SP2" s="84"/>
      <c r="SQ2" s="84"/>
      <c r="SR2" s="84"/>
      <c r="SS2" s="84"/>
      <c r="ST2" s="84"/>
      <c r="SU2" s="84"/>
      <c r="SV2" s="84"/>
      <c r="SW2" s="84"/>
      <c r="SX2" s="84"/>
      <c r="SY2" s="84"/>
      <c r="SZ2" s="84"/>
      <c r="TA2" s="84"/>
      <c r="TB2" s="84"/>
      <c r="TC2" s="84"/>
      <c r="TD2" s="84"/>
      <c r="TE2" s="84"/>
      <c r="TF2" s="84"/>
      <c r="TG2" s="84"/>
      <c r="TH2" s="84"/>
      <c r="TI2" s="84"/>
      <c r="TJ2" s="84"/>
      <c r="TK2" s="84"/>
      <c r="TL2" s="84"/>
      <c r="TM2" s="84"/>
      <c r="TN2" s="84"/>
      <c r="TO2" s="84"/>
      <c r="TP2" s="84"/>
      <c r="TQ2" s="84"/>
      <c r="TR2" s="84"/>
      <c r="TS2" s="84"/>
      <c r="TT2" s="84"/>
      <c r="TU2" s="84"/>
      <c r="TV2" s="84"/>
      <c r="TW2" s="84"/>
      <c r="TX2" s="84"/>
      <c r="TY2" s="84"/>
      <c r="TZ2" s="84"/>
      <c r="UA2" s="84"/>
      <c r="UB2" s="84"/>
      <c r="UC2" s="84"/>
      <c r="UD2" s="84"/>
      <c r="UE2" s="84"/>
      <c r="UF2" s="84"/>
      <c r="UG2" s="84"/>
      <c r="UH2" s="84"/>
      <c r="UI2" s="84"/>
      <c r="UJ2" s="84"/>
      <c r="UK2" s="84"/>
      <c r="UL2" s="84"/>
      <c r="UM2" s="84"/>
      <c r="UN2" s="84"/>
      <c r="UO2" s="84"/>
      <c r="UP2" s="84"/>
      <c r="UQ2" s="84"/>
      <c r="UR2" s="84"/>
      <c r="US2" s="84"/>
      <c r="UT2" s="84"/>
      <c r="UU2" s="84"/>
      <c r="UV2" s="84"/>
      <c r="UW2" s="84"/>
      <c r="UX2" s="84"/>
      <c r="UY2" s="84"/>
      <c r="UZ2" s="84"/>
      <c r="VA2" s="84"/>
      <c r="VB2" s="84"/>
      <c r="VC2" s="84"/>
      <c r="VD2" s="84"/>
      <c r="VE2" s="84"/>
      <c r="VF2" s="84"/>
      <c r="VG2" s="84"/>
      <c r="VH2" s="84"/>
      <c r="VI2" s="84"/>
      <c r="VJ2" s="84"/>
      <c r="VK2" s="84"/>
      <c r="VL2" s="84"/>
      <c r="VM2" s="84"/>
      <c r="VN2" s="84"/>
      <c r="VO2" s="84"/>
      <c r="VP2" s="84"/>
      <c r="VQ2" s="84"/>
      <c r="VR2" s="84"/>
      <c r="VS2" s="84"/>
      <c r="VT2" s="84"/>
      <c r="VU2" s="84"/>
      <c r="VV2" s="84"/>
      <c r="VW2" s="84"/>
      <c r="VX2" s="84"/>
      <c r="VY2" s="84"/>
      <c r="VZ2" s="84"/>
      <c r="WA2" s="84"/>
      <c r="WB2" s="84"/>
      <c r="WC2" s="84"/>
      <c r="WD2" s="84"/>
      <c r="WE2" s="84"/>
      <c r="WF2" s="84"/>
      <c r="WG2" s="84"/>
      <c r="WH2" s="84"/>
      <c r="WI2" s="84"/>
      <c r="WJ2" s="84"/>
      <c r="WK2" s="84"/>
      <c r="WL2" s="84"/>
      <c r="WM2" s="84"/>
      <c r="WN2" s="84"/>
      <c r="WO2" s="84"/>
      <c r="WP2" s="84"/>
      <c r="WQ2" s="84"/>
      <c r="WR2" s="84"/>
      <c r="WS2" s="84"/>
      <c r="WT2" s="84"/>
      <c r="WU2" s="84"/>
      <c r="WV2" s="84"/>
      <c r="WW2" s="84"/>
      <c r="WX2" s="84"/>
      <c r="WY2" s="84"/>
      <c r="WZ2" s="84"/>
      <c r="XA2" s="84"/>
      <c r="XB2" s="84"/>
      <c r="XC2" s="84"/>
      <c r="XD2" s="84"/>
      <c r="XE2" s="84"/>
      <c r="XF2" s="84"/>
      <c r="XG2" s="84"/>
      <c r="XH2" s="84"/>
      <c r="XI2" s="84"/>
      <c r="XJ2" s="84"/>
      <c r="XK2" s="84"/>
      <c r="XL2" s="84"/>
      <c r="XM2" s="84"/>
      <c r="XN2" s="84"/>
      <c r="XO2" s="84"/>
      <c r="XP2" s="84"/>
      <c r="XQ2" s="84"/>
      <c r="XR2" s="84"/>
      <c r="XS2" s="84"/>
      <c r="XT2" s="84"/>
      <c r="XU2" s="84"/>
      <c r="XV2" s="84"/>
      <c r="XW2" s="84"/>
      <c r="XX2" s="84"/>
      <c r="XY2" s="84"/>
      <c r="XZ2" s="84"/>
      <c r="YA2" s="84"/>
      <c r="YB2" s="84"/>
      <c r="YC2" s="84"/>
      <c r="YD2" s="84"/>
      <c r="YE2" s="84"/>
      <c r="YF2" s="84"/>
      <c r="YG2" s="84"/>
      <c r="YH2" s="84"/>
      <c r="YI2" s="84"/>
      <c r="YJ2" s="84"/>
      <c r="YK2" s="84"/>
      <c r="YL2" s="84"/>
      <c r="YM2" s="84"/>
      <c r="YN2" s="84"/>
      <c r="YO2" s="84"/>
      <c r="YP2" s="84"/>
      <c r="YQ2" s="84"/>
      <c r="YR2" s="84"/>
      <c r="YS2" s="84"/>
      <c r="YT2" s="84"/>
      <c r="YU2" s="84"/>
      <c r="YV2" s="84"/>
      <c r="YW2" s="84"/>
      <c r="YX2" s="84"/>
      <c r="YY2" s="84"/>
      <c r="YZ2" s="84"/>
      <c r="ZA2" s="84"/>
      <c r="ZB2" s="84"/>
      <c r="ZC2" s="84"/>
      <c r="ZD2" s="84"/>
      <c r="ZE2" s="84"/>
      <c r="ZF2" s="84"/>
      <c r="ZG2" s="84"/>
      <c r="ZH2" s="84"/>
      <c r="ZI2" s="84"/>
      <c r="ZJ2" s="84"/>
      <c r="ZK2" s="84"/>
      <c r="ZL2" s="84"/>
      <c r="ZM2" s="84"/>
      <c r="ZN2" s="84"/>
      <c r="ZO2" s="84"/>
      <c r="ZP2" s="84"/>
      <c r="ZQ2" s="84"/>
      <c r="ZR2" s="84"/>
      <c r="ZS2" s="84"/>
      <c r="ZT2" s="84"/>
      <c r="ZU2" s="84"/>
      <c r="ZV2" s="84"/>
      <c r="ZW2" s="84"/>
      <c r="ZX2" s="84"/>
      <c r="ZY2" s="84"/>
      <c r="ZZ2" s="84"/>
      <c r="AAA2" s="84"/>
      <c r="AAB2" s="84"/>
      <c r="AAC2" s="84"/>
      <c r="AAD2" s="84"/>
      <c r="AAE2" s="84"/>
      <c r="AAF2" s="84"/>
      <c r="AAG2" s="84"/>
      <c r="AAH2" s="84"/>
      <c r="AAI2" s="84"/>
      <c r="AAJ2" s="84"/>
      <c r="AAK2" s="84"/>
      <c r="AAL2" s="84"/>
      <c r="AAM2" s="84"/>
      <c r="AAN2" s="84"/>
      <c r="AAO2" s="84"/>
      <c r="AAP2" s="84"/>
      <c r="AAQ2" s="84"/>
      <c r="AAR2" s="84"/>
      <c r="AAS2" s="84"/>
      <c r="AAT2" s="84"/>
      <c r="AAU2" s="84"/>
      <c r="AAV2" s="84"/>
      <c r="AAW2" s="84"/>
      <c r="AAX2" s="84"/>
      <c r="AAY2" s="84"/>
      <c r="AAZ2" s="84"/>
      <c r="ABA2" s="84"/>
      <c r="ABB2" s="84"/>
      <c r="ABC2" s="84"/>
      <c r="ABD2" s="84"/>
      <c r="ABE2" s="84"/>
      <c r="ABF2" s="84"/>
      <c r="ABG2" s="84"/>
      <c r="ABH2" s="84"/>
      <c r="ABI2" s="84"/>
      <c r="ABJ2" s="84"/>
      <c r="ABK2" s="84"/>
      <c r="ABL2" s="84"/>
      <c r="ABM2" s="84"/>
      <c r="ABN2" s="84"/>
      <c r="ABO2" s="84"/>
      <c r="ABP2" s="84"/>
      <c r="ABQ2" s="84"/>
      <c r="ABR2" s="84"/>
      <c r="ABS2" s="84"/>
      <c r="ABT2" s="84"/>
      <c r="ABU2" s="84"/>
      <c r="ABV2" s="84"/>
      <c r="ABW2" s="84"/>
      <c r="ABX2" s="84"/>
      <c r="ABY2" s="84"/>
      <c r="ABZ2" s="84"/>
      <c r="ACA2" s="84"/>
      <c r="ACB2" s="84"/>
      <c r="ACC2" s="84"/>
      <c r="ACD2" s="84"/>
      <c r="ACE2" s="84"/>
      <c r="ACF2" s="84"/>
      <c r="ACG2" s="84"/>
      <c r="ACH2" s="84"/>
      <c r="ACI2" s="84"/>
      <c r="ACJ2" s="84"/>
      <c r="ACK2" s="84"/>
      <c r="ACL2" s="84"/>
      <c r="ACM2" s="84"/>
      <c r="ACN2" s="84"/>
      <c r="ACO2" s="84"/>
      <c r="ACP2" s="84"/>
      <c r="ACQ2" s="84"/>
      <c r="ACR2" s="84"/>
      <c r="ACS2" s="84"/>
      <c r="ACT2" s="84"/>
      <c r="ACU2" s="84"/>
      <c r="ACV2" s="84"/>
      <c r="ACW2" s="84"/>
      <c r="ACX2" s="84"/>
      <c r="ACY2" s="84"/>
      <c r="ACZ2" s="84"/>
      <c r="ADA2" s="84"/>
      <c r="ADB2" s="84"/>
      <c r="ADC2" s="84"/>
      <c r="ADD2" s="84"/>
      <c r="ADE2" s="84"/>
      <c r="ADF2" s="84"/>
      <c r="ADG2" s="84"/>
      <c r="ADH2" s="84"/>
      <c r="ADI2" s="84"/>
      <c r="ADJ2" s="84"/>
      <c r="ADK2" s="84"/>
      <c r="ADL2" s="84"/>
      <c r="ADM2" s="84"/>
      <c r="ADN2" s="84"/>
      <c r="ADO2" s="84"/>
      <c r="ADP2" s="84"/>
      <c r="ADQ2" s="84"/>
      <c r="ADR2" s="84"/>
      <c r="ADS2" s="84"/>
      <c r="ADT2" s="84"/>
      <c r="ADU2" s="84"/>
      <c r="ADV2" s="84"/>
      <c r="ADW2" s="84"/>
      <c r="ADX2" s="84"/>
      <c r="ADY2" s="84"/>
      <c r="ADZ2" s="84"/>
      <c r="AEA2" s="84"/>
      <c r="AEB2" s="84"/>
      <c r="AEC2" s="84"/>
      <c r="AED2" s="84"/>
      <c r="AEE2" s="84"/>
      <c r="AEF2" s="84"/>
      <c r="AEG2" s="84"/>
      <c r="AEH2" s="84"/>
      <c r="AEI2" s="84"/>
      <c r="AEJ2" s="84"/>
      <c r="AEK2" s="84"/>
      <c r="AEL2" s="84"/>
      <c r="AEM2" s="84"/>
      <c r="AEN2" s="84"/>
      <c r="AEO2" s="84"/>
      <c r="AEP2" s="84"/>
      <c r="AEQ2" s="84"/>
      <c r="AER2" s="84"/>
      <c r="AES2" s="84"/>
      <c r="AET2" s="84"/>
      <c r="AEU2" s="84"/>
      <c r="AEV2" s="84"/>
      <c r="AEW2" s="84"/>
      <c r="AEX2" s="84"/>
      <c r="AEY2" s="84"/>
      <c r="AEZ2" s="84"/>
      <c r="AFA2" s="84"/>
      <c r="AFB2" s="84"/>
      <c r="AFC2" s="84"/>
      <c r="AFD2" s="84"/>
      <c r="AFE2" s="84"/>
      <c r="AFF2" s="84"/>
      <c r="AFG2" s="84"/>
      <c r="AFH2" s="84"/>
      <c r="AFI2" s="84"/>
      <c r="AFJ2" s="84"/>
      <c r="AFK2" s="84"/>
      <c r="AFL2" s="84"/>
      <c r="AFM2" s="84"/>
      <c r="AFN2" s="84"/>
      <c r="AFO2" s="84"/>
      <c r="AFP2" s="84"/>
      <c r="AFQ2" s="84"/>
      <c r="AFR2" s="84"/>
      <c r="AFS2" s="84"/>
      <c r="AFT2" s="84"/>
      <c r="AFU2" s="84"/>
      <c r="AFV2" s="84"/>
      <c r="AFW2" s="84"/>
      <c r="AFX2" s="84"/>
      <c r="AFY2" s="84"/>
      <c r="AFZ2" s="84"/>
      <c r="AGA2" s="84"/>
      <c r="AGB2" s="84"/>
      <c r="AGC2" s="84"/>
      <c r="AGD2" s="84"/>
      <c r="AGE2" s="84"/>
      <c r="AGF2" s="84"/>
      <c r="AGG2" s="84"/>
      <c r="AGH2" s="84"/>
      <c r="AGI2" s="84"/>
      <c r="AGJ2" s="84"/>
      <c r="AGK2" s="84"/>
      <c r="AGL2" s="84"/>
      <c r="AGM2" s="84"/>
      <c r="AGN2" s="84"/>
      <c r="AGO2" s="84"/>
      <c r="AGP2" s="84"/>
      <c r="AGQ2" s="84"/>
      <c r="AGR2" s="84"/>
      <c r="AGS2" s="84"/>
      <c r="AGT2" s="84"/>
      <c r="AGU2" s="84"/>
      <c r="AGV2" s="84"/>
      <c r="AGW2" s="84"/>
      <c r="AGX2" s="84"/>
      <c r="AGY2" s="84"/>
      <c r="AGZ2" s="84"/>
      <c r="AHA2" s="84"/>
      <c r="AHB2" s="84"/>
      <c r="AHC2" s="84"/>
      <c r="AHD2" s="84"/>
      <c r="AHE2" s="84"/>
      <c r="AHF2" s="84"/>
      <c r="AHG2" s="84"/>
      <c r="AHH2" s="84"/>
      <c r="AHI2" s="84"/>
      <c r="AHJ2" s="84"/>
      <c r="AHK2" s="84"/>
      <c r="AHL2" s="84"/>
      <c r="AHM2" s="84"/>
      <c r="AHN2" s="84"/>
      <c r="AHO2" s="84"/>
      <c r="AHP2" s="84"/>
      <c r="AHQ2" s="84"/>
      <c r="AHR2" s="84"/>
      <c r="AHS2" s="84"/>
      <c r="AHT2" s="84"/>
      <c r="AHU2" s="84"/>
      <c r="AHV2" s="84"/>
      <c r="AHW2" s="84"/>
      <c r="AHX2" s="84"/>
      <c r="AHY2" s="84"/>
      <c r="AHZ2" s="84"/>
      <c r="AIA2" s="84"/>
      <c r="AIB2" s="84"/>
      <c r="AIC2" s="84"/>
      <c r="AID2" s="84"/>
      <c r="AIE2" s="84"/>
      <c r="AIF2" s="84"/>
      <c r="AIG2" s="84"/>
      <c r="AIH2" s="84"/>
      <c r="AII2" s="84"/>
      <c r="AIJ2" s="84"/>
      <c r="AIK2" s="84"/>
    </row>
    <row r="3" spans="1:921" s="83" customFormat="1" ht="52.5" customHeight="1" x14ac:dyDescent="0.2">
      <c r="A3" s="100"/>
      <c r="B3" s="100"/>
      <c r="C3" s="104" t="s">
        <v>51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97"/>
      <c r="U3" s="97"/>
      <c r="V3" s="97"/>
      <c r="W3" s="97"/>
    </row>
    <row r="4" spans="1:921" s="83" customFormat="1" ht="13.5" x14ac:dyDescent="0.2">
      <c r="A4" s="85"/>
      <c r="B4" s="85"/>
      <c r="C4" s="85"/>
      <c r="D4" s="85"/>
      <c r="E4" s="85"/>
      <c r="F4" s="85"/>
      <c r="G4" s="85"/>
    </row>
    <row r="5" spans="1:921" s="86" customFormat="1" ht="40.15" customHeight="1" x14ac:dyDescent="0.2">
      <c r="A5" s="105"/>
      <c r="B5" s="105" t="s">
        <v>49</v>
      </c>
      <c r="C5" s="106"/>
      <c r="D5" s="107"/>
      <c r="E5" s="108"/>
      <c r="F5" s="101" t="s">
        <v>44</v>
      </c>
      <c r="G5" s="101" t="s">
        <v>40</v>
      </c>
      <c r="H5" s="101" t="s">
        <v>39</v>
      </c>
      <c r="I5" s="101" t="s">
        <v>40</v>
      </c>
      <c r="J5" s="101" t="s">
        <v>41</v>
      </c>
      <c r="K5" s="103" t="s">
        <v>4</v>
      </c>
      <c r="L5" s="101" t="s">
        <v>44</v>
      </c>
      <c r="M5" s="101" t="s">
        <v>40</v>
      </c>
      <c r="N5" s="101" t="s">
        <v>39</v>
      </c>
      <c r="O5" s="101" t="s">
        <v>40</v>
      </c>
      <c r="P5" s="101" t="s">
        <v>41</v>
      </c>
      <c r="Q5" s="103" t="s">
        <v>4</v>
      </c>
      <c r="R5" s="101" t="s">
        <v>44</v>
      </c>
      <c r="S5" s="101" t="s">
        <v>40</v>
      </c>
      <c r="T5" s="101" t="s">
        <v>39</v>
      </c>
      <c r="U5" s="101" t="s">
        <v>40</v>
      </c>
      <c r="V5" s="101" t="s">
        <v>41</v>
      </c>
      <c r="W5" s="103" t="s">
        <v>4</v>
      </c>
      <c r="X5" s="99" t="s">
        <v>3</v>
      </c>
      <c r="Y5" s="99"/>
      <c r="Z5" s="99"/>
      <c r="AA5" s="99" t="s">
        <v>24</v>
      </c>
      <c r="AB5" s="99"/>
      <c r="AC5" s="99"/>
      <c r="AD5" s="99" t="s">
        <v>50</v>
      </c>
      <c r="AE5" s="99"/>
      <c r="AF5" s="99"/>
    </row>
    <row r="6" spans="1:921" s="86" customFormat="1" ht="53.25" customHeight="1" x14ac:dyDescent="0.2">
      <c r="A6" s="105"/>
      <c r="B6" s="105"/>
      <c r="C6" s="109"/>
      <c r="D6" s="110"/>
      <c r="E6" s="111"/>
      <c r="F6" s="102"/>
      <c r="G6" s="102"/>
      <c r="H6" s="102"/>
      <c r="I6" s="102"/>
      <c r="J6" s="102"/>
      <c r="K6" s="103"/>
      <c r="L6" s="102"/>
      <c r="M6" s="102"/>
      <c r="N6" s="102"/>
      <c r="O6" s="102"/>
      <c r="P6" s="102"/>
      <c r="Q6" s="103"/>
      <c r="R6" s="102"/>
      <c r="S6" s="102"/>
      <c r="T6" s="102"/>
      <c r="U6" s="102"/>
      <c r="V6" s="102"/>
      <c r="W6" s="103"/>
      <c r="X6" s="93"/>
      <c r="Y6" s="93"/>
      <c r="Z6" s="93"/>
      <c r="AA6" s="93"/>
      <c r="AB6" s="93"/>
      <c r="AC6" s="93"/>
      <c r="AD6" s="93"/>
      <c r="AE6" s="93"/>
      <c r="AF6" s="93"/>
    </row>
    <row r="7" spans="1:921" s="86" customFormat="1" ht="12.75" customHeight="1" x14ac:dyDescent="0.2">
      <c r="A7" s="105"/>
      <c r="B7" s="105"/>
      <c r="C7" s="112"/>
      <c r="D7" s="112"/>
      <c r="E7" s="112"/>
      <c r="F7" s="113" t="s">
        <v>42</v>
      </c>
      <c r="G7" s="114"/>
      <c r="H7" s="113" t="s">
        <v>43</v>
      </c>
      <c r="I7" s="114"/>
      <c r="J7" s="63">
        <v>2.09</v>
      </c>
      <c r="K7" s="103"/>
      <c r="L7" s="113" t="s">
        <v>42</v>
      </c>
      <c r="M7" s="114"/>
      <c r="N7" s="113" t="s">
        <v>43</v>
      </c>
      <c r="O7" s="114"/>
      <c r="P7" s="63">
        <v>2.09</v>
      </c>
      <c r="Q7" s="103"/>
      <c r="R7" s="113" t="s">
        <v>42</v>
      </c>
      <c r="S7" s="114"/>
      <c r="T7" s="113" t="s">
        <v>43</v>
      </c>
      <c r="U7" s="114"/>
      <c r="V7" s="63">
        <v>2.09</v>
      </c>
      <c r="W7" s="103"/>
      <c r="X7" s="93">
        <v>2025</v>
      </c>
      <c r="Y7" s="93">
        <v>2026</v>
      </c>
      <c r="Z7" s="93">
        <v>2027</v>
      </c>
      <c r="AA7" s="93">
        <v>2025</v>
      </c>
      <c r="AB7" s="93">
        <v>2026</v>
      </c>
      <c r="AC7" s="93">
        <v>2027</v>
      </c>
      <c r="AD7" s="93">
        <v>2025</v>
      </c>
      <c r="AE7" s="93">
        <v>2026</v>
      </c>
      <c r="AF7" s="93">
        <v>2027</v>
      </c>
    </row>
    <row r="8" spans="1:921" s="86" customFormat="1" ht="15" customHeight="1" x14ac:dyDescent="0.2">
      <c r="A8" s="105"/>
      <c r="B8" s="105"/>
      <c r="C8" s="95">
        <v>2025</v>
      </c>
      <c r="D8" s="95">
        <v>2026</v>
      </c>
      <c r="E8" s="95">
        <v>2027</v>
      </c>
      <c r="F8" s="115">
        <v>2025</v>
      </c>
      <c r="G8" s="116"/>
      <c r="H8" s="116"/>
      <c r="I8" s="116"/>
      <c r="J8" s="116"/>
      <c r="K8" s="116"/>
      <c r="L8" s="115">
        <v>2026</v>
      </c>
      <c r="M8" s="116"/>
      <c r="N8" s="116"/>
      <c r="O8" s="116"/>
      <c r="P8" s="116"/>
      <c r="Q8" s="116"/>
      <c r="R8" s="115">
        <v>2027</v>
      </c>
      <c r="S8" s="116"/>
      <c r="T8" s="116"/>
      <c r="U8" s="116"/>
      <c r="V8" s="116"/>
      <c r="W8" s="116"/>
      <c r="X8" s="87"/>
      <c r="Y8" s="87"/>
      <c r="Z8" s="87"/>
      <c r="AA8" s="87"/>
      <c r="AB8" s="87"/>
      <c r="AC8" s="87"/>
      <c r="AD8" s="88"/>
      <c r="AE8" s="98"/>
    </row>
    <row r="9" spans="1:921" s="83" customFormat="1" ht="15" customHeight="1" x14ac:dyDescent="0.2">
      <c r="A9" s="94">
        <v>1</v>
      </c>
      <c r="B9" s="21" t="s">
        <v>5</v>
      </c>
      <c r="C9" s="81">
        <v>0.1</v>
      </c>
      <c r="D9" s="81">
        <v>0.1</v>
      </c>
      <c r="E9" s="81">
        <v>0.09</v>
      </c>
      <c r="F9" s="64">
        <v>0</v>
      </c>
      <c r="G9" s="64">
        <v>0</v>
      </c>
      <c r="H9" s="64">
        <v>0</v>
      </c>
      <c r="I9" s="64">
        <v>0</v>
      </c>
      <c r="J9" s="65">
        <f t="shared" ref="J9:J19" si="0">ROUND(SUM(F9*G9,H9*I9)*172*$J$7,2)</f>
        <v>0</v>
      </c>
      <c r="K9" s="65">
        <f t="shared" ref="K9:K26" si="1">ROUND(J9*(1-C9),-2)</f>
        <v>0</v>
      </c>
      <c r="L9" s="64">
        <v>0</v>
      </c>
      <c r="M9" s="64">
        <v>0</v>
      </c>
      <c r="N9" s="64">
        <v>0</v>
      </c>
      <c r="O9" s="64">
        <v>0</v>
      </c>
      <c r="P9" s="65">
        <f>ROUND(SUM(L9*M9,N9*O9)*172*$P$7,2)</f>
        <v>0</v>
      </c>
      <c r="Q9" s="65">
        <f>ROUND(P9*(1-D9),-2)</f>
        <v>0</v>
      </c>
      <c r="R9" s="64">
        <v>0</v>
      </c>
      <c r="S9" s="64">
        <v>0</v>
      </c>
      <c r="T9" s="64">
        <v>0</v>
      </c>
      <c r="U9" s="64">
        <v>0</v>
      </c>
      <c r="V9" s="65">
        <f>ROUND(SUM(R9*S9,T9*U9)*172*$V$7,2)</f>
        <v>0</v>
      </c>
      <c r="W9" s="65">
        <f>ROUND(V9*(1-E9),-2)</f>
        <v>0</v>
      </c>
      <c r="X9" s="65">
        <f t="shared" ref="X9:X26" si="2">J9</f>
        <v>0</v>
      </c>
      <c r="Y9" s="65">
        <f>P9</f>
        <v>0</v>
      </c>
      <c r="Z9" s="65">
        <f>V9</f>
        <v>0</v>
      </c>
      <c r="AA9" s="65">
        <f t="shared" ref="AA9:AA26" si="3">(K9)</f>
        <v>0</v>
      </c>
      <c r="AB9" s="65">
        <f t="shared" ref="AB9:AB26" si="4">(Q9)</f>
        <v>0</v>
      </c>
      <c r="AC9" s="65">
        <f>(W9)</f>
        <v>0</v>
      </c>
      <c r="AD9" s="69">
        <f>ROUND(AA9/1000,1)</f>
        <v>0</v>
      </c>
      <c r="AE9" s="69">
        <f>ROUND(AB9/1000,1)</f>
        <v>0</v>
      </c>
      <c r="AF9" s="69">
        <f>ROUND(AC9/1000,1)</f>
        <v>0</v>
      </c>
    </row>
    <row r="10" spans="1:921" s="83" customFormat="1" ht="15" customHeight="1" x14ac:dyDescent="0.2">
      <c r="A10" s="94">
        <v>2</v>
      </c>
      <c r="B10" s="21" t="s">
        <v>6</v>
      </c>
      <c r="C10" s="81">
        <v>0.11</v>
      </c>
      <c r="D10" s="81">
        <v>0.11</v>
      </c>
      <c r="E10" s="81">
        <v>0.11</v>
      </c>
      <c r="F10" s="64">
        <v>0</v>
      </c>
      <c r="G10" s="64">
        <v>0</v>
      </c>
      <c r="H10" s="64">
        <v>0</v>
      </c>
      <c r="I10" s="64">
        <v>0</v>
      </c>
      <c r="J10" s="65">
        <f t="shared" si="0"/>
        <v>0</v>
      </c>
      <c r="K10" s="65">
        <f t="shared" si="1"/>
        <v>0</v>
      </c>
      <c r="L10" s="64">
        <v>0</v>
      </c>
      <c r="M10" s="64">
        <v>0</v>
      </c>
      <c r="N10" s="64">
        <v>0</v>
      </c>
      <c r="O10" s="64">
        <v>0</v>
      </c>
      <c r="P10" s="65">
        <f>ROUND(SUM(L10*M10,N10*O10)*172*$P$7,2)</f>
        <v>0</v>
      </c>
      <c r="Q10" s="65">
        <f t="shared" ref="Q10:Q26" si="5">ROUND(P10*(1-D10),-2)</f>
        <v>0</v>
      </c>
      <c r="R10" s="64">
        <v>0</v>
      </c>
      <c r="S10" s="64">
        <v>0</v>
      </c>
      <c r="T10" s="64">
        <v>0</v>
      </c>
      <c r="U10" s="64">
        <v>0</v>
      </c>
      <c r="V10" s="65">
        <f>ROUND(SUM(R10*S10,T10*U10)*172*$V$7,2)</f>
        <v>0</v>
      </c>
      <c r="W10" s="65">
        <f t="shared" ref="W10:W26" si="6">ROUND(V10*(1-E10),-2)</f>
        <v>0</v>
      </c>
      <c r="X10" s="65">
        <f t="shared" si="2"/>
        <v>0</v>
      </c>
      <c r="Y10" s="65">
        <f t="shared" ref="Y10:Y26" si="7">P10</f>
        <v>0</v>
      </c>
      <c r="Z10" s="65">
        <f t="shared" ref="Z10:Z26" si="8">V10</f>
        <v>0</v>
      </c>
      <c r="AA10" s="65">
        <f t="shared" si="3"/>
        <v>0</v>
      </c>
      <c r="AB10" s="65">
        <f t="shared" si="4"/>
        <v>0</v>
      </c>
      <c r="AC10" s="65">
        <f t="shared" ref="AC10:AC26" si="9">(W10)</f>
        <v>0</v>
      </c>
      <c r="AD10" s="69">
        <f t="shared" ref="AD10:AF26" si="10">ROUND(AA10/1000,1)</f>
        <v>0</v>
      </c>
      <c r="AE10" s="69">
        <f t="shared" si="10"/>
        <v>0</v>
      </c>
      <c r="AF10" s="69">
        <f t="shared" si="10"/>
        <v>0</v>
      </c>
    </row>
    <row r="11" spans="1:921" s="83" customFormat="1" ht="15" customHeight="1" x14ac:dyDescent="0.2">
      <c r="A11" s="94">
        <v>3</v>
      </c>
      <c r="B11" s="21" t="s">
        <v>7</v>
      </c>
      <c r="C11" s="81">
        <v>0.1</v>
      </c>
      <c r="D11" s="81">
        <v>0.11</v>
      </c>
      <c r="E11" s="81">
        <v>0.12</v>
      </c>
      <c r="F11" s="64">
        <v>0</v>
      </c>
      <c r="G11" s="64">
        <v>0</v>
      </c>
      <c r="H11" s="64">
        <v>0</v>
      </c>
      <c r="I11" s="64">
        <v>0</v>
      </c>
      <c r="J11" s="65">
        <f t="shared" si="0"/>
        <v>0</v>
      </c>
      <c r="K11" s="65">
        <f t="shared" si="1"/>
        <v>0</v>
      </c>
      <c r="L11" s="64">
        <v>0</v>
      </c>
      <c r="M11" s="64">
        <v>0</v>
      </c>
      <c r="N11" s="64">
        <v>0</v>
      </c>
      <c r="O11" s="64">
        <v>0</v>
      </c>
      <c r="P11" s="65">
        <f>ROUND(SUM(L11*M11,N11*O11)*172*$P$7,2)</f>
        <v>0</v>
      </c>
      <c r="Q11" s="65">
        <f t="shared" si="5"/>
        <v>0</v>
      </c>
      <c r="R11" s="64">
        <v>0</v>
      </c>
      <c r="S11" s="64">
        <v>0</v>
      </c>
      <c r="T11" s="64">
        <v>0</v>
      </c>
      <c r="U11" s="64">
        <v>0</v>
      </c>
      <c r="V11" s="65">
        <f>ROUND(SUM(R11*S11,T11*U11)*172*$V$7,2)</f>
        <v>0</v>
      </c>
      <c r="W11" s="65">
        <f t="shared" si="6"/>
        <v>0</v>
      </c>
      <c r="X11" s="65">
        <f t="shared" si="2"/>
        <v>0</v>
      </c>
      <c r="Y11" s="65">
        <f t="shared" si="7"/>
        <v>0</v>
      </c>
      <c r="Z11" s="65">
        <f t="shared" si="8"/>
        <v>0</v>
      </c>
      <c r="AA11" s="65">
        <f t="shared" si="3"/>
        <v>0</v>
      </c>
      <c r="AB11" s="65">
        <f t="shared" si="4"/>
        <v>0</v>
      </c>
      <c r="AC11" s="65">
        <f t="shared" si="9"/>
        <v>0</v>
      </c>
      <c r="AD11" s="69">
        <f t="shared" si="10"/>
        <v>0</v>
      </c>
      <c r="AE11" s="69">
        <f t="shared" si="10"/>
        <v>0</v>
      </c>
      <c r="AF11" s="69">
        <f t="shared" si="10"/>
        <v>0</v>
      </c>
    </row>
    <row r="12" spans="1:921" s="83" customFormat="1" ht="15" customHeight="1" x14ac:dyDescent="0.2">
      <c r="A12" s="94">
        <v>4</v>
      </c>
      <c r="B12" s="21" t="s">
        <v>8</v>
      </c>
      <c r="C12" s="81">
        <v>0.11</v>
      </c>
      <c r="D12" s="81">
        <v>0.1</v>
      </c>
      <c r="E12" s="81">
        <v>0.11</v>
      </c>
      <c r="F12" s="64">
        <v>0</v>
      </c>
      <c r="G12" s="64">
        <v>0</v>
      </c>
      <c r="H12" s="64">
        <v>0</v>
      </c>
      <c r="I12" s="64">
        <v>0</v>
      </c>
      <c r="J12" s="65">
        <f t="shared" si="0"/>
        <v>0</v>
      </c>
      <c r="K12" s="65">
        <f t="shared" si="1"/>
        <v>0</v>
      </c>
      <c r="L12" s="64">
        <v>0</v>
      </c>
      <c r="M12" s="64">
        <v>0</v>
      </c>
      <c r="N12" s="64">
        <v>0</v>
      </c>
      <c r="O12" s="64">
        <v>0</v>
      </c>
      <c r="P12" s="65">
        <f>ROUND(SUM(L12*M12,N12*O12)*172*$P$7,2)</f>
        <v>0</v>
      </c>
      <c r="Q12" s="65">
        <f t="shared" si="5"/>
        <v>0</v>
      </c>
      <c r="R12" s="64">
        <v>0</v>
      </c>
      <c r="S12" s="64">
        <v>0</v>
      </c>
      <c r="T12" s="64">
        <v>0</v>
      </c>
      <c r="U12" s="64">
        <v>0</v>
      </c>
      <c r="V12" s="65">
        <f>ROUND(SUM(R12*S12,T12*U12)*172*$V$7,2)</f>
        <v>0</v>
      </c>
      <c r="W12" s="65">
        <f t="shared" si="6"/>
        <v>0</v>
      </c>
      <c r="X12" s="65">
        <f t="shared" si="2"/>
        <v>0</v>
      </c>
      <c r="Y12" s="65">
        <f t="shared" si="7"/>
        <v>0</v>
      </c>
      <c r="Z12" s="65">
        <f t="shared" si="8"/>
        <v>0</v>
      </c>
      <c r="AA12" s="65">
        <f t="shared" si="3"/>
        <v>0</v>
      </c>
      <c r="AB12" s="65">
        <f t="shared" si="4"/>
        <v>0</v>
      </c>
      <c r="AC12" s="65">
        <f t="shared" si="9"/>
        <v>0</v>
      </c>
      <c r="AD12" s="69">
        <f t="shared" si="10"/>
        <v>0</v>
      </c>
      <c r="AE12" s="69">
        <f t="shared" si="10"/>
        <v>0</v>
      </c>
      <c r="AF12" s="69">
        <f t="shared" si="10"/>
        <v>0</v>
      </c>
    </row>
    <row r="13" spans="1:921" s="83" customFormat="1" ht="15" customHeight="1" x14ac:dyDescent="0.2">
      <c r="A13" s="94">
        <v>5</v>
      </c>
      <c r="B13" s="21" t="s">
        <v>9</v>
      </c>
      <c r="C13" s="81">
        <v>0.1</v>
      </c>
      <c r="D13" s="81">
        <v>0.11</v>
      </c>
      <c r="E13" s="81">
        <v>0.1</v>
      </c>
      <c r="F13" s="64">
        <v>14</v>
      </c>
      <c r="G13" s="64">
        <v>68</v>
      </c>
      <c r="H13" s="64">
        <v>15</v>
      </c>
      <c r="I13" s="64">
        <v>28</v>
      </c>
      <c r="J13" s="65">
        <f>ROUND(SUM(F13*G13,H13*I13)*172*$J$7,2)</f>
        <v>493206.56</v>
      </c>
      <c r="K13" s="65">
        <f>ROUND(J13*(1-C13),2)</f>
        <v>443885.9</v>
      </c>
      <c r="L13" s="64">
        <v>14</v>
      </c>
      <c r="M13" s="64">
        <v>68</v>
      </c>
      <c r="N13" s="64">
        <v>15</v>
      </c>
      <c r="O13" s="64">
        <v>28</v>
      </c>
      <c r="P13" s="65">
        <f>ROUND(SUM(L13*M13,N13*O13)*172*$P$7,2)</f>
        <v>493206.56</v>
      </c>
      <c r="Q13" s="65">
        <f>ROUND(P13*(1-D13),2)</f>
        <v>438953.84</v>
      </c>
      <c r="R13" s="64">
        <v>14</v>
      </c>
      <c r="S13" s="64">
        <v>68</v>
      </c>
      <c r="T13" s="64">
        <v>15</v>
      </c>
      <c r="U13" s="64">
        <v>28</v>
      </c>
      <c r="V13" s="65">
        <f>ROUND(SUM(R13*S13,T13*U13)*172*$V$7,2)</f>
        <v>493206.56</v>
      </c>
      <c r="W13" s="65">
        <f>ROUND(V13*(1-E13),2)</f>
        <v>443885.9</v>
      </c>
      <c r="X13" s="65">
        <f t="shared" si="2"/>
        <v>493206.56</v>
      </c>
      <c r="Y13" s="65">
        <f t="shared" si="7"/>
        <v>493206.56</v>
      </c>
      <c r="Z13" s="65">
        <f t="shared" si="8"/>
        <v>493206.56</v>
      </c>
      <c r="AA13" s="65">
        <f t="shared" si="3"/>
        <v>443885.9</v>
      </c>
      <c r="AB13" s="65">
        <f t="shared" si="4"/>
        <v>438953.84</v>
      </c>
      <c r="AC13" s="65">
        <f t="shared" si="9"/>
        <v>443885.9</v>
      </c>
      <c r="AD13" s="69">
        <f t="shared" si="10"/>
        <v>443.9</v>
      </c>
      <c r="AE13" s="69">
        <f t="shared" si="10"/>
        <v>439</v>
      </c>
      <c r="AF13" s="69">
        <f t="shared" si="10"/>
        <v>443.9</v>
      </c>
      <c r="AH13" s="89"/>
    </row>
    <row r="14" spans="1:921" s="83" customFormat="1" ht="15" customHeight="1" x14ac:dyDescent="0.2">
      <c r="A14" s="94">
        <v>6</v>
      </c>
      <c r="B14" s="21" t="s">
        <v>10</v>
      </c>
      <c r="C14" s="81">
        <v>0.05</v>
      </c>
      <c r="D14" s="81">
        <v>0.05</v>
      </c>
      <c r="E14" s="81">
        <v>0.05</v>
      </c>
      <c r="F14" s="64">
        <v>0</v>
      </c>
      <c r="G14" s="64">
        <v>0</v>
      </c>
      <c r="H14" s="64">
        <v>0</v>
      </c>
      <c r="I14" s="64">
        <v>0</v>
      </c>
      <c r="J14" s="65">
        <f t="shared" si="0"/>
        <v>0</v>
      </c>
      <c r="K14" s="65">
        <f t="shared" ref="K14:K15" si="11">ROUND(J14*(1-C14),2)</f>
        <v>0</v>
      </c>
      <c r="L14" s="64">
        <v>0</v>
      </c>
      <c r="M14" s="64">
        <v>0</v>
      </c>
      <c r="N14" s="64">
        <v>0</v>
      </c>
      <c r="O14" s="64">
        <v>0</v>
      </c>
      <c r="P14" s="65">
        <f t="shared" ref="P14:P26" si="12">ROUND(SUM(L14*M14,N14*O14)*172*$P$7,2)</f>
        <v>0</v>
      </c>
      <c r="Q14" s="65">
        <f t="shared" ref="Q14:Q15" si="13">ROUND(P14*(1-D14),2)</f>
        <v>0</v>
      </c>
      <c r="R14" s="64">
        <v>0</v>
      </c>
      <c r="S14" s="64">
        <v>0</v>
      </c>
      <c r="T14" s="64">
        <v>0</v>
      </c>
      <c r="U14" s="64">
        <v>0</v>
      </c>
      <c r="V14" s="65">
        <f t="shared" ref="V14:V26" si="14">ROUND(SUM(R14*S14,T14*U14)*172*$V$7,2)</f>
        <v>0</v>
      </c>
      <c r="W14" s="65">
        <f t="shared" ref="W14:W15" si="15">ROUND(V14*(1-E14),2)</f>
        <v>0</v>
      </c>
      <c r="X14" s="65">
        <f t="shared" si="2"/>
        <v>0</v>
      </c>
      <c r="Y14" s="65">
        <f t="shared" si="7"/>
        <v>0</v>
      </c>
      <c r="Z14" s="65">
        <f t="shared" si="8"/>
        <v>0</v>
      </c>
      <c r="AA14" s="65">
        <f t="shared" si="3"/>
        <v>0</v>
      </c>
      <c r="AB14" s="65">
        <f t="shared" si="4"/>
        <v>0</v>
      </c>
      <c r="AC14" s="65">
        <f t="shared" si="9"/>
        <v>0</v>
      </c>
      <c r="AD14" s="69">
        <f t="shared" si="10"/>
        <v>0</v>
      </c>
      <c r="AE14" s="69">
        <f t="shared" si="10"/>
        <v>0</v>
      </c>
      <c r="AF14" s="69">
        <f t="shared" si="10"/>
        <v>0</v>
      </c>
    </row>
    <row r="15" spans="1:921" s="83" customFormat="1" ht="15" customHeight="1" x14ac:dyDescent="0.2">
      <c r="A15" s="94">
        <v>7</v>
      </c>
      <c r="B15" s="21" t="s">
        <v>11</v>
      </c>
      <c r="C15" s="81">
        <v>0.11</v>
      </c>
      <c r="D15" s="81">
        <v>0.11</v>
      </c>
      <c r="E15" s="81">
        <v>0.12</v>
      </c>
      <c r="F15" s="64">
        <v>16</v>
      </c>
      <c r="G15" s="64">
        <v>28</v>
      </c>
      <c r="H15" s="64">
        <v>0</v>
      </c>
      <c r="I15" s="64">
        <v>0</v>
      </c>
      <c r="J15" s="65">
        <f t="shared" si="0"/>
        <v>161047.04000000001</v>
      </c>
      <c r="K15" s="65">
        <f t="shared" si="11"/>
        <v>143331.87</v>
      </c>
      <c r="L15" s="64">
        <v>16</v>
      </c>
      <c r="M15" s="64">
        <v>28</v>
      </c>
      <c r="N15" s="64">
        <v>0</v>
      </c>
      <c r="O15" s="64">
        <v>0</v>
      </c>
      <c r="P15" s="65">
        <f t="shared" si="12"/>
        <v>161047.04000000001</v>
      </c>
      <c r="Q15" s="65">
        <f t="shared" si="13"/>
        <v>143331.87</v>
      </c>
      <c r="R15" s="64">
        <v>16</v>
      </c>
      <c r="S15" s="64">
        <v>28</v>
      </c>
      <c r="T15" s="64">
        <v>0</v>
      </c>
      <c r="U15" s="64">
        <v>0</v>
      </c>
      <c r="V15" s="65">
        <f t="shared" si="14"/>
        <v>161047.04000000001</v>
      </c>
      <c r="W15" s="65">
        <f t="shared" si="15"/>
        <v>141721.4</v>
      </c>
      <c r="X15" s="65">
        <f t="shared" si="2"/>
        <v>161047.04000000001</v>
      </c>
      <c r="Y15" s="65">
        <f t="shared" si="7"/>
        <v>161047.04000000001</v>
      </c>
      <c r="Z15" s="65">
        <f t="shared" si="8"/>
        <v>161047.04000000001</v>
      </c>
      <c r="AA15" s="65">
        <f t="shared" si="3"/>
        <v>143331.87</v>
      </c>
      <c r="AB15" s="65">
        <f t="shared" si="4"/>
        <v>143331.87</v>
      </c>
      <c r="AC15" s="65">
        <f t="shared" si="9"/>
        <v>141721.4</v>
      </c>
      <c r="AD15" s="69">
        <f t="shared" si="10"/>
        <v>143.30000000000001</v>
      </c>
      <c r="AE15" s="69">
        <f t="shared" si="10"/>
        <v>143.30000000000001</v>
      </c>
      <c r="AF15" s="69">
        <f t="shared" si="10"/>
        <v>141.69999999999999</v>
      </c>
      <c r="AH15" s="89"/>
    </row>
    <row r="16" spans="1:921" s="83" customFormat="1" ht="15" customHeight="1" x14ac:dyDescent="0.2">
      <c r="A16" s="94">
        <v>8</v>
      </c>
      <c r="B16" s="21" t="s">
        <v>12</v>
      </c>
      <c r="C16" s="81">
        <v>0.1</v>
      </c>
      <c r="D16" s="81">
        <v>0.1</v>
      </c>
      <c r="E16" s="81">
        <v>0.1</v>
      </c>
      <c r="F16" s="64">
        <v>0</v>
      </c>
      <c r="G16" s="64">
        <v>0</v>
      </c>
      <c r="H16" s="64">
        <v>0</v>
      </c>
      <c r="I16" s="64">
        <v>0</v>
      </c>
      <c r="J16" s="65">
        <f t="shared" si="0"/>
        <v>0</v>
      </c>
      <c r="K16" s="65">
        <f t="shared" si="1"/>
        <v>0</v>
      </c>
      <c r="L16" s="64">
        <v>0</v>
      </c>
      <c r="M16" s="64">
        <v>0</v>
      </c>
      <c r="N16" s="64">
        <v>0</v>
      </c>
      <c r="O16" s="64">
        <v>0</v>
      </c>
      <c r="P16" s="65">
        <f t="shared" si="12"/>
        <v>0</v>
      </c>
      <c r="Q16" s="65">
        <f t="shared" si="5"/>
        <v>0</v>
      </c>
      <c r="R16" s="64">
        <v>0</v>
      </c>
      <c r="S16" s="64">
        <v>0</v>
      </c>
      <c r="T16" s="64">
        <v>0</v>
      </c>
      <c r="U16" s="64">
        <v>0</v>
      </c>
      <c r="V16" s="65">
        <f t="shared" si="14"/>
        <v>0</v>
      </c>
      <c r="W16" s="65">
        <f t="shared" si="6"/>
        <v>0</v>
      </c>
      <c r="X16" s="65">
        <f t="shared" si="2"/>
        <v>0</v>
      </c>
      <c r="Y16" s="65">
        <f t="shared" si="7"/>
        <v>0</v>
      </c>
      <c r="Z16" s="65">
        <f t="shared" si="8"/>
        <v>0</v>
      </c>
      <c r="AA16" s="65">
        <f t="shared" si="3"/>
        <v>0</v>
      </c>
      <c r="AB16" s="65">
        <f t="shared" si="4"/>
        <v>0</v>
      </c>
      <c r="AC16" s="65">
        <f t="shared" si="9"/>
        <v>0</v>
      </c>
      <c r="AD16" s="69">
        <f t="shared" si="10"/>
        <v>0</v>
      </c>
      <c r="AE16" s="69">
        <f t="shared" si="10"/>
        <v>0</v>
      </c>
      <c r="AF16" s="69">
        <f t="shared" si="10"/>
        <v>0</v>
      </c>
    </row>
    <row r="17" spans="1:34" s="83" customFormat="1" ht="15" customHeight="1" x14ac:dyDescent="0.2">
      <c r="A17" s="94">
        <v>9</v>
      </c>
      <c r="B17" s="21" t="s">
        <v>13</v>
      </c>
      <c r="C17" s="81">
        <v>0.11</v>
      </c>
      <c r="D17" s="81">
        <v>0.12</v>
      </c>
      <c r="E17" s="81">
        <v>0.11</v>
      </c>
      <c r="F17" s="64">
        <v>0</v>
      </c>
      <c r="G17" s="64">
        <v>0</v>
      </c>
      <c r="H17" s="64">
        <v>0</v>
      </c>
      <c r="I17" s="64">
        <v>0</v>
      </c>
      <c r="J17" s="65">
        <f t="shared" si="0"/>
        <v>0</v>
      </c>
      <c r="K17" s="65">
        <f t="shared" si="1"/>
        <v>0</v>
      </c>
      <c r="L17" s="64">
        <v>0</v>
      </c>
      <c r="M17" s="64">
        <v>0</v>
      </c>
      <c r="N17" s="64">
        <v>0</v>
      </c>
      <c r="O17" s="64">
        <v>0</v>
      </c>
      <c r="P17" s="65">
        <f t="shared" si="12"/>
        <v>0</v>
      </c>
      <c r="Q17" s="65">
        <f t="shared" si="5"/>
        <v>0</v>
      </c>
      <c r="R17" s="64">
        <v>0</v>
      </c>
      <c r="S17" s="64">
        <v>0</v>
      </c>
      <c r="T17" s="64">
        <v>0</v>
      </c>
      <c r="U17" s="64">
        <v>0</v>
      </c>
      <c r="V17" s="65">
        <f t="shared" si="14"/>
        <v>0</v>
      </c>
      <c r="W17" s="65">
        <f t="shared" si="6"/>
        <v>0</v>
      </c>
      <c r="X17" s="65">
        <f t="shared" si="2"/>
        <v>0</v>
      </c>
      <c r="Y17" s="65">
        <f t="shared" si="7"/>
        <v>0</v>
      </c>
      <c r="Z17" s="65">
        <f t="shared" si="8"/>
        <v>0</v>
      </c>
      <c r="AA17" s="65">
        <f t="shared" si="3"/>
        <v>0</v>
      </c>
      <c r="AB17" s="65">
        <f t="shared" si="4"/>
        <v>0</v>
      </c>
      <c r="AC17" s="65">
        <f t="shared" si="9"/>
        <v>0</v>
      </c>
      <c r="AD17" s="69">
        <f t="shared" si="10"/>
        <v>0</v>
      </c>
      <c r="AE17" s="69">
        <f t="shared" si="10"/>
        <v>0</v>
      </c>
      <c r="AF17" s="69">
        <f t="shared" si="10"/>
        <v>0</v>
      </c>
    </row>
    <row r="18" spans="1:34" s="83" customFormat="1" ht="15" customHeight="1" x14ac:dyDescent="0.2">
      <c r="A18" s="94">
        <v>10</v>
      </c>
      <c r="B18" s="21" t="s">
        <v>14</v>
      </c>
      <c r="C18" s="81">
        <v>0.1</v>
      </c>
      <c r="D18" s="81">
        <v>0.11</v>
      </c>
      <c r="E18" s="81">
        <v>0.1</v>
      </c>
      <c r="F18" s="64">
        <v>0</v>
      </c>
      <c r="G18" s="64">
        <v>0</v>
      </c>
      <c r="H18" s="64">
        <v>0</v>
      </c>
      <c r="I18" s="64">
        <v>0</v>
      </c>
      <c r="J18" s="65">
        <f t="shared" si="0"/>
        <v>0</v>
      </c>
      <c r="K18" s="65">
        <f t="shared" si="1"/>
        <v>0</v>
      </c>
      <c r="L18" s="64">
        <v>0</v>
      </c>
      <c r="M18" s="64">
        <v>0</v>
      </c>
      <c r="N18" s="64">
        <v>0</v>
      </c>
      <c r="O18" s="64">
        <v>0</v>
      </c>
      <c r="P18" s="65">
        <f t="shared" si="12"/>
        <v>0</v>
      </c>
      <c r="Q18" s="65">
        <f t="shared" si="5"/>
        <v>0</v>
      </c>
      <c r="R18" s="64">
        <v>0</v>
      </c>
      <c r="S18" s="64">
        <v>0</v>
      </c>
      <c r="T18" s="64">
        <v>0</v>
      </c>
      <c r="U18" s="64">
        <v>0</v>
      </c>
      <c r="V18" s="65">
        <f t="shared" si="14"/>
        <v>0</v>
      </c>
      <c r="W18" s="65">
        <f t="shared" si="6"/>
        <v>0</v>
      </c>
      <c r="X18" s="65">
        <f t="shared" si="2"/>
        <v>0</v>
      </c>
      <c r="Y18" s="65">
        <f t="shared" si="7"/>
        <v>0</v>
      </c>
      <c r="Z18" s="65">
        <f t="shared" si="8"/>
        <v>0</v>
      </c>
      <c r="AA18" s="65">
        <f t="shared" si="3"/>
        <v>0</v>
      </c>
      <c r="AB18" s="65">
        <f t="shared" si="4"/>
        <v>0</v>
      </c>
      <c r="AC18" s="65">
        <f t="shared" si="9"/>
        <v>0</v>
      </c>
      <c r="AD18" s="69">
        <f t="shared" si="10"/>
        <v>0</v>
      </c>
      <c r="AE18" s="69">
        <f t="shared" si="10"/>
        <v>0</v>
      </c>
      <c r="AF18" s="69">
        <f t="shared" si="10"/>
        <v>0</v>
      </c>
    </row>
    <row r="19" spans="1:34" s="83" customFormat="1" ht="15" customHeight="1" x14ac:dyDescent="0.2">
      <c r="A19" s="94">
        <v>11</v>
      </c>
      <c r="B19" s="21" t="s">
        <v>15</v>
      </c>
      <c r="C19" s="81">
        <v>0.1</v>
      </c>
      <c r="D19" s="81">
        <v>0.11</v>
      </c>
      <c r="E19" s="81">
        <v>0.11</v>
      </c>
      <c r="F19" s="64">
        <v>0</v>
      </c>
      <c r="G19" s="64">
        <v>0</v>
      </c>
      <c r="H19" s="64">
        <v>0</v>
      </c>
      <c r="I19" s="64">
        <v>0</v>
      </c>
      <c r="J19" s="65">
        <f t="shared" si="0"/>
        <v>0</v>
      </c>
      <c r="K19" s="65">
        <f t="shared" si="1"/>
        <v>0</v>
      </c>
      <c r="L19" s="64">
        <v>0</v>
      </c>
      <c r="M19" s="64">
        <v>0</v>
      </c>
      <c r="N19" s="64">
        <v>0</v>
      </c>
      <c r="O19" s="64">
        <v>0</v>
      </c>
      <c r="P19" s="65">
        <f t="shared" si="12"/>
        <v>0</v>
      </c>
      <c r="Q19" s="65">
        <f t="shared" si="5"/>
        <v>0</v>
      </c>
      <c r="R19" s="64">
        <v>0</v>
      </c>
      <c r="S19" s="64">
        <v>0</v>
      </c>
      <c r="T19" s="64">
        <v>0</v>
      </c>
      <c r="U19" s="64">
        <v>0</v>
      </c>
      <c r="V19" s="65">
        <f t="shared" si="14"/>
        <v>0</v>
      </c>
      <c r="W19" s="65">
        <f t="shared" si="6"/>
        <v>0</v>
      </c>
      <c r="X19" s="65">
        <f t="shared" si="2"/>
        <v>0</v>
      </c>
      <c r="Y19" s="65">
        <f t="shared" si="7"/>
        <v>0</v>
      </c>
      <c r="Z19" s="65">
        <f t="shared" si="8"/>
        <v>0</v>
      </c>
      <c r="AA19" s="65">
        <f t="shared" si="3"/>
        <v>0</v>
      </c>
      <c r="AB19" s="65">
        <f t="shared" si="4"/>
        <v>0</v>
      </c>
      <c r="AC19" s="65">
        <f t="shared" si="9"/>
        <v>0</v>
      </c>
      <c r="AD19" s="69">
        <f t="shared" si="10"/>
        <v>0</v>
      </c>
      <c r="AE19" s="69">
        <f t="shared" si="10"/>
        <v>0</v>
      </c>
      <c r="AF19" s="69">
        <f t="shared" si="10"/>
        <v>0</v>
      </c>
    </row>
    <row r="20" spans="1:34" s="83" customFormat="1" ht="15" customHeight="1" x14ac:dyDescent="0.2">
      <c r="A20" s="94">
        <v>12</v>
      </c>
      <c r="B20" s="21" t="s">
        <v>16</v>
      </c>
      <c r="C20" s="81">
        <v>0.11</v>
      </c>
      <c r="D20" s="81">
        <v>0.1</v>
      </c>
      <c r="E20" s="81">
        <v>0.1</v>
      </c>
      <c r="F20" s="64">
        <v>0</v>
      </c>
      <c r="G20" s="64">
        <v>0</v>
      </c>
      <c r="H20" s="64">
        <v>0</v>
      </c>
      <c r="I20" s="64">
        <v>0</v>
      </c>
      <c r="J20" s="65">
        <f t="shared" ref="J20:J26" si="16">ROUND(SUM(F20*G20,H20*I20)*172*$J$7,2)</f>
        <v>0</v>
      </c>
      <c r="K20" s="65">
        <f t="shared" si="1"/>
        <v>0</v>
      </c>
      <c r="L20" s="64">
        <v>0</v>
      </c>
      <c r="M20" s="64">
        <v>0</v>
      </c>
      <c r="N20" s="64">
        <v>0</v>
      </c>
      <c r="O20" s="64">
        <v>0</v>
      </c>
      <c r="P20" s="65">
        <f t="shared" si="12"/>
        <v>0</v>
      </c>
      <c r="Q20" s="65">
        <f t="shared" si="5"/>
        <v>0</v>
      </c>
      <c r="R20" s="64">
        <v>0</v>
      </c>
      <c r="S20" s="64">
        <v>0</v>
      </c>
      <c r="T20" s="64">
        <v>0</v>
      </c>
      <c r="U20" s="64">
        <v>0</v>
      </c>
      <c r="V20" s="65">
        <f t="shared" si="14"/>
        <v>0</v>
      </c>
      <c r="W20" s="65">
        <f>ROUND(V20*(1-E20),-2)</f>
        <v>0</v>
      </c>
      <c r="X20" s="65">
        <f t="shared" si="2"/>
        <v>0</v>
      </c>
      <c r="Y20" s="65">
        <f t="shared" si="7"/>
        <v>0</v>
      </c>
      <c r="Z20" s="65">
        <f t="shared" si="8"/>
        <v>0</v>
      </c>
      <c r="AA20" s="65">
        <f t="shared" si="3"/>
        <v>0</v>
      </c>
      <c r="AB20" s="65">
        <f t="shared" si="4"/>
        <v>0</v>
      </c>
      <c r="AC20" s="65">
        <f>(W20)</f>
        <v>0</v>
      </c>
      <c r="AD20" s="69">
        <f t="shared" si="10"/>
        <v>0</v>
      </c>
      <c r="AE20" s="69">
        <f t="shared" si="10"/>
        <v>0</v>
      </c>
      <c r="AF20" s="69">
        <f t="shared" si="10"/>
        <v>0</v>
      </c>
      <c r="AH20" s="89"/>
    </row>
    <row r="21" spans="1:34" s="83" customFormat="1" ht="15" customHeight="1" x14ac:dyDescent="0.2">
      <c r="A21" s="94">
        <v>13</v>
      </c>
      <c r="B21" s="21" t="s">
        <v>17</v>
      </c>
      <c r="C21" s="81">
        <v>0.1</v>
      </c>
      <c r="D21" s="81">
        <v>0.11</v>
      </c>
      <c r="E21" s="81">
        <v>0.1</v>
      </c>
      <c r="F21" s="64">
        <v>0</v>
      </c>
      <c r="G21" s="64">
        <v>0</v>
      </c>
      <c r="H21" s="64">
        <v>0</v>
      </c>
      <c r="I21" s="64">
        <v>0</v>
      </c>
      <c r="J21" s="65">
        <f t="shared" si="16"/>
        <v>0</v>
      </c>
      <c r="K21" s="65">
        <f t="shared" si="1"/>
        <v>0</v>
      </c>
      <c r="L21" s="64">
        <v>0</v>
      </c>
      <c r="M21" s="64">
        <v>0</v>
      </c>
      <c r="N21" s="64">
        <v>0</v>
      </c>
      <c r="O21" s="64">
        <v>0</v>
      </c>
      <c r="P21" s="65">
        <f t="shared" si="12"/>
        <v>0</v>
      </c>
      <c r="Q21" s="65">
        <f t="shared" si="5"/>
        <v>0</v>
      </c>
      <c r="R21" s="64">
        <v>0</v>
      </c>
      <c r="S21" s="64">
        <v>0</v>
      </c>
      <c r="T21" s="64">
        <v>0</v>
      </c>
      <c r="U21" s="64">
        <v>0</v>
      </c>
      <c r="V21" s="65">
        <f t="shared" si="14"/>
        <v>0</v>
      </c>
      <c r="W21" s="65">
        <f t="shared" si="6"/>
        <v>0</v>
      </c>
      <c r="X21" s="65">
        <f t="shared" si="2"/>
        <v>0</v>
      </c>
      <c r="Y21" s="65">
        <f t="shared" si="7"/>
        <v>0</v>
      </c>
      <c r="Z21" s="65">
        <f t="shared" si="8"/>
        <v>0</v>
      </c>
      <c r="AA21" s="65">
        <f t="shared" si="3"/>
        <v>0</v>
      </c>
      <c r="AB21" s="65">
        <f t="shared" si="4"/>
        <v>0</v>
      </c>
      <c r="AC21" s="65">
        <f t="shared" si="9"/>
        <v>0</v>
      </c>
      <c r="AD21" s="69">
        <f t="shared" si="10"/>
        <v>0</v>
      </c>
      <c r="AE21" s="69">
        <f t="shared" si="10"/>
        <v>0</v>
      </c>
      <c r="AF21" s="69">
        <f t="shared" si="10"/>
        <v>0</v>
      </c>
    </row>
    <row r="22" spans="1:34" s="83" customFormat="1" ht="15" customHeight="1" x14ac:dyDescent="0.2">
      <c r="A22" s="94">
        <v>14</v>
      </c>
      <c r="B22" s="21" t="s">
        <v>18</v>
      </c>
      <c r="C22" s="81">
        <v>0.11</v>
      </c>
      <c r="D22" s="81">
        <v>0.13</v>
      </c>
      <c r="E22" s="81">
        <v>0.13</v>
      </c>
      <c r="F22" s="64">
        <v>0</v>
      </c>
      <c r="G22" s="64">
        <v>0</v>
      </c>
      <c r="H22" s="64">
        <v>0</v>
      </c>
      <c r="I22" s="64">
        <v>0</v>
      </c>
      <c r="J22" s="65">
        <f t="shared" si="16"/>
        <v>0</v>
      </c>
      <c r="K22" s="65">
        <f t="shared" si="1"/>
        <v>0</v>
      </c>
      <c r="L22" s="64">
        <v>0</v>
      </c>
      <c r="M22" s="64">
        <v>0</v>
      </c>
      <c r="N22" s="64">
        <v>0</v>
      </c>
      <c r="O22" s="64">
        <v>0</v>
      </c>
      <c r="P22" s="65">
        <f t="shared" si="12"/>
        <v>0</v>
      </c>
      <c r="Q22" s="65">
        <f t="shared" si="5"/>
        <v>0</v>
      </c>
      <c r="R22" s="64">
        <v>0</v>
      </c>
      <c r="S22" s="64">
        <v>0</v>
      </c>
      <c r="T22" s="64">
        <v>0</v>
      </c>
      <c r="U22" s="64">
        <v>0</v>
      </c>
      <c r="V22" s="65">
        <f t="shared" si="14"/>
        <v>0</v>
      </c>
      <c r="W22" s="65">
        <f t="shared" si="6"/>
        <v>0</v>
      </c>
      <c r="X22" s="65">
        <f t="shared" si="2"/>
        <v>0</v>
      </c>
      <c r="Y22" s="65">
        <f t="shared" si="7"/>
        <v>0</v>
      </c>
      <c r="Z22" s="65">
        <f t="shared" si="8"/>
        <v>0</v>
      </c>
      <c r="AA22" s="65">
        <f t="shared" si="3"/>
        <v>0</v>
      </c>
      <c r="AB22" s="65">
        <f t="shared" si="4"/>
        <v>0</v>
      </c>
      <c r="AC22" s="65">
        <f t="shared" si="9"/>
        <v>0</v>
      </c>
      <c r="AD22" s="69">
        <f t="shared" si="10"/>
        <v>0</v>
      </c>
      <c r="AE22" s="69">
        <f t="shared" si="10"/>
        <v>0</v>
      </c>
      <c r="AF22" s="69">
        <f t="shared" si="10"/>
        <v>0</v>
      </c>
    </row>
    <row r="23" spans="1:34" s="83" customFormat="1" ht="15" customHeight="1" x14ac:dyDescent="0.2">
      <c r="A23" s="94">
        <v>15</v>
      </c>
      <c r="B23" s="21" t="s">
        <v>19</v>
      </c>
      <c r="C23" s="81">
        <v>0.12</v>
      </c>
      <c r="D23" s="81">
        <v>0.1</v>
      </c>
      <c r="E23" s="81">
        <v>0.1</v>
      </c>
      <c r="F23" s="64">
        <v>0</v>
      </c>
      <c r="G23" s="64">
        <v>0</v>
      </c>
      <c r="H23" s="64">
        <v>0</v>
      </c>
      <c r="I23" s="64">
        <v>0</v>
      </c>
      <c r="J23" s="65">
        <f t="shared" si="16"/>
        <v>0</v>
      </c>
      <c r="K23" s="65">
        <f t="shared" si="1"/>
        <v>0</v>
      </c>
      <c r="L23" s="64">
        <v>0</v>
      </c>
      <c r="M23" s="64">
        <v>0</v>
      </c>
      <c r="N23" s="64">
        <v>0</v>
      </c>
      <c r="O23" s="64">
        <v>0</v>
      </c>
      <c r="P23" s="65">
        <f t="shared" si="12"/>
        <v>0</v>
      </c>
      <c r="Q23" s="65">
        <f t="shared" si="5"/>
        <v>0</v>
      </c>
      <c r="R23" s="64">
        <v>0</v>
      </c>
      <c r="S23" s="64">
        <v>0</v>
      </c>
      <c r="T23" s="64">
        <v>0</v>
      </c>
      <c r="U23" s="64">
        <v>0</v>
      </c>
      <c r="V23" s="65">
        <f t="shared" si="14"/>
        <v>0</v>
      </c>
      <c r="W23" s="65">
        <f t="shared" si="6"/>
        <v>0</v>
      </c>
      <c r="X23" s="65">
        <f t="shared" si="2"/>
        <v>0</v>
      </c>
      <c r="Y23" s="65">
        <f t="shared" si="7"/>
        <v>0</v>
      </c>
      <c r="Z23" s="65">
        <f t="shared" si="8"/>
        <v>0</v>
      </c>
      <c r="AA23" s="65">
        <f t="shared" si="3"/>
        <v>0</v>
      </c>
      <c r="AB23" s="65">
        <f t="shared" si="4"/>
        <v>0</v>
      </c>
      <c r="AC23" s="65">
        <f t="shared" si="9"/>
        <v>0</v>
      </c>
      <c r="AD23" s="69">
        <f t="shared" si="10"/>
        <v>0</v>
      </c>
      <c r="AE23" s="69">
        <f t="shared" si="10"/>
        <v>0</v>
      </c>
      <c r="AF23" s="69">
        <f t="shared" si="10"/>
        <v>0</v>
      </c>
    </row>
    <row r="24" spans="1:34" s="83" customFormat="1" ht="15" customHeight="1" x14ac:dyDescent="0.2">
      <c r="A24" s="94">
        <v>16</v>
      </c>
      <c r="B24" s="21" t="s">
        <v>20</v>
      </c>
      <c r="C24" s="81">
        <v>0.09</v>
      </c>
      <c r="D24" s="81">
        <v>0.09</v>
      </c>
      <c r="E24" s="81">
        <v>0.08</v>
      </c>
      <c r="F24" s="64">
        <v>0</v>
      </c>
      <c r="G24" s="64">
        <v>0</v>
      </c>
      <c r="H24" s="64">
        <v>0</v>
      </c>
      <c r="I24" s="64">
        <v>0</v>
      </c>
      <c r="J24" s="65">
        <f t="shared" si="16"/>
        <v>0</v>
      </c>
      <c r="K24" s="65">
        <f t="shared" si="1"/>
        <v>0</v>
      </c>
      <c r="L24" s="64">
        <v>0</v>
      </c>
      <c r="M24" s="64">
        <v>0</v>
      </c>
      <c r="N24" s="64">
        <v>0</v>
      </c>
      <c r="O24" s="64">
        <v>0</v>
      </c>
      <c r="P24" s="65">
        <f t="shared" si="12"/>
        <v>0</v>
      </c>
      <c r="Q24" s="65">
        <f t="shared" si="5"/>
        <v>0</v>
      </c>
      <c r="R24" s="64">
        <v>0</v>
      </c>
      <c r="S24" s="64">
        <v>0</v>
      </c>
      <c r="T24" s="64">
        <v>0</v>
      </c>
      <c r="U24" s="64">
        <v>0</v>
      </c>
      <c r="V24" s="65">
        <f t="shared" si="14"/>
        <v>0</v>
      </c>
      <c r="W24" s="65">
        <f t="shared" si="6"/>
        <v>0</v>
      </c>
      <c r="X24" s="65">
        <f t="shared" si="2"/>
        <v>0</v>
      </c>
      <c r="Y24" s="65">
        <f t="shared" si="7"/>
        <v>0</v>
      </c>
      <c r="Z24" s="65">
        <f t="shared" si="8"/>
        <v>0</v>
      </c>
      <c r="AA24" s="65">
        <f t="shared" si="3"/>
        <v>0</v>
      </c>
      <c r="AB24" s="65">
        <f t="shared" si="4"/>
        <v>0</v>
      </c>
      <c r="AC24" s="65">
        <f t="shared" si="9"/>
        <v>0</v>
      </c>
      <c r="AD24" s="69">
        <f t="shared" si="10"/>
        <v>0</v>
      </c>
      <c r="AE24" s="69">
        <f t="shared" si="10"/>
        <v>0</v>
      </c>
      <c r="AF24" s="69">
        <f t="shared" si="10"/>
        <v>0</v>
      </c>
    </row>
    <row r="25" spans="1:34" s="83" customFormat="1" ht="15" customHeight="1" x14ac:dyDescent="0.2">
      <c r="A25" s="94">
        <v>17</v>
      </c>
      <c r="B25" s="21" t="s">
        <v>21</v>
      </c>
      <c r="C25" s="81">
        <v>0.11</v>
      </c>
      <c r="D25" s="81">
        <v>0.1</v>
      </c>
      <c r="E25" s="81">
        <v>0.1</v>
      </c>
      <c r="F25" s="64">
        <v>0</v>
      </c>
      <c r="G25" s="64">
        <v>0</v>
      </c>
      <c r="H25" s="64">
        <v>0</v>
      </c>
      <c r="I25" s="64">
        <v>0</v>
      </c>
      <c r="J25" s="65">
        <f t="shared" si="16"/>
        <v>0</v>
      </c>
      <c r="K25" s="65">
        <f t="shared" si="1"/>
        <v>0</v>
      </c>
      <c r="L25" s="64">
        <v>0</v>
      </c>
      <c r="M25" s="64">
        <v>0</v>
      </c>
      <c r="N25" s="64">
        <v>0</v>
      </c>
      <c r="O25" s="64">
        <v>0</v>
      </c>
      <c r="P25" s="65">
        <f t="shared" si="12"/>
        <v>0</v>
      </c>
      <c r="Q25" s="65">
        <f t="shared" si="5"/>
        <v>0</v>
      </c>
      <c r="R25" s="64">
        <v>0</v>
      </c>
      <c r="S25" s="64">
        <v>0</v>
      </c>
      <c r="T25" s="64">
        <v>0</v>
      </c>
      <c r="U25" s="64">
        <v>0</v>
      </c>
      <c r="V25" s="65">
        <f t="shared" si="14"/>
        <v>0</v>
      </c>
      <c r="W25" s="65">
        <f t="shared" si="6"/>
        <v>0</v>
      </c>
      <c r="X25" s="65">
        <f t="shared" si="2"/>
        <v>0</v>
      </c>
      <c r="Y25" s="65">
        <f t="shared" si="7"/>
        <v>0</v>
      </c>
      <c r="Z25" s="65">
        <f t="shared" si="8"/>
        <v>0</v>
      </c>
      <c r="AA25" s="65">
        <f t="shared" si="3"/>
        <v>0</v>
      </c>
      <c r="AB25" s="65">
        <f t="shared" si="4"/>
        <v>0</v>
      </c>
      <c r="AC25" s="65">
        <f t="shared" si="9"/>
        <v>0</v>
      </c>
      <c r="AD25" s="69">
        <f t="shared" si="10"/>
        <v>0</v>
      </c>
      <c r="AE25" s="69">
        <f t="shared" si="10"/>
        <v>0</v>
      </c>
      <c r="AF25" s="69">
        <f t="shared" si="10"/>
        <v>0</v>
      </c>
    </row>
    <row r="26" spans="1:34" s="83" customFormat="1" ht="15" customHeight="1" x14ac:dyDescent="0.2">
      <c r="A26" s="94">
        <v>18</v>
      </c>
      <c r="B26" s="21" t="s">
        <v>22</v>
      </c>
      <c r="C26" s="81">
        <v>0.22</v>
      </c>
      <c r="D26" s="81">
        <v>0.21</v>
      </c>
      <c r="E26" s="81">
        <v>0.2</v>
      </c>
      <c r="F26" s="64">
        <v>0</v>
      </c>
      <c r="G26" s="64">
        <v>0</v>
      </c>
      <c r="H26" s="64">
        <v>0</v>
      </c>
      <c r="I26" s="64">
        <v>0</v>
      </c>
      <c r="J26" s="65">
        <f t="shared" si="16"/>
        <v>0</v>
      </c>
      <c r="K26" s="65">
        <f t="shared" si="1"/>
        <v>0</v>
      </c>
      <c r="L26" s="64">
        <v>0</v>
      </c>
      <c r="M26" s="64">
        <v>0</v>
      </c>
      <c r="N26" s="64">
        <v>0</v>
      </c>
      <c r="O26" s="64">
        <v>0</v>
      </c>
      <c r="P26" s="65">
        <f t="shared" si="12"/>
        <v>0</v>
      </c>
      <c r="Q26" s="65">
        <f t="shared" si="5"/>
        <v>0</v>
      </c>
      <c r="R26" s="64">
        <v>0</v>
      </c>
      <c r="S26" s="64">
        <v>0</v>
      </c>
      <c r="T26" s="64">
        <v>0</v>
      </c>
      <c r="U26" s="64">
        <v>0</v>
      </c>
      <c r="V26" s="65">
        <f t="shared" si="14"/>
        <v>0</v>
      </c>
      <c r="W26" s="65">
        <f t="shared" si="6"/>
        <v>0</v>
      </c>
      <c r="X26" s="65">
        <f t="shared" si="2"/>
        <v>0</v>
      </c>
      <c r="Y26" s="65">
        <f t="shared" si="7"/>
        <v>0</v>
      </c>
      <c r="Z26" s="65">
        <f t="shared" si="8"/>
        <v>0</v>
      </c>
      <c r="AA26" s="65">
        <f t="shared" si="3"/>
        <v>0</v>
      </c>
      <c r="AB26" s="65">
        <f t="shared" si="4"/>
        <v>0</v>
      </c>
      <c r="AC26" s="65">
        <f t="shared" si="9"/>
        <v>0</v>
      </c>
      <c r="AD26" s="69">
        <f t="shared" si="10"/>
        <v>0</v>
      </c>
      <c r="AE26" s="69">
        <f t="shared" si="10"/>
        <v>0</v>
      </c>
      <c r="AF26" s="69">
        <f t="shared" si="10"/>
        <v>0</v>
      </c>
    </row>
    <row r="27" spans="1:34" s="90" customFormat="1" ht="15" customHeight="1" x14ac:dyDescent="0.2">
      <c r="A27" s="17"/>
      <c r="B27" s="17" t="s">
        <v>23</v>
      </c>
      <c r="C27" s="82"/>
      <c r="D27" s="82"/>
      <c r="E27" s="82"/>
      <c r="F27" s="66">
        <f>SUM(F9:F26)</f>
        <v>30</v>
      </c>
      <c r="G27" s="66">
        <f t="shared" ref="G27:AF27" si="17">SUM(G9:G26)</f>
        <v>96</v>
      </c>
      <c r="H27" s="66">
        <f t="shared" si="17"/>
        <v>15</v>
      </c>
      <c r="I27" s="66">
        <f t="shared" si="17"/>
        <v>28</v>
      </c>
      <c r="J27" s="67">
        <f t="shared" si="17"/>
        <v>654253.6</v>
      </c>
      <c r="K27" s="67">
        <f>SUM(K9:K26)</f>
        <v>587217.77</v>
      </c>
      <c r="L27" s="66">
        <f t="shared" si="17"/>
        <v>30</v>
      </c>
      <c r="M27" s="66">
        <f t="shared" si="17"/>
        <v>96</v>
      </c>
      <c r="N27" s="66">
        <f t="shared" si="17"/>
        <v>15</v>
      </c>
      <c r="O27" s="66">
        <f t="shared" si="17"/>
        <v>28</v>
      </c>
      <c r="P27" s="67">
        <f t="shared" si="17"/>
        <v>654253.6</v>
      </c>
      <c r="Q27" s="67">
        <f t="shared" si="17"/>
        <v>582285.71</v>
      </c>
      <c r="R27" s="66">
        <f t="shared" si="17"/>
        <v>30</v>
      </c>
      <c r="S27" s="66">
        <f t="shared" si="17"/>
        <v>96</v>
      </c>
      <c r="T27" s="66">
        <f t="shared" si="17"/>
        <v>15</v>
      </c>
      <c r="U27" s="66">
        <f t="shared" si="17"/>
        <v>28</v>
      </c>
      <c r="V27" s="67">
        <f t="shared" si="17"/>
        <v>654253.6</v>
      </c>
      <c r="W27" s="67">
        <f t="shared" si="17"/>
        <v>585607.30000000005</v>
      </c>
      <c r="X27" s="96">
        <f t="shared" si="17"/>
        <v>654253.6</v>
      </c>
      <c r="Y27" s="96">
        <f t="shared" si="17"/>
        <v>654253.6</v>
      </c>
      <c r="Z27" s="96">
        <f t="shared" si="17"/>
        <v>654253.6</v>
      </c>
      <c r="AA27" s="96">
        <f t="shared" si="17"/>
        <v>587217.77</v>
      </c>
      <c r="AB27" s="96">
        <f t="shared" si="17"/>
        <v>582285.71</v>
      </c>
      <c r="AC27" s="96">
        <f t="shared" si="17"/>
        <v>585607.30000000005</v>
      </c>
      <c r="AD27" s="68">
        <f t="shared" si="17"/>
        <v>587.20000000000005</v>
      </c>
      <c r="AE27" s="68">
        <f t="shared" si="17"/>
        <v>582.29999999999995</v>
      </c>
      <c r="AF27" s="68">
        <f t="shared" si="17"/>
        <v>585.59999999999991</v>
      </c>
    </row>
    <row r="28" spans="1:34" s="83" customFormat="1" ht="15" customHeight="1" x14ac:dyDescent="0.2">
      <c r="K28" s="91"/>
      <c r="L28" s="91"/>
      <c r="M28" s="91"/>
    </row>
    <row r="29" spans="1:34" s="83" customFormat="1" ht="15" customHeight="1" x14ac:dyDescent="0.2">
      <c r="J29" s="91" t="s">
        <v>48</v>
      </c>
      <c r="K29" s="91">
        <f>+J27-K27</f>
        <v>67035.829999999958</v>
      </c>
      <c r="P29" s="91"/>
      <c r="Q29" s="91">
        <f>+P27-Q27</f>
        <v>71967.890000000014</v>
      </c>
      <c r="V29" s="91"/>
      <c r="W29" s="91">
        <f>+V27-W27</f>
        <v>68646.29999999993</v>
      </c>
    </row>
    <row r="30" spans="1:34" s="84" customFormat="1" x14ac:dyDescent="0.2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</row>
  </sheetData>
  <mergeCells count="36">
    <mergeCell ref="S5:S6"/>
    <mergeCell ref="T5:T6"/>
    <mergeCell ref="U5:U6"/>
    <mergeCell ref="V5:V6"/>
    <mergeCell ref="W5:W7"/>
    <mergeCell ref="L8:Q8"/>
    <mergeCell ref="R8:W8"/>
    <mergeCell ref="H7:I7"/>
    <mergeCell ref="L7:M7"/>
    <mergeCell ref="N7:O7"/>
    <mergeCell ref="R7:S7"/>
    <mergeCell ref="T7:U7"/>
    <mergeCell ref="A5:A8"/>
    <mergeCell ref="B5:B8"/>
    <mergeCell ref="C5:E6"/>
    <mergeCell ref="F5:F6"/>
    <mergeCell ref="G5:G6"/>
    <mergeCell ref="C7:E7"/>
    <mergeCell ref="F7:G7"/>
    <mergeCell ref="F8:K8"/>
    <mergeCell ref="AD5:AF5"/>
    <mergeCell ref="A3:B3"/>
    <mergeCell ref="AA5:AC5"/>
    <mergeCell ref="X5:Z5"/>
    <mergeCell ref="H5:H6"/>
    <mergeCell ref="I5:I6"/>
    <mergeCell ref="J5:J6"/>
    <mergeCell ref="K5:K7"/>
    <mergeCell ref="L5:L6"/>
    <mergeCell ref="M5:M6"/>
    <mergeCell ref="N5:N6"/>
    <mergeCell ref="O5:O6"/>
    <mergeCell ref="P5:P6"/>
    <mergeCell ref="Q5:Q7"/>
    <mergeCell ref="R5:R6"/>
    <mergeCell ref="C3:S3"/>
  </mergeCells>
  <pageMargins left="0.78740157480314965" right="0.19685039370078741" top="0.74803149606299213" bottom="0.74803149606299213" header="0.31496062992125984" footer="0.51181102362204722"/>
  <pageSetup paperSize="9" scale="69" firstPageNumber="0" fitToWidth="2" orientation="landscape" horizontalDpi="300" verticalDpi="300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9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3" t="s">
        <v>31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77"/>
      <c r="V1" s="77"/>
      <c r="W1" s="77"/>
      <c r="X1" s="77"/>
      <c r="Y1" s="77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8" t="s">
        <v>0</v>
      </c>
      <c r="B3" s="78" t="s">
        <v>1</v>
      </c>
      <c r="C3" s="80" t="s">
        <v>2</v>
      </c>
      <c r="D3" s="80"/>
      <c r="E3" s="80"/>
      <c r="F3" s="124" t="s">
        <v>34</v>
      </c>
      <c r="G3" s="125"/>
      <c r="H3" s="126"/>
      <c r="I3" s="106" t="s">
        <v>30</v>
      </c>
      <c r="J3" s="130"/>
      <c r="K3" s="131"/>
      <c r="L3" s="33" t="s">
        <v>25</v>
      </c>
      <c r="M3" s="33"/>
      <c r="N3" s="33"/>
      <c r="O3" s="33"/>
      <c r="P3" s="33"/>
      <c r="Q3" s="33"/>
      <c r="R3" s="33"/>
      <c r="S3" s="33"/>
      <c r="T3" s="33"/>
      <c r="U3" s="135">
        <v>2021</v>
      </c>
      <c r="V3" s="136"/>
      <c r="W3" s="136"/>
      <c r="X3" s="137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135">
        <v>2022</v>
      </c>
      <c r="AJ3" s="136"/>
      <c r="AK3" s="136"/>
      <c r="AL3" s="137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135">
        <v>2023</v>
      </c>
      <c r="AX3" s="136"/>
      <c r="AY3" s="136"/>
      <c r="AZ3" s="137"/>
      <c r="BA3" s="72"/>
    </row>
    <row r="4" spans="1:1046" ht="38.25" x14ac:dyDescent="0.2">
      <c r="A4" s="78"/>
      <c r="B4" s="78"/>
      <c r="C4" s="80">
        <v>2018</v>
      </c>
      <c r="D4" s="80">
        <v>2019</v>
      </c>
      <c r="E4" s="80">
        <v>2020</v>
      </c>
      <c r="F4" s="127"/>
      <c r="G4" s="128"/>
      <c r="H4" s="129"/>
      <c r="I4" s="132"/>
      <c r="J4" s="133"/>
      <c r="K4" s="134"/>
      <c r="L4" s="8" t="s">
        <v>26</v>
      </c>
      <c r="M4" s="8" t="s">
        <v>35</v>
      </c>
      <c r="N4" s="27" t="s">
        <v>27</v>
      </c>
      <c r="O4" s="8" t="s">
        <v>36</v>
      </c>
      <c r="P4" s="9" t="s">
        <v>37</v>
      </c>
      <c r="Q4" s="9" t="s">
        <v>45</v>
      </c>
      <c r="R4" s="31" t="s">
        <v>38</v>
      </c>
      <c r="S4" s="31"/>
      <c r="T4" s="9" t="s">
        <v>28</v>
      </c>
      <c r="U4" s="138" t="s">
        <v>46</v>
      </c>
      <c r="V4" s="137"/>
      <c r="W4" s="138" t="s">
        <v>47</v>
      </c>
      <c r="X4" s="137"/>
      <c r="Y4" s="9"/>
      <c r="Z4" s="8" t="s">
        <v>26</v>
      </c>
      <c r="AA4" s="8" t="s">
        <v>35</v>
      </c>
      <c r="AB4" s="27" t="s">
        <v>27</v>
      </c>
      <c r="AC4" s="8" t="s">
        <v>36</v>
      </c>
      <c r="AD4" s="9" t="s">
        <v>37</v>
      </c>
      <c r="AE4" s="9" t="s">
        <v>45</v>
      </c>
      <c r="AF4" s="31" t="s">
        <v>38</v>
      </c>
      <c r="AG4" s="31"/>
      <c r="AH4" s="9" t="s">
        <v>28</v>
      </c>
      <c r="AI4" s="138" t="s">
        <v>46</v>
      </c>
      <c r="AJ4" s="137"/>
      <c r="AK4" s="138" t="s">
        <v>47</v>
      </c>
      <c r="AL4" s="137"/>
      <c r="AM4" s="9"/>
      <c r="AN4" s="8" t="s">
        <v>26</v>
      </c>
      <c r="AO4" s="8" t="s">
        <v>35</v>
      </c>
      <c r="AP4" s="27" t="s">
        <v>27</v>
      </c>
      <c r="AQ4" s="8" t="s">
        <v>36</v>
      </c>
      <c r="AR4" s="9" t="s">
        <v>37</v>
      </c>
      <c r="AS4" s="9" t="s">
        <v>45</v>
      </c>
      <c r="AT4" s="31" t="s">
        <v>38</v>
      </c>
      <c r="AU4" s="31"/>
      <c r="AV4" s="9" t="s">
        <v>28</v>
      </c>
      <c r="AW4" s="138" t="s">
        <v>46</v>
      </c>
      <c r="AX4" s="137"/>
      <c r="AY4" s="138" t="s">
        <v>47</v>
      </c>
      <c r="AZ4" s="137"/>
      <c r="BA4" s="73"/>
      <c r="BB4" s="117" t="s">
        <v>29</v>
      </c>
      <c r="BC4" s="118"/>
      <c r="BD4" s="119"/>
    </row>
    <row r="5" spans="1:1046" s="44" customFormat="1" ht="15" x14ac:dyDescent="0.2">
      <c r="A5" s="78"/>
      <c r="B5" s="78"/>
      <c r="C5" s="80"/>
      <c r="D5" s="80"/>
      <c r="E5" s="80"/>
      <c r="F5" s="80">
        <v>2021</v>
      </c>
      <c r="G5" s="80">
        <v>2022</v>
      </c>
      <c r="H5" s="80">
        <v>2023</v>
      </c>
      <c r="I5" s="76">
        <v>2021</v>
      </c>
      <c r="J5" s="76">
        <v>2022</v>
      </c>
      <c r="K5" s="76">
        <v>2023</v>
      </c>
      <c r="L5" s="120">
        <v>2021</v>
      </c>
      <c r="M5" s="121"/>
      <c r="N5" s="121"/>
      <c r="O5" s="121"/>
      <c r="P5" s="121"/>
      <c r="Q5" s="121"/>
      <c r="R5" s="121"/>
      <c r="S5" s="121"/>
      <c r="T5" s="122"/>
      <c r="U5" s="79" t="s">
        <v>33</v>
      </c>
      <c r="V5" s="79" t="s">
        <v>32</v>
      </c>
      <c r="W5" s="79" t="s">
        <v>33</v>
      </c>
      <c r="X5" s="79" t="s">
        <v>32</v>
      </c>
      <c r="Y5" s="79"/>
      <c r="Z5" s="120">
        <v>2022</v>
      </c>
      <c r="AA5" s="121"/>
      <c r="AB5" s="121"/>
      <c r="AC5" s="121"/>
      <c r="AD5" s="121"/>
      <c r="AE5" s="121"/>
      <c r="AF5" s="121"/>
      <c r="AG5" s="121"/>
      <c r="AH5" s="122"/>
      <c r="AI5" s="79" t="s">
        <v>33</v>
      </c>
      <c r="AJ5" s="79" t="s">
        <v>32</v>
      </c>
      <c r="AK5" s="79" t="s">
        <v>33</v>
      </c>
      <c r="AL5" s="79" t="s">
        <v>32</v>
      </c>
      <c r="AM5" s="79"/>
      <c r="AN5" s="120">
        <v>2023</v>
      </c>
      <c r="AO5" s="121"/>
      <c r="AP5" s="121"/>
      <c r="AQ5" s="121"/>
      <c r="AR5" s="121"/>
      <c r="AS5" s="121"/>
      <c r="AT5" s="121"/>
      <c r="AU5" s="121"/>
      <c r="AV5" s="122"/>
      <c r="AW5" s="79" t="s">
        <v>33</v>
      </c>
      <c r="AX5" s="79" t="s">
        <v>32</v>
      </c>
      <c r="AY5" s="79" t="s">
        <v>33</v>
      </c>
      <c r="AZ5" s="79" t="s">
        <v>32</v>
      </c>
      <c r="BA5" s="74"/>
      <c r="BB5" s="70">
        <v>2021</v>
      </c>
      <c r="BC5" s="70">
        <v>2022</v>
      </c>
      <c r="BD5" s="70">
        <v>2023</v>
      </c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  <c r="AML5" s="43"/>
      <c r="AMM5" s="43"/>
      <c r="AMN5" s="43"/>
      <c r="AMO5" s="43"/>
      <c r="AMP5" s="43"/>
      <c r="AMQ5" s="43"/>
      <c r="AMR5" s="43"/>
      <c r="AMS5" s="43"/>
      <c r="AMT5" s="43"/>
      <c r="AMU5" s="43"/>
      <c r="AMV5" s="43"/>
      <c r="AMW5" s="43"/>
      <c r="AMX5" s="43"/>
      <c r="AMY5" s="43"/>
      <c r="AMZ5" s="43"/>
      <c r="ANA5" s="43"/>
      <c r="ANB5" s="43"/>
      <c r="ANC5" s="43"/>
      <c r="AND5" s="43"/>
      <c r="ANE5" s="43"/>
      <c r="ANF5" s="43"/>
    </row>
    <row r="6" spans="1:1046" ht="15" x14ac:dyDescent="0.2">
      <c r="A6" s="78">
        <v>1</v>
      </c>
      <c r="B6" s="4" t="s">
        <v>5</v>
      </c>
      <c r="C6" s="1">
        <v>1.492</v>
      </c>
      <c r="D6" s="1">
        <v>1.492</v>
      </c>
      <c r="E6" s="1">
        <v>1.492</v>
      </c>
      <c r="F6" s="34">
        <f t="shared" ref="F6:F23" si="0">100%-I6</f>
        <v>0.89</v>
      </c>
      <c r="G6" s="34">
        <f t="shared" ref="G6:H21" si="1">100%-J6</f>
        <v>0.89</v>
      </c>
      <c r="H6" s="34">
        <f t="shared" si="1"/>
        <v>0.89</v>
      </c>
      <c r="I6" s="22">
        <v>0.11</v>
      </c>
      <c r="J6" s="22">
        <v>0.11</v>
      </c>
      <c r="K6" s="22">
        <v>0.11</v>
      </c>
      <c r="L6" s="10"/>
      <c r="M6" s="36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6">
        <f t="shared" ref="O6:O16" si="4">$N$28/$N$26</f>
        <v>4.409920681208445E-2</v>
      </c>
      <c r="P6" s="42">
        <f t="shared" ref="P6:P16" si="5">ROUND($N$26*(($L6*$F6)/SUMPRODUCT($F$6:$F$23,$L$6:$L$23))*O6,0)</f>
        <v>0</v>
      </c>
      <c r="Q6" s="42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6">
        <f>$AB$27/$AB$26</f>
        <v>0.96007585770091119</v>
      </c>
      <c r="AB6" s="11">
        <f>ROUND($N$26*(($L6*$F6)/SUMPRODUCT($F$6:$F$23,$L$6:$L$23))*AA6,0)</f>
        <v>0</v>
      </c>
      <c r="AC6" s="36">
        <f>$AB$28/$AB$26</f>
        <v>3.9924142299088757E-2</v>
      </c>
      <c r="AD6" s="42">
        <f>ROUND($N$26*(($L6*$F6)/SUMPRODUCT($F$6:$F$23,$L$6:$L$23))*AC6,0)</f>
        <v>0</v>
      </c>
      <c r="AE6" s="42">
        <f>AB6+AD6</f>
        <v>0</v>
      </c>
      <c r="AF6" s="11">
        <f t="shared" ref="AF6:AF23" si="9">ROUNDUP(AE6/G6*J6,-2)</f>
        <v>0</v>
      </c>
      <c r="AG6" s="37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6">
        <f>$AP$27/$AP$26</f>
        <v>0.32999311079100646</v>
      </c>
      <c r="AP6" s="11">
        <f>ROUND($AP$26*(($AN6*$H6)/SUMPRODUCT($AN$6:$AN$23,$H$6:$H$23))*AO6,0)</f>
        <v>0</v>
      </c>
      <c r="AQ6" s="36">
        <f>$AP$28/$AP$26</f>
        <v>0.67000688920899354</v>
      </c>
      <c r="AR6" s="42">
        <f>ROUND($AP$26*(($AN6*$H6)/SUMPRODUCT($AN$6:$AN$23,$H$6:$H$23))*AQ6,0)</f>
        <v>0</v>
      </c>
      <c r="AS6" s="42">
        <f>AP6+AR6</f>
        <v>0</v>
      </c>
      <c r="AT6" s="11">
        <f t="shared" ref="AT6:AT23" si="10">ROUNDUP(AS6/H6*K6,-2)</f>
        <v>0</v>
      </c>
      <c r="AU6" s="37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1"/>
      <c r="BB6" s="45">
        <f>ROUND(Q6/1000,1)</f>
        <v>0</v>
      </c>
      <c r="BC6" s="46">
        <f>ROUND(AE6/1000,1)</f>
        <v>0</v>
      </c>
      <c r="BD6" s="46">
        <f t="shared" ref="BD6:BD16" si="11">ROUND(AS6/1000,1)</f>
        <v>0</v>
      </c>
      <c r="BF6" s="28"/>
      <c r="BG6" s="28"/>
      <c r="BH6" s="28"/>
    </row>
    <row r="7" spans="1:1046" ht="15" x14ac:dyDescent="0.2">
      <c r="A7" s="78">
        <v>2</v>
      </c>
      <c r="B7" s="4" t="s">
        <v>6</v>
      </c>
      <c r="C7" s="1">
        <v>1.492</v>
      </c>
      <c r="D7" s="1">
        <v>1.492</v>
      </c>
      <c r="E7" s="1">
        <v>1.492</v>
      </c>
      <c r="F7" s="34">
        <f t="shared" si="0"/>
        <v>0.9</v>
      </c>
      <c r="G7" s="34">
        <f t="shared" si="1"/>
        <v>0.9</v>
      </c>
      <c r="H7" s="34">
        <f t="shared" si="1"/>
        <v>0.9</v>
      </c>
      <c r="I7" s="22">
        <v>0.1</v>
      </c>
      <c r="J7" s="22">
        <v>0.1</v>
      </c>
      <c r="K7" s="22">
        <v>0.1</v>
      </c>
      <c r="L7" s="12">
        <v>1</v>
      </c>
      <c r="M7" s="36">
        <f t="shared" si="2"/>
        <v>0.95590079318791554</v>
      </c>
      <c r="N7" s="11">
        <f t="shared" si="3"/>
        <v>1880591</v>
      </c>
      <c r="O7" s="36">
        <f t="shared" si="4"/>
        <v>4.409920681208445E-2</v>
      </c>
      <c r="P7" s="42">
        <f>ROUND($N$26*(($L7*$F7)/SUMPRODUCT($F$6:$F$23,$L$6:$L$23))*O7,0)</f>
        <v>86759</v>
      </c>
      <c r="Q7" s="42">
        <f t="shared" si="6"/>
        <v>1967350</v>
      </c>
      <c r="R7" s="11">
        <f t="shared" si="7"/>
        <v>218600</v>
      </c>
      <c r="S7" s="37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6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6">
        <f t="shared" ref="AC7:AC23" si="16">$AB$28/$AB$26</f>
        <v>3.9924142299088757E-2</v>
      </c>
      <c r="AD7" s="11">
        <f>ROUND($AB$26*(($Z7*$G7)/SUMPRODUCT($Z$7:$Z$23,$G$7:$G$23))*AC7,0)</f>
        <v>0</v>
      </c>
      <c r="AE7" s="42">
        <f t="shared" ref="AE7:AE23" si="17">AB7+AD7</f>
        <v>0</v>
      </c>
      <c r="AF7" s="11">
        <f t="shared" si="9"/>
        <v>0</v>
      </c>
      <c r="AG7" s="37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6">
        <f t="shared" ref="AO7:AO23" si="22">$AP$27/$AP$26</f>
        <v>0.32999311079100646</v>
      </c>
      <c r="AP7" s="11">
        <f>ROUND($AP$26*(($AN7*$H7)/SUMPRODUCT($AN$6:$AN$23,$H$6:$H$23))*AO7,0)</f>
        <v>0</v>
      </c>
      <c r="AQ7" s="36">
        <f t="shared" ref="AQ7:AQ23" si="23">$AP$28/$AP$26</f>
        <v>0.67000688920899354</v>
      </c>
      <c r="AR7" s="42">
        <f>ROUND($AP$26*(($AN7*$H7)/SUMPRODUCT($AN$6:$AN$23,$H$6:$H$23))*AQ7,0)</f>
        <v>0</v>
      </c>
      <c r="AS7" s="42">
        <f t="shared" ref="AS7:AS23" si="24">AP7+AR7</f>
        <v>0</v>
      </c>
      <c r="AT7" s="11">
        <f t="shared" si="10"/>
        <v>0</v>
      </c>
      <c r="AU7" s="37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1"/>
      <c r="BB7" s="45">
        <f>ROUND(Q7/1000,1)</f>
        <v>1967.4</v>
      </c>
      <c r="BC7" s="46">
        <f>ROUND(AE7/1000,1)</f>
        <v>0</v>
      </c>
      <c r="BD7" s="46">
        <f t="shared" si="11"/>
        <v>0</v>
      </c>
      <c r="BF7" s="28"/>
      <c r="BG7" s="28"/>
      <c r="BH7" s="28"/>
    </row>
    <row r="8" spans="1:1046" ht="15" x14ac:dyDescent="0.2">
      <c r="A8" s="78">
        <v>3</v>
      </c>
      <c r="B8" s="4" t="s">
        <v>7</v>
      </c>
      <c r="C8" s="1">
        <v>1.492</v>
      </c>
      <c r="D8" s="1">
        <v>1.492</v>
      </c>
      <c r="E8" s="1">
        <v>1.492</v>
      </c>
      <c r="F8" s="34">
        <f t="shared" si="0"/>
        <v>0.9</v>
      </c>
      <c r="G8" s="34">
        <f t="shared" si="1"/>
        <v>0.9</v>
      </c>
      <c r="H8" s="34">
        <f t="shared" si="1"/>
        <v>0.9</v>
      </c>
      <c r="I8" s="22">
        <v>0.1</v>
      </c>
      <c r="J8" s="22">
        <v>0.1</v>
      </c>
      <c r="K8" s="22">
        <v>0.1</v>
      </c>
      <c r="L8" s="12">
        <v>1</v>
      </c>
      <c r="M8" s="36">
        <f t="shared" si="2"/>
        <v>0.95590079318791554</v>
      </c>
      <c r="N8" s="11">
        <f t="shared" si="3"/>
        <v>1880591</v>
      </c>
      <c r="O8" s="36">
        <f t="shared" si="4"/>
        <v>4.409920681208445E-2</v>
      </c>
      <c r="P8" s="42">
        <f t="shared" si="5"/>
        <v>86759</v>
      </c>
      <c r="Q8" s="42">
        <f t="shared" si="6"/>
        <v>1967350</v>
      </c>
      <c r="R8" s="11">
        <f t="shared" si="7"/>
        <v>218600</v>
      </c>
      <c r="S8" s="37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6">
        <f t="shared" si="14"/>
        <v>0.96007585770091119</v>
      </c>
      <c r="AB8" s="11">
        <f t="shared" si="15"/>
        <v>0</v>
      </c>
      <c r="AC8" s="36">
        <f t="shared" si="16"/>
        <v>3.9924142299088757E-2</v>
      </c>
      <c r="AD8" s="11">
        <f>ROUND($AB$26*(($Z8*$G8)/SUMPRODUCT($Z$7:$Z$23,$G$7:$G$23))*AC8,0)</f>
        <v>0</v>
      </c>
      <c r="AE8" s="42">
        <f t="shared" si="17"/>
        <v>0</v>
      </c>
      <c r="AF8" s="11">
        <f t="shared" si="9"/>
        <v>0</v>
      </c>
      <c r="AG8" s="37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6">
        <f t="shared" si="22"/>
        <v>0.32999311079100646</v>
      </c>
      <c r="AP8" s="11">
        <f>ROUND($AP$26*(($AN8*$H8)/SUMPRODUCT($AN$6:$AN$23,$H$6:$H$23))*AO8,0)</f>
        <v>0</v>
      </c>
      <c r="AQ8" s="36">
        <f t="shared" si="23"/>
        <v>0.67000688920899354</v>
      </c>
      <c r="AR8" s="42">
        <f>ROUND($AP$26*(($AN8*$H8)/SUMPRODUCT($AN$6:$AN$23,$H$6:$H$23))*AQ8,0)</f>
        <v>0</v>
      </c>
      <c r="AS8" s="42">
        <f t="shared" si="24"/>
        <v>0</v>
      </c>
      <c r="AT8" s="11">
        <f t="shared" si="10"/>
        <v>0</v>
      </c>
      <c r="AU8" s="37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1"/>
      <c r="BB8" s="45">
        <f>ROUND(Q8/1000,1)</f>
        <v>1967.4</v>
      </c>
      <c r="BC8" s="46">
        <f>ROUND(AE8/1000,1)</f>
        <v>0</v>
      </c>
      <c r="BD8" s="46">
        <f t="shared" si="11"/>
        <v>0</v>
      </c>
      <c r="BF8" s="28"/>
      <c r="BG8" s="28"/>
      <c r="BH8" s="28"/>
    </row>
    <row r="9" spans="1:1046" ht="15" x14ac:dyDescent="0.2">
      <c r="A9" s="78">
        <v>4</v>
      </c>
      <c r="B9" s="4" t="s">
        <v>8</v>
      </c>
      <c r="C9" s="1">
        <v>1.492</v>
      </c>
      <c r="D9" s="1">
        <v>1.492</v>
      </c>
      <c r="E9" s="1">
        <v>1.492</v>
      </c>
      <c r="F9" s="34">
        <f t="shared" si="0"/>
        <v>0.9</v>
      </c>
      <c r="G9" s="34">
        <f t="shared" si="1"/>
        <v>0.9</v>
      </c>
      <c r="H9" s="34">
        <f t="shared" si="1"/>
        <v>0.9</v>
      </c>
      <c r="I9" s="22">
        <v>0.1</v>
      </c>
      <c r="J9" s="22">
        <v>0.1</v>
      </c>
      <c r="K9" s="22">
        <v>0.1</v>
      </c>
      <c r="L9" s="12"/>
      <c r="M9" s="36">
        <f t="shared" si="2"/>
        <v>0.95590079318791554</v>
      </c>
      <c r="N9" s="11">
        <f t="shared" si="3"/>
        <v>0</v>
      </c>
      <c r="O9" s="36">
        <f t="shared" si="4"/>
        <v>4.409920681208445E-2</v>
      </c>
      <c r="P9" s="42">
        <f t="shared" si="5"/>
        <v>0</v>
      </c>
      <c r="Q9" s="42">
        <f t="shared" si="6"/>
        <v>0</v>
      </c>
      <c r="R9" s="11">
        <f t="shared" si="7"/>
        <v>0</v>
      </c>
      <c r="S9" s="37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6">
        <f t="shared" si="14"/>
        <v>0.96007585770091119</v>
      </c>
      <c r="AB9" s="11">
        <f t="shared" si="15"/>
        <v>0</v>
      </c>
      <c r="AC9" s="36">
        <f t="shared" si="16"/>
        <v>3.9924142299088757E-2</v>
      </c>
      <c r="AD9" s="11">
        <f>ROUND($AB$26*(($Z9*$G9)/SUMPRODUCT($Z$7:$Z$23,$G$7:$G$23))*AC9,0)</f>
        <v>0</v>
      </c>
      <c r="AE9" s="42">
        <f t="shared" si="17"/>
        <v>0</v>
      </c>
      <c r="AF9" s="11">
        <f t="shared" si="9"/>
        <v>0</v>
      </c>
      <c r="AG9" s="37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6">
        <f t="shared" si="22"/>
        <v>0.32999311079100646</v>
      </c>
      <c r="AP9" s="11">
        <f>ROUND($AP$26*(($AN9*$H9)/SUMPRODUCT($AN$6:$AN$23,$H$6:$H$23))*AO9,0)</f>
        <v>0</v>
      </c>
      <c r="AQ9" s="36">
        <f t="shared" si="23"/>
        <v>0.67000688920899354</v>
      </c>
      <c r="AR9" s="42">
        <f>ROUND($AP$26*(($AN9*$H9)/SUMPRODUCT($AN$6:$AN$23,$H$6:$H$23))*AQ9,0)</f>
        <v>0</v>
      </c>
      <c r="AS9" s="42">
        <f t="shared" si="24"/>
        <v>0</v>
      </c>
      <c r="AT9" s="11">
        <f t="shared" si="10"/>
        <v>0</v>
      </c>
      <c r="AU9" s="37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1"/>
      <c r="BB9" s="45">
        <f>ROUND(Q9/1000,1)</f>
        <v>0</v>
      </c>
      <c r="BC9" s="46">
        <f>ROUND(AE9/1000,1)</f>
        <v>0</v>
      </c>
      <c r="BD9" s="46">
        <f t="shared" si="11"/>
        <v>0</v>
      </c>
      <c r="BF9" s="28"/>
      <c r="BG9" s="28"/>
      <c r="BH9" s="28"/>
    </row>
    <row r="10" spans="1:1046" ht="15" x14ac:dyDescent="0.2">
      <c r="A10" s="78">
        <v>5</v>
      </c>
      <c r="B10" s="4" t="s">
        <v>9</v>
      </c>
      <c r="C10" s="1">
        <v>1.492</v>
      </c>
      <c r="D10" s="1">
        <v>1.492</v>
      </c>
      <c r="E10" s="1">
        <v>1.492</v>
      </c>
      <c r="F10" s="34">
        <f t="shared" si="0"/>
        <v>0.88</v>
      </c>
      <c r="G10" s="34">
        <f t="shared" si="1"/>
        <v>0.88</v>
      </c>
      <c r="H10" s="34">
        <f t="shared" si="1"/>
        <v>0.89</v>
      </c>
      <c r="I10" s="22">
        <v>0.12</v>
      </c>
      <c r="J10" s="22">
        <v>0.12</v>
      </c>
      <c r="K10" s="22">
        <v>0.11</v>
      </c>
      <c r="L10" s="12">
        <v>3</v>
      </c>
      <c r="M10" s="36">
        <f t="shared" si="2"/>
        <v>0.95590079318791554</v>
      </c>
      <c r="N10" s="11">
        <f t="shared" si="3"/>
        <v>5516401</v>
      </c>
      <c r="O10" s="36">
        <f t="shared" si="4"/>
        <v>4.409920681208445E-2</v>
      </c>
      <c r="P10" s="42">
        <f t="shared" si="5"/>
        <v>254492</v>
      </c>
      <c r="Q10" s="42">
        <f t="shared" si="6"/>
        <v>5770893</v>
      </c>
      <c r="R10" s="11">
        <f t="shared" si="7"/>
        <v>787000</v>
      </c>
      <c r="S10" s="37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6">
        <f t="shared" si="14"/>
        <v>0.96007585770091119</v>
      </c>
      <c r="AB10" s="11">
        <f t="shared" si="15"/>
        <v>0</v>
      </c>
      <c r="AC10" s="36">
        <f t="shared" si="16"/>
        <v>3.9924142299088757E-2</v>
      </c>
      <c r="AD10" s="11">
        <f>ROUND($AB$26*(($Z10*$G10)/SUMPRODUCT($Z$7:$Z$23,$G$7:$G$23))*AC10,0)</f>
        <v>0</v>
      </c>
      <c r="AE10" s="42">
        <f t="shared" si="17"/>
        <v>0</v>
      </c>
      <c r="AF10" s="11">
        <f t="shared" si="9"/>
        <v>0</v>
      </c>
      <c r="AG10" s="37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6">
        <f t="shared" si="22"/>
        <v>0.32999311079100646</v>
      </c>
      <c r="AP10" s="11">
        <f>ROUND($AP$26*(($AN10*$H10)/SUMPRODUCT($AN$6:$AN$23,$H$6:$H$23))*AO10,0)</f>
        <v>0</v>
      </c>
      <c r="AQ10" s="36">
        <f t="shared" si="23"/>
        <v>0.67000688920899354</v>
      </c>
      <c r="AR10" s="42">
        <f>ROUND($AP$26*(($AN10*$H10)/SUMPRODUCT($AN$6:$AN$23,$H$6:$H$23))*AQ10,0)</f>
        <v>0</v>
      </c>
      <c r="AS10" s="42">
        <f t="shared" si="24"/>
        <v>0</v>
      </c>
      <c r="AT10" s="11">
        <f t="shared" si="10"/>
        <v>0</v>
      </c>
      <c r="AU10" s="37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1"/>
      <c r="BB10" s="45">
        <f>ROUNDDOWN(Q10/1000,1)</f>
        <v>5770.8</v>
      </c>
      <c r="BC10" s="46">
        <f>ROUND(AE10/1000,1)</f>
        <v>0</v>
      </c>
      <c r="BD10" s="46">
        <f t="shared" si="11"/>
        <v>0</v>
      </c>
      <c r="BF10" s="28"/>
      <c r="BG10" s="28"/>
      <c r="BH10" s="28"/>
    </row>
    <row r="11" spans="1:1046" ht="15" x14ac:dyDescent="0.2">
      <c r="A11" s="78">
        <v>6</v>
      </c>
      <c r="B11" s="4" t="s">
        <v>10</v>
      </c>
      <c r="C11" s="1">
        <v>1.492</v>
      </c>
      <c r="D11" s="1">
        <v>1.492</v>
      </c>
      <c r="E11" s="1">
        <v>1.492</v>
      </c>
      <c r="F11" s="34">
        <f t="shared" si="0"/>
        <v>0.9</v>
      </c>
      <c r="G11" s="34">
        <f t="shared" si="1"/>
        <v>0.9</v>
      </c>
      <c r="H11" s="34">
        <f t="shared" si="1"/>
        <v>0.87</v>
      </c>
      <c r="I11" s="22">
        <v>0.1</v>
      </c>
      <c r="J11" s="22">
        <v>0.1</v>
      </c>
      <c r="K11" s="22">
        <v>0.13</v>
      </c>
      <c r="L11" s="12">
        <v>3</v>
      </c>
      <c r="M11" s="36">
        <f t="shared" si="2"/>
        <v>0.95590079318791554</v>
      </c>
      <c r="N11" s="11">
        <f t="shared" si="3"/>
        <v>5641774</v>
      </c>
      <c r="O11" s="36">
        <f t="shared" si="4"/>
        <v>4.409920681208445E-2</v>
      </c>
      <c r="P11" s="42">
        <f t="shared" si="5"/>
        <v>260276</v>
      </c>
      <c r="Q11" s="42">
        <f t="shared" si="6"/>
        <v>5902050</v>
      </c>
      <c r="R11" s="11">
        <f t="shared" si="7"/>
        <v>655800</v>
      </c>
      <c r="S11" s="37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6">
        <f t="shared" si="14"/>
        <v>0.96007585770091119</v>
      </c>
      <c r="AB11" s="11">
        <f t="shared" si="15"/>
        <v>5659813</v>
      </c>
      <c r="AC11" s="36">
        <f t="shared" si="16"/>
        <v>3.9924142299088757E-2</v>
      </c>
      <c r="AD11" s="11">
        <f>ROUND($AB$26*(($Z11*$G11)/SUMPRODUCT($Z$7:$Z$23,$G$7:$G$23))*AC11,0)</f>
        <v>235360</v>
      </c>
      <c r="AE11" s="42">
        <f t="shared" si="17"/>
        <v>5895173</v>
      </c>
      <c r="AF11" s="11">
        <f t="shared" si="9"/>
        <v>655100</v>
      </c>
      <c r="AG11" s="37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6">
        <f t="shared" si="22"/>
        <v>0.32999311079100646</v>
      </c>
      <c r="AP11" s="11">
        <f>ROUND($AP$26*(($AN11*$H11)/SUMPRODUCT($AN$6:$AN$23,$H$6:$H$23))*AO11,0)-1</f>
        <v>110192</v>
      </c>
      <c r="AQ11" s="36">
        <f t="shared" si="23"/>
        <v>0.67000688920899354</v>
      </c>
      <c r="AR11" s="42">
        <f>ROUND($AP$26*(($AN11*$H11)/SUMPRODUCT($AN$6:$AN$23,$H$6:$H$23))*AQ11,0)+1</f>
        <v>223733</v>
      </c>
      <c r="AS11" s="42">
        <f t="shared" si="24"/>
        <v>333925</v>
      </c>
      <c r="AT11" s="11">
        <f t="shared" si="10"/>
        <v>49900</v>
      </c>
      <c r="AU11" s="37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1"/>
      <c r="BB11" s="45">
        <f>ROUNDDOWN(Q11/1000,1)</f>
        <v>5902</v>
      </c>
      <c r="BC11" s="46">
        <f>ROUNDDOWN(AE11/1000,1)</f>
        <v>5895.1</v>
      </c>
      <c r="BD11" s="46">
        <f t="shared" si="11"/>
        <v>333.9</v>
      </c>
      <c r="BF11" s="28"/>
      <c r="BG11" s="28"/>
      <c r="BH11" s="28"/>
    </row>
    <row r="12" spans="1:1046" ht="15" x14ac:dyDescent="0.2">
      <c r="A12" s="78">
        <v>7</v>
      </c>
      <c r="B12" s="4" t="s">
        <v>11</v>
      </c>
      <c r="C12" s="1">
        <v>1.492</v>
      </c>
      <c r="D12" s="1">
        <v>1.492</v>
      </c>
      <c r="E12" s="1">
        <v>1.492</v>
      </c>
      <c r="F12" s="34">
        <f t="shared" si="0"/>
        <v>0.88</v>
      </c>
      <c r="G12" s="34">
        <f t="shared" si="1"/>
        <v>0.88</v>
      </c>
      <c r="H12" s="34">
        <f t="shared" si="1"/>
        <v>0.89</v>
      </c>
      <c r="I12" s="22">
        <v>0.12</v>
      </c>
      <c r="J12" s="22">
        <v>0.12</v>
      </c>
      <c r="K12" s="22">
        <v>0.11</v>
      </c>
      <c r="L12" s="12"/>
      <c r="M12" s="36">
        <f t="shared" si="2"/>
        <v>0.95590079318791554</v>
      </c>
      <c r="N12" s="11">
        <f t="shared" si="3"/>
        <v>0</v>
      </c>
      <c r="O12" s="36">
        <f t="shared" si="4"/>
        <v>4.409920681208445E-2</v>
      </c>
      <c r="P12" s="42">
        <f t="shared" si="5"/>
        <v>0</v>
      </c>
      <c r="Q12" s="42">
        <f t="shared" si="6"/>
        <v>0</v>
      </c>
      <c r="R12" s="11">
        <f t="shared" si="7"/>
        <v>0</v>
      </c>
      <c r="S12" s="37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6">
        <f t="shared" si="14"/>
        <v>0.96007585770091119</v>
      </c>
      <c r="AB12" s="11">
        <f t="shared" si="15"/>
        <v>5534039</v>
      </c>
      <c r="AC12" s="36">
        <f t="shared" si="16"/>
        <v>3.9924142299088757E-2</v>
      </c>
      <c r="AD12" s="11">
        <f>ROUND($AB$26*(($Z12*$G12)/SUMPRODUCT($Z$7:$Z$23,$G$7:$G$23))*AC12,0)+1</f>
        <v>230130</v>
      </c>
      <c r="AE12" s="42">
        <f t="shared" si="17"/>
        <v>5764169</v>
      </c>
      <c r="AF12" s="11">
        <f t="shared" si="9"/>
        <v>786100</v>
      </c>
      <c r="AG12" s="37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6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6">
        <f t="shared" si="23"/>
        <v>0.67000688920899354</v>
      </c>
      <c r="AR12" s="42">
        <f t="shared" ref="AR12:AR23" si="31">ROUND($AP$26*(($AN12*$H12)/SUMPRODUCT($AN$6:$AN$23,$H$6:$H$23))*AQ12,0)</f>
        <v>228875</v>
      </c>
      <c r="AS12" s="42">
        <f t="shared" si="24"/>
        <v>341601</v>
      </c>
      <c r="AT12" s="11">
        <f t="shared" si="10"/>
        <v>42300</v>
      </c>
      <c r="AU12" s="37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1"/>
      <c r="BB12" s="45">
        <f t="shared" ref="BB12:BB18" si="32">ROUND(Q12/1000,1)</f>
        <v>0</v>
      </c>
      <c r="BC12" s="46">
        <f>ROUNDDOWN(AE12/1000,1)</f>
        <v>5764.1</v>
      </c>
      <c r="BD12" s="46">
        <f t="shared" si="11"/>
        <v>341.6</v>
      </c>
      <c r="BF12" s="28"/>
      <c r="BG12" s="28"/>
      <c r="BH12" s="28"/>
    </row>
    <row r="13" spans="1:1046" ht="15" x14ac:dyDescent="0.2">
      <c r="A13" s="78">
        <v>8</v>
      </c>
      <c r="B13" s="4" t="s">
        <v>12</v>
      </c>
      <c r="C13" s="1">
        <v>1.492</v>
      </c>
      <c r="D13" s="1">
        <v>1.492</v>
      </c>
      <c r="E13" s="1">
        <v>1.492</v>
      </c>
      <c r="F13" s="34">
        <f t="shared" si="0"/>
        <v>0.87</v>
      </c>
      <c r="G13" s="34">
        <f t="shared" si="1"/>
        <v>0.87</v>
      </c>
      <c r="H13" s="34">
        <f t="shared" si="1"/>
        <v>0.89</v>
      </c>
      <c r="I13" s="22">
        <v>0.13</v>
      </c>
      <c r="J13" s="22">
        <v>0.13</v>
      </c>
      <c r="K13" s="22">
        <v>0.11</v>
      </c>
      <c r="L13" s="12"/>
      <c r="M13" s="36">
        <f t="shared" si="2"/>
        <v>0.95590079318791554</v>
      </c>
      <c r="N13" s="11">
        <f t="shared" si="3"/>
        <v>0</v>
      </c>
      <c r="O13" s="36">
        <f t="shared" si="4"/>
        <v>4.409920681208445E-2</v>
      </c>
      <c r="P13" s="42">
        <f t="shared" si="5"/>
        <v>0</v>
      </c>
      <c r="Q13" s="42">
        <f t="shared" si="6"/>
        <v>0</v>
      </c>
      <c r="R13" s="11">
        <f t="shared" si="7"/>
        <v>0</v>
      </c>
      <c r="S13" s="37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6">
        <f t="shared" si="14"/>
        <v>0.96007585770091119</v>
      </c>
      <c r="AB13" s="11">
        <f t="shared" si="15"/>
        <v>0</v>
      </c>
      <c r="AC13" s="36">
        <f t="shared" si="16"/>
        <v>3.9924142299088757E-2</v>
      </c>
      <c r="AD13" s="11">
        <f t="shared" ref="AD13:AD23" si="33">ROUND($AB$26*(($Z13*$G13)/SUMPRODUCT($Z$7:$Z$23,$G$7:$G$23))*AC13,0)</f>
        <v>0</v>
      </c>
      <c r="AE13" s="42">
        <f t="shared" si="17"/>
        <v>0</v>
      </c>
      <c r="AF13" s="11">
        <f t="shared" si="9"/>
        <v>0</v>
      </c>
      <c r="AG13" s="37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6">
        <f t="shared" si="22"/>
        <v>0.32999311079100646</v>
      </c>
      <c r="AP13" s="11">
        <f t="shared" si="30"/>
        <v>0</v>
      </c>
      <c r="AQ13" s="36">
        <f t="shared" si="23"/>
        <v>0.67000688920899354</v>
      </c>
      <c r="AR13" s="42">
        <f t="shared" si="31"/>
        <v>0</v>
      </c>
      <c r="AS13" s="42">
        <f t="shared" si="24"/>
        <v>0</v>
      </c>
      <c r="AT13" s="11">
        <f t="shared" si="10"/>
        <v>0</v>
      </c>
      <c r="AU13" s="37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1"/>
      <c r="BB13" s="45">
        <f t="shared" si="32"/>
        <v>0</v>
      </c>
      <c r="BC13" s="46">
        <f t="shared" ref="BC13:BC23" si="34">ROUND(AE13/1000,1)</f>
        <v>0</v>
      </c>
      <c r="BD13" s="46">
        <f t="shared" si="11"/>
        <v>0</v>
      </c>
      <c r="BF13" s="28"/>
      <c r="BG13" s="28"/>
      <c r="BH13" s="28"/>
    </row>
    <row r="14" spans="1:1046" ht="15" x14ac:dyDescent="0.2">
      <c r="A14" s="78">
        <v>9</v>
      </c>
      <c r="B14" s="4" t="s">
        <v>13</v>
      </c>
      <c r="C14" s="1">
        <v>1.492</v>
      </c>
      <c r="D14" s="1">
        <v>1.492</v>
      </c>
      <c r="E14" s="1">
        <v>1.492</v>
      </c>
      <c r="F14" s="34">
        <f t="shared" si="0"/>
        <v>0.9</v>
      </c>
      <c r="G14" s="34">
        <f t="shared" si="1"/>
        <v>0.9</v>
      </c>
      <c r="H14" s="34">
        <f t="shared" si="1"/>
        <v>0.9</v>
      </c>
      <c r="I14" s="22">
        <v>0.1</v>
      </c>
      <c r="J14" s="22">
        <v>0.1</v>
      </c>
      <c r="K14" s="22">
        <v>0.1</v>
      </c>
      <c r="L14" s="12"/>
      <c r="M14" s="36">
        <f t="shared" si="2"/>
        <v>0.95590079318791554</v>
      </c>
      <c r="N14" s="11">
        <f t="shared" si="3"/>
        <v>0</v>
      </c>
      <c r="O14" s="36">
        <f t="shared" si="4"/>
        <v>4.409920681208445E-2</v>
      </c>
      <c r="P14" s="42">
        <f t="shared" si="5"/>
        <v>0</v>
      </c>
      <c r="Q14" s="42">
        <f t="shared" si="6"/>
        <v>0</v>
      </c>
      <c r="R14" s="11">
        <f t="shared" si="7"/>
        <v>0</v>
      </c>
      <c r="S14" s="37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6">
        <f t="shared" si="14"/>
        <v>0.96007585770091119</v>
      </c>
      <c r="AB14" s="11">
        <f t="shared" si="15"/>
        <v>1886604</v>
      </c>
      <c r="AC14" s="36">
        <f t="shared" si="16"/>
        <v>3.9924142299088757E-2</v>
      </c>
      <c r="AD14" s="11">
        <f t="shared" si="33"/>
        <v>78453</v>
      </c>
      <c r="AE14" s="42">
        <f t="shared" si="17"/>
        <v>1965057</v>
      </c>
      <c r="AF14" s="11">
        <f t="shared" si="9"/>
        <v>218400</v>
      </c>
      <c r="AG14" s="37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6">
        <f t="shared" si="22"/>
        <v>0.32999311079100646</v>
      </c>
      <c r="AP14" s="11">
        <f t="shared" si="30"/>
        <v>37998</v>
      </c>
      <c r="AQ14" s="36">
        <f t="shared" si="23"/>
        <v>0.67000688920899354</v>
      </c>
      <c r="AR14" s="42">
        <f t="shared" si="31"/>
        <v>77149</v>
      </c>
      <c r="AS14" s="42">
        <f t="shared" si="24"/>
        <v>115147</v>
      </c>
      <c r="AT14" s="11">
        <f t="shared" si="10"/>
        <v>12800</v>
      </c>
      <c r="AU14" s="37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1"/>
      <c r="BB14" s="45">
        <f t="shared" si="32"/>
        <v>0</v>
      </c>
      <c r="BC14" s="46">
        <f t="shared" si="34"/>
        <v>1965.1</v>
      </c>
      <c r="BD14" s="46">
        <f t="shared" si="11"/>
        <v>115.1</v>
      </c>
      <c r="BF14" s="28"/>
      <c r="BG14" s="28"/>
      <c r="BH14" s="28"/>
    </row>
    <row r="15" spans="1:1046" ht="15" x14ac:dyDescent="0.2">
      <c r="A15" s="78">
        <v>10</v>
      </c>
      <c r="B15" s="4" t="s">
        <v>14</v>
      </c>
      <c r="C15" s="1">
        <v>1.492</v>
      </c>
      <c r="D15" s="1">
        <v>1.492</v>
      </c>
      <c r="E15" s="1">
        <v>1.492</v>
      </c>
      <c r="F15" s="34">
        <f t="shared" si="0"/>
        <v>0.9</v>
      </c>
      <c r="G15" s="34">
        <f t="shared" si="1"/>
        <v>0.9</v>
      </c>
      <c r="H15" s="34">
        <f t="shared" si="1"/>
        <v>0.9</v>
      </c>
      <c r="I15" s="22">
        <v>0.1</v>
      </c>
      <c r="J15" s="22">
        <v>0.1</v>
      </c>
      <c r="K15" s="22">
        <v>0.1</v>
      </c>
      <c r="L15" s="12">
        <v>1</v>
      </c>
      <c r="M15" s="36">
        <f t="shared" si="2"/>
        <v>0.95590079318791554</v>
      </c>
      <c r="N15" s="11">
        <f t="shared" si="3"/>
        <v>1880591</v>
      </c>
      <c r="O15" s="36">
        <f t="shared" si="4"/>
        <v>4.409920681208445E-2</v>
      </c>
      <c r="P15" s="42">
        <f t="shared" si="5"/>
        <v>86759</v>
      </c>
      <c r="Q15" s="42">
        <f t="shared" si="6"/>
        <v>1967350</v>
      </c>
      <c r="R15" s="11">
        <f t="shared" si="7"/>
        <v>218600</v>
      </c>
      <c r="S15" s="37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6">
        <f t="shared" si="14"/>
        <v>0.96007585770091119</v>
      </c>
      <c r="AB15" s="11">
        <f t="shared" si="15"/>
        <v>3773209</v>
      </c>
      <c r="AC15" s="36">
        <f t="shared" si="16"/>
        <v>3.9924142299088757E-2</v>
      </c>
      <c r="AD15" s="11">
        <f t="shared" si="33"/>
        <v>156906</v>
      </c>
      <c r="AE15" s="42">
        <f t="shared" si="17"/>
        <v>3930115</v>
      </c>
      <c r="AF15" s="11">
        <f t="shared" si="9"/>
        <v>436700</v>
      </c>
      <c r="AG15" s="37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6">
        <f t="shared" si="22"/>
        <v>0.32999311079100646</v>
      </c>
      <c r="AP15" s="11">
        <f t="shared" si="30"/>
        <v>75995</v>
      </c>
      <c r="AQ15" s="36">
        <f t="shared" si="23"/>
        <v>0.67000688920899354</v>
      </c>
      <c r="AR15" s="42">
        <f t="shared" si="31"/>
        <v>154298</v>
      </c>
      <c r="AS15" s="42">
        <f t="shared" si="24"/>
        <v>230293</v>
      </c>
      <c r="AT15" s="11">
        <f t="shared" si="10"/>
        <v>25600</v>
      </c>
      <c r="AU15" s="37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1"/>
      <c r="BB15" s="45">
        <f t="shared" si="32"/>
        <v>1967.4</v>
      </c>
      <c r="BC15" s="46">
        <f t="shared" si="34"/>
        <v>3930.1</v>
      </c>
      <c r="BD15" s="46">
        <f t="shared" si="11"/>
        <v>230.3</v>
      </c>
      <c r="BF15" s="28"/>
      <c r="BG15" s="28"/>
      <c r="BH15" s="28"/>
    </row>
    <row r="16" spans="1:1046" ht="15" x14ac:dyDescent="0.2">
      <c r="A16" s="78">
        <v>11</v>
      </c>
      <c r="B16" s="4" t="s">
        <v>15</v>
      </c>
      <c r="C16" s="1">
        <v>1.492</v>
      </c>
      <c r="D16" s="1">
        <v>1.492</v>
      </c>
      <c r="E16" s="1">
        <v>1.492</v>
      </c>
      <c r="F16" s="34">
        <f t="shared" si="0"/>
        <v>0.89</v>
      </c>
      <c r="G16" s="34">
        <f t="shared" si="1"/>
        <v>0.89</v>
      </c>
      <c r="H16" s="34">
        <f t="shared" si="1"/>
        <v>0.89</v>
      </c>
      <c r="I16" s="22">
        <v>0.11</v>
      </c>
      <c r="J16" s="22">
        <v>0.11</v>
      </c>
      <c r="K16" s="22">
        <v>0.11</v>
      </c>
      <c r="L16" s="12"/>
      <c r="M16" s="36">
        <f t="shared" si="2"/>
        <v>0.95590079318791554</v>
      </c>
      <c r="N16" s="11">
        <f t="shared" si="3"/>
        <v>0</v>
      </c>
      <c r="O16" s="36">
        <f t="shared" si="4"/>
        <v>4.409920681208445E-2</v>
      </c>
      <c r="P16" s="42">
        <f t="shared" si="5"/>
        <v>0</v>
      </c>
      <c r="Q16" s="42">
        <f t="shared" si="6"/>
        <v>0</v>
      </c>
      <c r="R16" s="11">
        <f t="shared" si="7"/>
        <v>0</v>
      </c>
      <c r="S16" s="37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6">
        <f t="shared" si="14"/>
        <v>0.96007585770091119</v>
      </c>
      <c r="AB16" s="11">
        <f t="shared" si="15"/>
        <v>0</v>
      </c>
      <c r="AC16" s="36">
        <f t="shared" si="16"/>
        <v>3.9924142299088757E-2</v>
      </c>
      <c r="AD16" s="11">
        <f t="shared" si="33"/>
        <v>0</v>
      </c>
      <c r="AE16" s="42">
        <f t="shared" si="17"/>
        <v>0</v>
      </c>
      <c r="AF16" s="11">
        <f t="shared" si="9"/>
        <v>0</v>
      </c>
      <c r="AG16" s="37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6">
        <f t="shared" si="22"/>
        <v>0.32999311079100646</v>
      </c>
      <c r="AP16" s="11">
        <f t="shared" si="30"/>
        <v>0</v>
      </c>
      <c r="AQ16" s="36">
        <f t="shared" si="23"/>
        <v>0.67000688920899354</v>
      </c>
      <c r="AR16" s="42">
        <f t="shared" si="31"/>
        <v>0</v>
      </c>
      <c r="AS16" s="42">
        <f t="shared" si="24"/>
        <v>0</v>
      </c>
      <c r="AT16" s="11">
        <f t="shared" si="10"/>
        <v>0</v>
      </c>
      <c r="AU16" s="37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1"/>
      <c r="BB16" s="45">
        <f t="shared" si="32"/>
        <v>0</v>
      </c>
      <c r="BC16" s="46">
        <f t="shared" si="34"/>
        <v>0</v>
      </c>
      <c r="BD16" s="46">
        <f t="shared" si="11"/>
        <v>0</v>
      </c>
      <c r="BF16" s="28"/>
      <c r="BG16" s="28"/>
      <c r="BH16" s="28"/>
    </row>
    <row r="17" spans="1:1046" ht="15" x14ac:dyDescent="0.2">
      <c r="A17" s="78">
        <v>12</v>
      </c>
      <c r="B17" s="4" t="s">
        <v>16</v>
      </c>
      <c r="C17" s="1">
        <v>1.492</v>
      </c>
      <c r="D17" s="1">
        <v>1.492</v>
      </c>
      <c r="E17" s="1">
        <v>1.492</v>
      </c>
      <c r="F17" s="34">
        <f t="shared" si="0"/>
        <v>0.91</v>
      </c>
      <c r="G17" s="34">
        <f t="shared" si="1"/>
        <v>0.91</v>
      </c>
      <c r="H17" s="34">
        <f t="shared" si="1"/>
        <v>0.9</v>
      </c>
      <c r="I17" s="22">
        <v>0.09</v>
      </c>
      <c r="J17" s="22">
        <v>0.09</v>
      </c>
      <c r="K17" s="22">
        <v>0.1</v>
      </c>
      <c r="L17" s="12">
        <v>1</v>
      </c>
      <c r="M17" s="36">
        <f t="shared" si="2"/>
        <v>0.95590079318791554</v>
      </c>
      <c r="N17" s="11">
        <f>ROUND($N$26*(($L17*$F17)/SUMPRODUCT($F$6:$F$23,$L$6:$L$23))*M17,0)</f>
        <v>1901487</v>
      </c>
      <c r="O17" s="36">
        <f>$N$28/$N$26</f>
        <v>4.409920681208445E-2</v>
      </c>
      <c r="P17" s="42">
        <f>ROUND($N$26*(($L17*$F17)/SUMPRODUCT($F$6:$F$23,$L$6:$L$23))*O17,0)-3</f>
        <v>87720</v>
      </c>
      <c r="Q17" s="42">
        <f t="shared" si="6"/>
        <v>1989207</v>
      </c>
      <c r="R17" s="11">
        <f t="shared" si="7"/>
        <v>196800</v>
      </c>
      <c r="S17" s="37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6">
        <f t="shared" si="14"/>
        <v>0.96007585770091119</v>
      </c>
      <c r="AB17" s="11">
        <f t="shared" si="15"/>
        <v>1907567</v>
      </c>
      <c r="AC17" s="36">
        <f t="shared" si="16"/>
        <v>3.9924142299088757E-2</v>
      </c>
      <c r="AD17" s="11">
        <f t="shared" si="33"/>
        <v>79325</v>
      </c>
      <c r="AE17" s="42">
        <f t="shared" si="17"/>
        <v>1986892</v>
      </c>
      <c r="AF17" s="11">
        <f t="shared" si="9"/>
        <v>196600</v>
      </c>
      <c r="AG17" s="37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6">
        <f t="shared" si="22"/>
        <v>0.32999311079100646</v>
      </c>
      <c r="AP17" s="11">
        <f t="shared" si="30"/>
        <v>37998</v>
      </c>
      <c r="AQ17" s="36">
        <f t="shared" si="23"/>
        <v>0.67000688920899354</v>
      </c>
      <c r="AR17" s="42">
        <f t="shared" si="31"/>
        <v>77149</v>
      </c>
      <c r="AS17" s="42">
        <f t="shared" si="24"/>
        <v>115147</v>
      </c>
      <c r="AT17" s="11">
        <f t="shared" si="10"/>
        <v>12800</v>
      </c>
      <c r="AU17" s="37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1"/>
      <c r="BB17" s="45">
        <f t="shared" si="32"/>
        <v>1989.2</v>
      </c>
      <c r="BC17" s="46">
        <f t="shared" si="34"/>
        <v>1986.9</v>
      </c>
      <c r="BD17" s="46">
        <f>ROUNDUP(AS17/1000,1)</f>
        <v>115.19999999999999</v>
      </c>
      <c r="BF17" s="28"/>
      <c r="BG17" s="28"/>
      <c r="BH17" s="28"/>
    </row>
    <row r="18" spans="1:1046" ht="15" x14ac:dyDescent="0.2">
      <c r="A18" s="78">
        <v>13</v>
      </c>
      <c r="B18" s="4" t="s">
        <v>17</v>
      </c>
      <c r="C18" s="1">
        <v>1.492</v>
      </c>
      <c r="D18" s="1">
        <v>1.492</v>
      </c>
      <c r="E18" s="1">
        <v>1.492</v>
      </c>
      <c r="F18" s="34">
        <f t="shared" si="0"/>
        <v>0.9</v>
      </c>
      <c r="G18" s="34">
        <f t="shared" si="1"/>
        <v>0.9</v>
      </c>
      <c r="H18" s="34">
        <f t="shared" si="1"/>
        <v>0.9</v>
      </c>
      <c r="I18" s="22">
        <v>0.1</v>
      </c>
      <c r="J18" s="22">
        <v>0.1</v>
      </c>
      <c r="K18" s="22">
        <v>0.1</v>
      </c>
      <c r="L18" s="12"/>
      <c r="M18" s="36">
        <f t="shared" si="2"/>
        <v>0.95590079318791554</v>
      </c>
      <c r="N18" s="11">
        <f t="shared" si="3"/>
        <v>0</v>
      </c>
      <c r="O18" s="36">
        <f t="shared" ref="O18:O23" si="35">$N$28/$N$26</f>
        <v>4.409920681208445E-2</v>
      </c>
      <c r="P18" s="42">
        <f t="shared" ref="P18:P23" si="36">ROUND($N$26*(($L18*$F18)/SUMPRODUCT($F$6:$F$23,$L$6:$L$23))*O18,0)</f>
        <v>0</v>
      </c>
      <c r="Q18" s="42">
        <f t="shared" si="6"/>
        <v>0</v>
      </c>
      <c r="R18" s="11">
        <f t="shared" si="7"/>
        <v>0</v>
      </c>
      <c r="S18" s="37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6">
        <f t="shared" si="14"/>
        <v>0.96007585770091119</v>
      </c>
      <c r="AB18" s="11">
        <f t="shared" si="15"/>
        <v>1886604</v>
      </c>
      <c r="AC18" s="36">
        <f t="shared" si="16"/>
        <v>3.9924142299088757E-2</v>
      </c>
      <c r="AD18" s="11">
        <f t="shared" si="33"/>
        <v>78453</v>
      </c>
      <c r="AE18" s="42">
        <f t="shared" si="17"/>
        <v>1965057</v>
      </c>
      <c r="AF18" s="11">
        <f t="shared" si="9"/>
        <v>218400</v>
      </c>
      <c r="AG18" s="37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6">
        <f t="shared" si="22"/>
        <v>0.32999311079100646</v>
      </c>
      <c r="AP18" s="11">
        <f t="shared" si="30"/>
        <v>37998</v>
      </c>
      <c r="AQ18" s="36">
        <f t="shared" si="23"/>
        <v>0.67000688920899354</v>
      </c>
      <c r="AR18" s="42">
        <f t="shared" si="31"/>
        <v>77149</v>
      </c>
      <c r="AS18" s="42">
        <f t="shared" si="24"/>
        <v>115147</v>
      </c>
      <c r="AT18" s="11">
        <f t="shared" si="10"/>
        <v>12800</v>
      </c>
      <c r="AU18" s="37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1"/>
      <c r="BB18" s="45">
        <f t="shared" si="32"/>
        <v>0</v>
      </c>
      <c r="BC18" s="46">
        <f t="shared" si="34"/>
        <v>1965.1</v>
      </c>
      <c r="BD18" s="46">
        <f>ROUNDUP(AS18/1000,1)</f>
        <v>115.19999999999999</v>
      </c>
      <c r="BF18" s="28"/>
      <c r="BG18" s="28"/>
      <c r="BH18" s="28"/>
    </row>
    <row r="19" spans="1:1046" ht="15" x14ac:dyDescent="0.2">
      <c r="A19" s="78">
        <v>14</v>
      </c>
      <c r="B19" s="4" t="s">
        <v>18</v>
      </c>
      <c r="C19" s="1">
        <v>1.492</v>
      </c>
      <c r="D19" s="1">
        <v>1.492</v>
      </c>
      <c r="E19" s="1">
        <v>1.492</v>
      </c>
      <c r="F19" s="34">
        <f t="shared" si="0"/>
        <v>0.9</v>
      </c>
      <c r="G19" s="34">
        <f t="shared" si="1"/>
        <v>0.9</v>
      </c>
      <c r="H19" s="34">
        <f t="shared" si="1"/>
        <v>0.9</v>
      </c>
      <c r="I19" s="22">
        <v>0.1</v>
      </c>
      <c r="J19" s="22">
        <v>0.1</v>
      </c>
      <c r="K19" s="22">
        <v>0.1</v>
      </c>
      <c r="L19" s="12">
        <v>3</v>
      </c>
      <c r="M19" s="36">
        <f t="shared" si="2"/>
        <v>0.95590079318791554</v>
      </c>
      <c r="N19" s="11">
        <f t="shared" si="3"/>
        <v>5641774</v>
      </c>
      <c r="O19" s="36">
        <f t="shared" si="35"/>
        <v>4.409920681208445E-2</v>
      </c>
      <c r="P19" s="42">
        <f t="shared" si="36"/>
        <v>260276</v>
      </c>
      <c r="Q19" s="42">
        <f t="shared" si="6"/>
        <v>5902050</v>
      </c>
      <c r="R19" s="11">
        <f t="shared" si="7"/>
        <v>655800</v>
      </c>
      <c r="S19" s="37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6">
        <f t="shared" si="14"/>
        <v>0.96007585770091119</v>
      </c>
      <c r="AB19" s="11">
        <f t="shared" si="15"/>
        <v>1886604</v>
      </c>
      <c r="AC19" s="36">
        <f t="shared" si="16"/>
        <v>3.9924142299088757E-2</v>
      </c>
      <c r="AD19" s="11">
        <f t="shared" si="33"/>
        <v>78453</v>
      </c>
      <c r="AE19" s="42">
        <f t="shared" si="17"/>
        <v>1965057</v>
      </c>
      <c r="AF19" s="11">
        <f t="shared" si="9"/>
        <v>218400</v>
      </c>
      <c r="AG19" s="37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6">
        <f t="shared" si="22"/>
        <v>0.32999311079100646</v>
      </c>
      <c r="AP19" s="11">
        <f t="shared" si="30"/>
        <v>37998</v>
      </c>
      <c r="AQ19" s="36">
        <f t="shared" si="23"/>
        <v>0.67000688920899354</v>
      </c>
      <c r="AR19" s="42">
        <f t="shared" si="31"/>
        <v>77149</v>
      </c>
      <c r="AS19" s="42">
        <f t="shared" si="24"/>
        <v>115147</v>
      </c>
      <c r="AT19" s="11">
        <f t="shared" si="10"/>
        <v>12800</v>
      </c>
      <c r="AU19" s="37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1"/>
      <c r="BB19" s="45">
        <f>ROUNDDOWN(Q19/1000,1)</f>
        <v>5902</v>
      </c>
      <c r="BC19" s="46">
        <f t="shared" si="34"/>
        <v>1965.1</v>
      </c>
      <c r="BD19" s="46">
        <f>ROUND(AS19/1000,1)</f>
        <v>115.1</v>
      </c>
      <c r="BF19" s="28"/>
      <c r="BG19" s="28"/>
      <c r="BH19" s="28"/>
    </row>
    <row r="20" spans="1:1046" ht="15" x14ac:dyDescent="0.2">
      <c r="A20" s="78">
        <v>15</v>
      </c>
      <c r="B20" s="4" t="s">
        <v>19</v>
      </c>
      <c r="C20" s="1">
        <v>1.492</v>
      </c>
      <c r="D20" s="1">
        <v>1.492</v>
      </c>
      <c r="E20" s="1">
        <v>1.492</v>
      </c>
      <c r="F20" s="34">
        <f t="shared" si="0"/>
        <v>0.88</v>
      </c>
      <c r="G20" s="34">
        <f t="shared" si="1"/>
        <v>0.88</v>
      </c>
      <c r="H20" s="34">
        <f t="shared" si="1"/>
        <v>0.9</v>
      </c>
      <c r="I20" s="22">
        <v>0.12</v>
      </c>
      <c r="J20" s="22">
        <v>0.12</v>
      </c>
      <c r="K20" s="22">
        <v>0.1</v>
      </c>
      <c r="L20" s="12"/>
      <c r="M20" s="36">
        <f t="shared" si="2"/>
        <v>0.95590079318791554</v>
      </c>
      <c r="N20" s="11">
        <f t="shared" si="3"/>
        <v>0</v>
      </c>
      <c r="O20" s="36">
        <f t="shared" si="35"/>
        <v>4.409920681208445E-2</v>
      </c>
      <c r="P20" s="42">
        <f t="shared" si="36"/>
        <v>0</v>
      </c>
      <c r="Q20" s="42">
        <f t="shared" si="6"/>
        <v>0</v>
      </c>
      <c r="R20" s="11">
        <f t="shared" si="7"/>
        <v>0</v>
      </c>
      <c r="S20" s="37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6">
        <f t="shared" si="14"/>
        <v>0.96007585770091119</v>
      </c>
      <c r="AB20" s="11">
        <f t="shared" si="15"/>
        <v>3689360</v>
      </c>
      <c r="AC20" s="36">
        <f t="shared" si="16"/>
        <v>3.9924142299088757E-2</v>
      </c>
      <c r="AD20" s="11">
        <f t="shared" si="33"/>
        <v>153420</v>
      </c>
      <c r="AE20" s="42">
        <f t="shared" si="17"/>
        <v>3842780</v>
      </c>
      <c r="AF20" s="11">
        <f t="shared" si="9"/>
        <v>524100</v>
      </c>
      <c r="AG20" s="37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6">
        <f t="shared" si="22"/>
        <v>0.32999311079100646</v>
      </c>
      <c r="AP20" s="11">
        <f t="shared" si="30"/>
        <v>75995</v>
      </c>
      <c r="AQ20" s="36">
        <f t="shared" si="23"/>
        <v>0.67000688920899354</v>
      </c>
      <c r="AR20" s="42">
        <f t="shared" si="31"/>
        <v>154298</v>
      </c>
      <c r="AS20" s="42">
        <f t="shared" si="24"/>
        <v>230293</v>
      </c>
      <c r="AT20" s="11">
        <f t="shared" si="10"/>
        <v>25600</v>
      </c>
      <c r="AU20" s="37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1"/>
      <c r="BB20" s="45">
        <f>ROUND(Q20/1000,1)</f>
        <v>0</v>
      </c>
      <c r="BC20" s="46">
        <f t="shared" si="34"/>
        <v>3842.8</v>
      </c>
      <c r="BD20" s="46">
        <f>ROUND(AS20/1000,1)</f>
        <v>230.3</v>
      </c>
      <c r="BF20" s="28"/>
      <c r="BG20" s="28"/>
      <c r="BH20" s="28"/>
    </row>
    <row r="21" spans="1:1046" ht="15" x14ac:dyDescent="0.2">
      <c r="A21" s="78">
        <v>16</v>
      </c>
      <c r="B21" s="4" t="s">
        <v>20</v>
      </c>
      <c r="C21" s="1">
        <v>1.492</v>
      </c>
      <c r="D21" s="1">
        <v>1.492</v>
      </c>
      <c r="E21" s="1">
        <v>1.492</v>
      </c>
      <c r="F21" s="34">
        <f t="shared" si="0"/>
        <v>0.91</v>
      </c>
      <c r="G21" s="34">
        <f t="shared" si="1"/>
        <v>0.91</v>
      </c>
      <c r="H21" s="34">
        <f t="shared" si="1"/>
        <v>0.9</v>
      </c>
      <c r="I21" s="22">
        <v>0.09</v>
      </c>
      <c r="J21" s="22">
        <v>0.09</v>
      </c>
      <c r="K21" s="22">
        <v>0.1</v>
      </c>
      <c r="L21" s="12"/>
      <c r="M21" s="36">
        <f t="shared" si="2"/>
        <v>0.95590079318791554</v>
      </c>
      <c r="N21" s="11">
        <f t="shared" si="3"/>
        <v>0</v>
      </c>
      <c r="O21" s="36">
        <f t="shared" si="35"/>
        <v>4.409920681208445E-2</v>
      </c>
      <c r="P21" s="42">
        <f t="shared" si="36"/>
        <v>0</v>
      </c>
      <c r="Q21" s="42">
        <f t="shared" si="6"/>
        <v>0</v>
      </c>
      <c r="R21" s="11">
        <f t="shared" si="7"/>
        <v>0</v>
      </c>
      <c r="S21" s="37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6">
        <f t="shared" si="14"/>
        <v>0.96007585770091119</v>
      </c>
      <c r="AB21" s="11">
        <f t="shared" si="15"/>
        <v>0</v>
      </c>
      <c r="AC21" s="36">
        <f t="shared" si="16"/>
        <v>3.9924142299088757E-2</v>
      </c>
      <c r="AD21" s="11">
        <f t="shared" si="33"/>
        <v>0</v>
      </c>
      <c r="AE21" s="42">
        <f t="shared" si="17"/>
        <v>0</v>
      </c>
      <c r="AF21" s="11">
        <f t="shared" si="9"/>
        <v>0</v>
      </c>
      <c r="AG21" s="37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6">
        <f t="shared" si="22"/>
        <v>0.32999311079100646</v>
      </c>
      <c r="AP21" s="11">
        <f t="shared" si="30"/>
        <v>0</v>
      </c>
      <c r="AQ21" s="36">
        <f t="shared" si="23"/>
        <v>0.67000688920899354</v>
      </c>
      <c r="AR21" s="42">
        <f t="shared" si="31"/>
        <v>0</v>
      </c>
      <c r="AS21" s="42">
        <f t="shared" si="24"/>
        <v>0</v>
      </c>
      <c r="AT21" s="11">
        <f t="shared" si="10"/>
        <v>0</v>
      </c>
      <c r="AU21" s="37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1"/>
      <c r="BB21" s="45">
        <f>ROUND(Q21/1000,1)</f>
        <v>0</v>
      </c>
      <c r="BC21" s="46">
        <f t="shared" si="34"/>
        <v>0</v>
      </c>
      <c r="BD21" s="46">
        <f>ROUND(AS21/1000,1)</f>
        <v>0</v>
      </c>
      <c r="BF21" s="28"/>
      <c r="BG21" s="28"/>
      <c r="BH21" s="28"/>
    </row>
    <row r="22" spans="1:1046" ht="15" x14ac:dyDescent="0.2">
      <c r="A22" s="78">
        <v>17</v>
      </c>
      <c r="B22" s="4" t="s">
        <v>21</v>
      </c>
      <c r="C22" s="1">
        <v>1.492</v>
      </c>
      <c r="D22" s="1">
        <v>1.492</v>
      </c>
      <c r="E22" s="1">
        <v>1.492</v>
      </c>
      <c r="F22" s="34">
        <f t="shared" si="0"/>
        <v>0.9</v>
      </c>
      <c r="G22" s="34">
        <f>100%-J22</f>
        <v>0.9</v>
      </c>
      <c r="H22" s="34">
        <f>100%-K22</f>
        <v>0.9</v>
      </c>
      <c r="I22" s="22">
        <v>0.1</v>
      </c>
      <c r="J22" s="22">
        <v>0.1</v>
      </c>
      <c r="K22" s="22">
        <v>0.1</v>
      </c>
      <c r="L22" s="12">
        <v>1</v>
      </c>
      <c r="M22" s="36">
        <f t="shared" si="2"/>
        <v>0.95590079318791554</v>
      </c>
      <c r="N22" s="11">
        <f t="shared" si="3"/>
        <v>1880591</v>
      </c>
      <c r="O22" s="36">
        <f t="shared" si="35"/>
        <v>4.409920681208445E-2</v>
      </c>
      <c r="P22" s="42">
        <f t="shared" si="36"/>
        <v>86759</v>
      </c>
      <c r="Q22" s="42">
        <f t="shared" si="6"/>
        <v>1967350</v>
      </c>
      <c r="R22" s="11">
        <f t="shared" si="7"/>
        <v>218600</v>
      </c>
      <c r="S22" s="37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6">
        <f t="shared" si="14"/>
        <v>0.96007585770091119</v>
      </c>
      <c r="AB22" s="11">
        <f t="shared" si="15"/>
        <v>0</v>
      </c>
      <c r="AC22" s="36">
        <f t="shared" si="16"/>
        <v>3.9924142299088757E-2</v>
      </c>
      <c r="AD22" s="11">
        <f t="shared" si="33"/>
        <v>0</v>
      </c>
      <c r="AE22" s="42">
        <f t="shared" si="17"/>
        <v>0</v>
      </c>
      <c r="AF22" s="11">
        <f t="shared" si="9"/>
        <v>0</v>
      </c>
      <c r="AG22" s="37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6">
        <f t="shared" si="22"/>
        <v>0.32999311079100646</v>
      </c>
      <c r="AP22" s="11">
        <f t="shared" si="30"/>
        <v>0</v>
      </c>
      <c r="AQ22" s="36">
        <f t="shared" si="23"/>
        <v>0.67000688920899354</v>
      </c>
      <c r="AR22" s="42">
        <f t="shared" si="31"/>
        <v>0</v>
      </c>
      <c r="AS22" s="42">
        <f t="shared" si="24"/>
        <v>0</v>
      </c>
      <c r="AT22" s="11">
        <f t="shared" si="10"/>
        <v>0</v>
      </c>
      <c r="AU22" s="37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1"/>
      <c r="BB22" s="45">
        <f>ROUND(Q22/1000,1)</f>
        <v>1967.4</v>
      </c>
      <c r="BC22" s="46">
        <f t="shared" si="34"/>
        <v>0</v>
      </c>
      <c r="BD22" s="46">
        <f>ROUND(AS22/1000,1)</f>
        <v>0</v>
      </c>
      <c r="BF22" s="28"/>
      <c r="BG22" s="28"/>
      <c r="BH22" s="28"/>
    </row>
    <row r="23" spans="1:1046" ht="15" x14ac:dyDescent="0.2">
      <c r="A23" s="78">
        <v>18</v>
      </c>
      <c r="B23" s="4" t="s">
        <v>22</v>
      </c>
      <c r="C23" s="1">
        <v>2.113</v>
      </c>
      <c r="D23" s="1">
        <v>2.1240000000000001</v>
      </c>
      <c r="E23" s="1">
        <v>2.1240000000000001</v>
      </c>
      <c r="F23" s="34">
        <f t="shared" si="0"/>
        <v>0.75</v>
      </c>
      <c r="G23" s="34">
        <f>100%-J23</f>
        <v>0.75</v>
      </c>
      <c r="H23" s="34">
        <f>100%-K23</f>
        <v>0.77</v>
      </c>
      <c r="I23" s="22">
        <v>0.25</v>
      </c>
      <c r="J23" s="22">
        <v>0.25</v>
      </c>
      <c r="K23" s="22">
        <v>0.23</v>
      </c>
      <c r="L23" s="12"/>
      <c r="M23" s="36">
        <f t="shared" si="2"/>
        <v>0.95590079318791554</v>
      </c>
      <c r="N23" s="11">
        <f t="shared" si="3"/>
        <v>0</v>
      </c>
      <c r="O23" s="36">
        <f t="shared" si="35"/>
        <v>4.409920681208445E-2</v>
      </c>
      <c r="P23" s="42">
        <f t="shared" si="36"/>
        <v>0</v>
      </c>
      <c r="Q23" s="42">
        <f t="shared" si="6"/>
        <v>0</v>
      </c>
      <c r="R23" s="11">
        <f t="shared" si="7"/>
        <v>0</v>
      </c>
      <c r="S23" s="32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6">
        <f t="shared" si="14"/>
        <v>0.96007585770091119</v>
      </c>
      <c r="AB23" s="11">
        <f t="shared" si="15"/>
        <v>0</v>
      </c>
      <c r="AC23" s="36">
        <f t="shared" si="16"/>
        <v>3.9924142299088757E-2</v>
      </c>
      <c r="AD23" s="11">
        <f t="shared" si="33"/>
        <v>0</v>
      </c>
      <c r="AE23" s="42">
        <f t="shared" si="17"/>
        <v>0</v>
      </c>
      <c r="AF23" s="11">
        <f t="shared" si="9"/>
        <v>0</v>
      </c>
      <c r="AG23" s="37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6">
        <f t="shared" si="22"/>
        <v>0.32999311079100646</v>
      </c>
      <c r="AP23" s="11">
        <f t="shared" si="30"/>
        <v>0</v>
      </c>
      <c r="AQ23" s="36">
        <f t="shared" si="23"/>
        <v>0.67000688920899354</v>
      </c>
      <c r="AR23" s="42">
        <f t="shared" si="31"/>
        <v>0</v>
      </c>
      <c r="AS23" s="42">
        <f t="shared" si="24"/>
        <v>0</v>
      </c>
      <c r="AT23" s="11">
        <f t="shared" si="10"/>
        <v>0</v>
      </c>
      <c r="AU23" s="37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1"/>
      <c r="BB23" s="45">
        <f>ROUND(Q23/1000,1)</f>
        <v>0</v>
      </c>
      <c r="BC23" s="46">
        <f t="shared" si="34"/>
        <v>0</v>
      </c>
      <c r="BD23" s="46">
        <f>ROUND(AS23/1000,1)</f>
        <v>0</v>
      </c>
      <c r="BF23" s="28"/>
      <c r="BG23" s="28"/>
      <c r="BH23" s="28"/>
    </row>
    <row r="24" spans="1:1046" s="26" customFormat="1" ht="14.25" x14ac:dyDescent="0.2">
      <c r="A24" s="5"/>
      <c r="B24" s="5" t="s">
        <v>23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8"/>
      <c r="J24" s="18"/>
      <c r="K24" s="18"/>
      <c r="L24" s="13">
        <f>SUM(L6:L23)</f>
        <v>14</v>
      </c>
      <c r="M24" s="14"/>
      <c r="N24" s="14">
        <f>SUM(N6:N23)</f>
        <v>26223800</v>
      </c>
      <c r="O24" s="14"/>
      <c r="P24" s="24">
        <f t="shared" ref="P24:Z24" si="37">SUM(P6:P23)</f>
        <v>1209800</v>
      </c>
      <c r="Q24" s="24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71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3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71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3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71">
        <f>SUM(AY6:AY23)</f>
        <v>1069800</v>
      </c>
      <c r="AZ24" s="14">
        <f>SUM(AZ6:AZ23)</f>
        <v>526900</v>
      </c>
      <c r="BA24" s="75"/>
      <c r="BB24" s="47">
        <f>SUM(BB6:BB23)</f>
        <v>27433.600000000002</v>
      </c>
      <c r="BC24" s="47">
        <f>SUM(BC6:BC23)</f>
        <v>27314.3</v>
      </c>
      <c r="BD24" s="47">
        <f>SUM(BD6:BD23)</f>
        <v>1596.7</v>
      </c>
      <c r="BE24" s="25"/>
      <c r="BF24" s="29"/>
      <c r="BG24" s="29"/>
      <c r="BH24" s="29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</row>
    <row r="25" spans="1:1046" s="58" customFormat="1" x14ac:dyDescent="0.2">
      <c r="A25" s="52"/>
      <c r="B25" s="52"/>
      <c r="C25" s="53"/>
      <c r="D25" s="53"/>
      <c r="E25" s="53"/>
      <c r="F25" s="53"/>
      <c r="G25" s="53"/>
      <c r="H25" s="53"/>
      <c r="I25" s="61"/>
      <c r="J25" s="61"/>
      <c r="K25" s="61"/>
      <c r="L25" s="54"/>
      <c r="M25" s="55"/>
      <c r="N25" s="41"/>
      <c r="O25" s="55"/>
      <c r="P25" s="41"/>
      <c r="Q25" s="41"/>
      <c r="R25" s="55"/>
      <c r="S25" s="55"/>
      <c r="T25" s="55"/>
      <c r="U25" s="55"/>
      <c r="V25" s="55"/>
      <c r="W25" s="55"/>
      <c r="X25" s="55"/>
      <c r="Y25" s="55"/>
      <c r="Z25" s="56"/>
      <c r="AA25" s="56"/>
      <c r="AB25" s="56"/>
      <c r="AC25" s="57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7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9">
        <f>Q24</f>
        <v>27433600</v>
      </c>
      <c r="BC25" s="59">
        <f>AE24</f>
        <v>27314300</v>
      </c>
      <c r="BD25" s="59">
        <f>AS24</f>
        <v>1596700</v>
      </c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</row>
    <row r="26" spans="1:1046" s="51" customFormat="1" x14ac:dyDescent="0.2">
      <c r="A26" s="15"/>
      <c r="B26" s="15"/>
      <c r="C26" s="15"/>
      <c r="D26" s="15"/>
      <c r="E26" s="15"/>
      <c r="F26" s="15"/>
      <c r="G26" s="15"/>
      <c r="H26" s="15"/>
      <c r="I26" s="62"/>
      <c r="J26" s="62"/>
      <c r="K26" s="62"/>
      <c r="L26" s="15"/>
      <c r="M26" s="49"/>
      <c r="N26" s="35">
        <f>N27+N28</f>
        <v>27433600</v>
      </c>
      <c r="O26" s="3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0"/>
      <c r="AA26" s="49"/>
      <c r="AB26" s="39">
        <f>AB27+AB28</f>
        <v>27314300</v>
      </c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49"/>
      <c r="AP26" s="39">
        <f>AP27+AP28</f>
        <v>1596700</v>
      </c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>
        <f>BB25-BB24*1000</f>
        <v>0</v>
      </c>
      <c r="BC26" s="50">
        <f>BC25-BC24*1000</f>
        <v>0</v>
      </c>
      <c r="BD26" s="50">
        <f>BD25-BD24*1000</f>
        <v>0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  <c r="SA26" s="50"/>
      <c r="SB26" s="50"/>
      <c r="SC26" s="50"/>
      <c r="SD26" s="50"/>
      <c r="SE26" s="50"/>
      <c r="SF26" s="50"/>
      <c r="SG26" s="50"/>
      <c r="SH26" s="50"/>
      <c r="SI26" s="50"/>
      <c r="SJ26" s="50"/>
      <c r="SK26" s="50"/>
      <c r="SL26" s="50"/>
      <c r="SM26" s="50"/>
      <c r="SN26" s="50"/>
      <c r="SO26" s="50"/>
      <c r="SP26" s="50"/>
      <c r="SQ26" s="50"/>
      <c r="SR26" s="50"/>
      <c r="SS26" s="50"/>
      <c r="ST26" s="50"/>
      <c r="SU26" s="50"/>
      <c r="SV26" s="50"/>
      <c r="SW26" s="50"/>
      <c r="SX26" s="50"/>
      <c r="SY26" s="50"/>
      <c r="SZ26" s="50"/>
      <c r="TA26" s="50"/>
      <c r="TB26" s="50"/>
      <c r="TC26" s="50"/>
      <c r="TD26" s="50"/>
      <c r="TE26" s="50"/>
      <c r="TF26" s="50"/>
      <c r="TG26" s="50"/>
      <c r="TH26" s="50"/>
      <c r="TI26" s="50"/>
      <c r="TJ26" s="50"/>
      <c r="TK26" s="50"/>
      <c r="TL26" s="50"/>
      <c r="TM26" s="50"/>
      <c r="TN26" s="50"/>
      <c r="TO26" s="50"/>
      <c r="TP26" s="50"/>
      <c r="TQ26" s="50"/>
      <c r="TR26" s="50"/>
      <c r="TS26" s="50"/>
      <c r="TT26" s="50"/>
      <c r="TU26" s="50"/>
      <c r="TV26" s="50"/>
      <c r="TW26" s="50"/>
      <c r="TX26" s="50"/>
      <c r="TY26" s="50"/>
      <c r="TZ26" s="50"/>
      <c r="UA26" s="50"/>
      <c r="UB26" s="50"/>
      <c r="UC26" s="50"/>
      <c r="UD26" s="50"/>
      <c r="UE26" s="50"/>
      <c r="UF26" s="50"/>
      <c r="UG26" s="50"/>
      <c r="UH26" s="50"/>
      <c r="UI26" s="50"/>
      <c r="UJ26" s="50"/>
      <c r="UK26" s="50"/>
      <c r="UL26" s="50"/>
      <c r="UM26" s="50"/>
      <c r="UN26" s="50"/>
      <c r="UO26" s="50"/>
      <c r="UP26" s="50"/>
      <c r="UQ26" s="50"/>
      <c r="UR26" s="50"/>
      <c r="US26" s="50"/>
      <c r="UT26" s="50"/>
      <c r="UU26" s="50"/>
      <c r="UV26" s="50"/>
      <c r="UW26" s="50"/>
      <c r="UX26" s="50"/>
      <c r="UY26" s="50"/>
      <c r="UZ26" s="50"/>
      <c r="VA26" s="50"/>
      <c r="VB26" s="50"/>
      <c r="VC26" s="50"/>
      <c r="VD26" s="50"/>
      <c r="VE26" s="50"/>
      <c r="VF26" s="50"/>
      <c r="VG26" s="50"/>
      <c r="VH26" s="50"/>
      <c r="VI26" s="50"/>
      <c r="VJ26" s="50"/>
      <c r="VK26" s="50"/>
      <c r="VL26" s="50"/>
      <c r="VM26" s="50"/>
      <c r="VN26" s="50"/>
      <c r="VO26" s="50"/>
      <c r="VP26" s="50"/>
      <c r="VQ26" s="50"/>
      <c r="VR26" s="50"/>
      <c r="VS26" s="50"/>
      <c r="VT26" s="50"/>
      <c r="VU26" s="50"/>
      <c r="VV26" s="50"/>
      <c r="VW26" s="50"/>
      <c r="VX26" s="50"/>
      <c r="VY26" s="50"/>
      <c r="VZ26" s="50"/>
      <c r="WA26" s="50"/>
      <c r="WB26" s="50"/>
      <c r="WC26" s="50"/>
      <c r="WD26" s="50"/>
      <c r="WE26" s="50"/>
      <c r="WF26" s="50"/>
      <c r="WG26" s="50"/>
      <c r="WH26" s="50"/>
      <c r="WI26" s="50"/>
      <c r="WJ26" s="50"/>
      <c r="WK26" s="50"/>
      <c r="WL26" s="50"/>
      <c r="WM26" s="50"/>
      <c r="WN26" s="50"/>
      <c r="WO26" s="50"/>
      <c r="WP26" s="50"/>
      <c r="WQ26" s="50"/>
      <c r="WR26" s="50"/>
      <c r="WS26" s="50"/>
      <c r="WT26" s="50"/>
      <c r="WU26" s="50"/>
      <c r="WV26" s="50"/>
      <c r="WW26" s="50"/>
      <c r="WX26" s="50"/>
      <c r="WY26" s="50"/>
      <c r="WZ26" s="50"/>
      <c r="XA26" s="50"/>
      <c r="XB26" s="50"/>
      <c r="XC26" s="50"/>
      <c r="XD26" s="50"/>
      <c r="XE26" s="50"/>
      <c r="XF26" s="50"/>
      <c r="XG26" s="50"/>
      <c r="XH26" s="50"/>
      <c r="XI26" s="50"/>
      <c r="XJ26" s="50"/>
      <c r="XK26" s="50"/>
      <c r="XL26" s="50"/>
      <c r="XM26" s="50"/>
      <c r="XN26" s="50"/>
      <c r="XO26" s="50"/>
      <c r="XP26" s="50"/>
      <c r="XQ26" s="50"/>
      <c r="XR26" s="50"/>
      <c r="XS26" s="50"/>
      <c r="XT26" s="50"/>
      <c r="XU26" s="50"/>
      <c r="XV26" s="50"/>
      <c r="XW26" s="50"/>
      <c r="XX26" s="50"/>
      <c r="XY26" s="50"/>
      <c r="XZ26" s="50"/>
      <c r="YA26" s="50"/>
      <c r="YB26" s="50"/>
      <c r="YC26" s="50"/>
      <c r="YD26" s="50"/>
      <c r="YE26" s="50"/>
      <c r="YF26" s="50"/>
      <c r="YG26" s="50"/>
      <c r="YH26" s="50"/>
      <c r="YI26" s="50"/>
      <c r="YJ26" s="50"/>
      <c r="YK26" s="50"/>
      <c r="YL26" s="50"/>
      <c r="YM26" s="50"/>
      <c r="YN26" s="50"/>
      <c r="YO26" s="50"/>
      <c r="YP26" s="50"/>
      <c r="YQ26" s="50"/>
      <c r="YR26" s="50"/>
      <c r="YS26" s="50"/>
      <c r="YT26" s="50"/>
      <c r="YU26" s="50"/>
      <c r="YV26" s="50"/>
      <c r="YW26" s="50"/>
      <c r="YX26" s="50"/>
      <c r="YY26" s="50"/>
      <c r="YZ26" s="50"/>
      <c r="ZA26" s="50"/>
      <c r="ZB26" s="50"/>
      <c r="ZC26" s="50"/>
      <c r="ZD26" s="50"/>
      <c r="ZE26" s="50"/>
      <c r="ZF26" s="50"/>
      <c r="ZG26" s="50"/>
      <c r="ZH26" s="50"/>
      <c r="ZI26" s="50"/>
      <c r="ZJ26" s="50"/>
      <c r="ZK26" s="50"/>
      <c r="ZL26" s="50"/>
      <c r="ZM26" s="50"/>
      <c r="ZN26" s="50"/>
      <c r="ZO26" s="50"/>
      <c r="ZP26" s="50"/>
      <c r="ZQ26" s="50"/>
      <c r="ZR26" s="50"/>
      <c r="ZS26" s="50"/>
      <c r="ZT26" s="50"/>
      <c r="ZU26" s="50"/>
      <c r="ZV26" s="50"/>
      <c r="ZW26" s="50"/>
      <c r="ZX26" s="50"/>
      <c r="ZY26" s="50"/>
      <c r="ZZ26" s="50"/>
      <c r="AAA26" s="50"/>
      <c r="AAB26" s="50"/>
      <c r="AAC26" s="50"/>
      <c r="AAD26" s="50"/>
      <c r="AAE26" s="50"/>
      <c r="AAF26" s="50"/>
      <c r="AAG26" s="50"/>
      <c r="AAH26" s="50"/>
      <c r="AAI26" s="50"/>
      <c r="AAJ26" s="50"/>
      <c r="AAK26" s="50"/>
      <c r="AAL26" s="50"/>
      <c r="AAM26" s="50"/>
      <c r="AAN26" s="50"/>
      <c r="AAO26" s="50"/>
      <c r="AAP26" s="50"/>
      <c r="AAQ26" s="50"/>
      <c r="AAR26" s="50"/>
      <c r="AAS26" s="50"/>
      <c r="AAT26" s="50"/>
      <c r="AAU26" s="50"/>
      <c r="AAV26" s="50"/>
      <c r="AAW26" s="50"/>
      <c r="AAX26" s="50"/>
      <c r="AAY26" s="50"/>
      <c r="AAZ26" s="50"/>
      <c r="ABA26" s="50"/>
      <c r="ABB26" s="50"/>
      <c r="ABC26" s="50"/>
      <c r="ABD26" s="50"/>
      <c r="ABE26" s="50"/>
      <c r="ABF26" s="50"/>
      <c r="ABG26" s="50"/>
      <c r="ABH26" s="50"/>
      <c r="ABI26" s="50"/>
      <c r="ABJ26" s="50"/>
      <c r="ABK26" s="50"/>
      <c r="ABL26" s="50"/>
      <c r="ABM26" s="50"/>
      <c r="ABN26" s="50"/>
      <c r="ABO26" s="50"/>
      <c r="ABP26" s="50"/>
      <c r="ABQ26" s="50"/>
      <c r="ABR26" s="50"/>
      <c r="ABS26" s="50"/>
      <c r="ABT26" s="50"/>
      <c r="ABU26" s="50"/>
      <c r="ABV26" s="50"/>
      <c r="ABW26" s="50"/>
      <c r="ABX26" s="50"/>
      <c r="ABY26" s="50"/>
      <c r="ABZ26" s="50"/>
      <c r="ACA26" s="50"/>
      <c r="ACB26" s="50"/>
      <c r="ACC26" s="50"/>
      <c r="ACD26" s="50"/>
      <c r="ACE26" s="50"/>
      <c r="ACF26" s="50"/>
      <c r="ACG26" s="50"/>
      <c r="ACH26" s="50"/>
      <c r="ACI26" s="50"/>
      <c r="ACJ26" s="50"/>
      <c r="ACK26" s="50"/>
      <c r="ACL26" s="50"/>
      <c r="ACM26" s="50"/>
      <c r="ACN26" s="50"/>
      <c r="ACO26" s="50"/>
      <c r="ACP26" s="50"/>
      <c r="ACQ26" s="50"/>
      <c r="ACR26" s="50"/>
      <c r="ACS26" s="50"/>
      <c r="ACT26" s="50"/>
      <c r="ACU26" s="50"/>
      <c r="ACV26" s="50"/>
      <c r="ACW26" s="50"/>
      <c r="ACX26" s="50"/>
      <c r="ACY26" s="50"/>
      <c r="ACZ26" s="50"/>
      <c r="ADA26" s="50"/>
      <c r="ADB26" s="50"/>
      <c r="ADC26" s="50"/>
      <c r="ADD26" s="50"/>
      <c r="ADE26" s="50"/>
      <c r="ADF26" s="50"/>
      <c r="ADG26" s="50"/>
      <c r="ADH26" s="50"/>
      <c r="ADI26" s="50"/>
      <c r="ADJ26" s="50"/>
      <c r="ADK26" s="50"/>
      <c r="ADL26" s="50"/>
      <c r="ADM26" s="50"/>
      <c r="ADN26" s="50"/>
      <c r="ADO26" s="50"/>
      <c r="ADP26" s="50"/>
      <c r="ADQ26" s="50"/>
      <c r="ADR26" s="50"/>
      <c r="ADS26" s="50"/>
      <c r="ADT26" s="50"/>
      <c r="ADU26" s="50"/>
      <c r="ADV26" s="50"/>
      <c r="ADW26" s="50"/>
      <c r="ADX26" s="50"/>
      <c r="ADY26" s="50"/>
      <c r="ADZ26" s="50"/>
      <c r="AEA26" s="50"/>
      <c r="AEB26" s="50"/>
      <c r="AEC26" s="50"/>
      <c r="AED26" s="50"/>
      <c r="AEE26" s="50"/>
      <c r="AEF26" s="50"/>
      <c r="AEG26" s="50"/>
      <c r="AEH26" s="50"/>
      <c r="AEI26" s="50"/>
      <c r="AEJ26" s="50"/>
      <c r="AEK26" s="50"/>
      <c r="AEL26" s="50"/>
      <c r="AEM26" s="50"/>
      <c r="AEN26" s="50"/>
      <c r="AEO26" s="50"/>
      <c r="AEP26" s="50"/>
      <c r="AEQ26" s="50"/>
      <c r="AER26" s="50"/>
      <c r="AES26" s="50"/>
      <c r="AET26" s="50"/>
      <c r="AEU26" s="50"/>
      <c r="AEV26" s="50"/>
      <c r="AEW26" s="50"/>
      <c r="AEX26" s="50"/>
      <c r="AEY26" s="50"/>
      <c r="AEZ26" s="50"/>
      <c r="AFA26" s="50"/>
      <c r="AFB26" s="50"/>
      <c r="AFC26" s="50"/>
      <c r="AFD26" s="50"/>
      <c r="AFE26" s="50"/>
      <c r="AFF26" s="50"/>
      <c r="AFG26" s="50"/>
      <c r="AFH26" s="50"/>
      <c r="AFI26" s="50"/>
      <c r="AFJ26" s="50"/>
      <c r="AFK26" s="50"/>
      <c r="AFL26" s="50"/>
      <c r="AFM26" s="50"/>
      <c r="AFN26" s="50"/>
      <c r="AFO26" s="50"/>
      <c r="AFP26" s="50"/>
      <c r="AFQ26" s="50"/>
      <c r="AFR26" s="50"/>
      <c r="AFS26" s="50"/>
      <c r="AFT26" s="50"/>
      <c r="AFU26" s="50"/>
      <c r="AFV26" s="50"/>
      <c r="AFW26" s="50"/>
      <c r="AFX26" s="50"/>
      <c r="AFY26" s="50"/>
      <c r="AFZ26" s="50"/>
      <c r="AGA26" s="50"/>
      <c r="AGB26" s="50"/>
      <c r="AGC26" s="50"/>
      <c r="AGD26" s="50"/>
      <c r="AGE26" s="50"/>
      <c r="AGF26" s="50"/>
      <c r="AGG26" s="50"/>
      <c r="AGH26" s="50"/>
      <c r="AGI26" s="50"/>
      <c r="AGJ26" s="50"/>
      <c r="AGK26" s="50"/>
      <c r="AGL26" s="50"/>
      <c r="AGM26" s="50"/>
      <c r="AGN26" s="50"/>
      <c r="AGO26" s="50"/>
      <c r="AGP26" s="50"/>
      <c r="AGQ26" s="50"/>
      <c r="AGR26" s="50"/>
      <c r="AGS26" s="50"/>
      <c r="AGT26" s="50"/>
      <c r="AGU26" s="50"/>
      <c r="AGV26" s="50"/>
      <c r="AGW26" s="50"/>
      <c r="AGX26" s="50"/>
      <c r="AGY26" s="50"/>
      <c r="AGZ26" s="50"/>
      <c r="AHA26" s="50"/>
      <c r="AHB26" s="50"/>
      <c r="AHC26" s="50"/>
      <c r="AHD26" s="50"/>
      <c r="AHE26" s="50"/>
      <c r="AHF26" s="50"/>
      <c r="AHG26" s="50"/>
      <c r="AHH26" s="50"/>
      <c r="AHI26" s="50"/>
      <c r="AHJ26" s="50"/>
      <c r="AHK26" s="50"/>
      <c r="AHL26" s="50"/>
      <c r="AHM26" s="50"/>
      <c r="AHN26" s="50"/>
      <c r="AHO26" s="50"/>
      <c r="AHP26" s="50"/>
      <c r="AHQ26" s="50"/>
      <c r="AHR26" s="50"/>
      <c r="AHS26" s="50"/>
      <c r="AHT26" s="50"/>
      <c r="AHU26" s="50"/>
      <c r="AHV26" s="50"/>
      <c r="AHW26" s="50"/>
      <c r="AHX26" s="50"/>
      <c r="AHY26" s="50"/>
      <c r="AHZ26" s="50"/>
      <c r="AIA26" s="50"/>
      <c r="AIB26" s="50"/>
      <c r="AIC26" s="50"/>
      <c r="AID26" s="50"/>
      <c r="AIE26" s="50"/>
      <c r="AIF26" s="50"/>
      <c r="AIG26" s="50"/>
      <c r="AIH26" s="50"/>
      <c r="AII26" s="50"/>
      <c r="AIJ26" s="50"/>
      <c r="AIK26" s="50"/>
      <c r="AIL26" s="50"/>
      <c r="AIM26" s="50"/>
      <c r="AIN26" s="50"/>
      <c r="AIO26" s="50"/>
      <c r="AIP26" s="50"/>
      <c r="AIQ26" s="50"/>
      <c r="AIR26" s="50"/>
      <c r="AIS26" s="50"/>
      <c r="AIT26" s="50"/>
      <c r="AIU26" s="50"/>
      <c r="AIV26" s="50"/>
      <c r="AIW26" s="50"/>
      <c r="AIX26" s="50"/>
      <c r="AIY26" s="50"/>
      <c r="AIZ26" s="50"/>
      <c r="AJA26" s="50"/>
      <c r="AJB26" s="50"/>
      <c r="AJC26" s="50"/>
      <c r="AJD26" s="50"/>
      <c r="AJE26" s="50"/>
      <c r="AJF26" s="50"/>
      <c r="AJG26" s="50"/>
      <c r="AJH26" s="50"/>
      <c r="AJI26" s="50"/>
      <c r="AJJ26" s="50"/>
      <c r="AJK26" s="50"/>
      <c r="AJL26" s="50"/>
      <c r="AJM26" s="50"/>
      <c r="AJN26" s="50"/>
      <c r="AJO26" s="50"/>
      <c r="AJP26" s="50"/>
      <c r="AJQ26" s="50"/>
      <c r="AJR26" s="50"/>
      <c r="AJS26" s="50"/>
      <c r="AJT26" s="50"/>
      <c r="AJU26" s="50"/>
      <c r="AJV26" s="50"/>
      <c r="AJW26" s="50"/>
      <c r="AJX26" s="50"/>
      <c r="AJY26" s="50"/>
      <c r="AJZ26" s="50"/>
      <c r="AKA26" s="50"/>
      <c r="AKB26" s="50"/>
      <c r="AKC26" s="50"/>
      <c r="AKD26" s="50"/>
      <c r="AKE26" s="50"/>
      <c r="AKF26" s="50"/>
      <c r="AKG26" s="50"/>
      <c r="AKH26" s="50"/>
      <c r="AKI26" s="50"/>
      <c r="AKJ26" s="50"/>
      <c r="AKK26" s="50"/>
      <c r="AKL26" s="50"/>
      <c r="AKM26" s="50"/>
      <c r="AKN26" s="50"/>
      <c r="AKO26" s="50"/>
      <c r="AKP26" s="50"/>
      <c r="AKQ26" s="50"/>
      <c r="AKR26" s="50"/>
      <c r="AKS26" s="50"/>
      <c r="AKT26" s="50"/>
      <c r="AKU26" s="50"/>
      <c r="AKV26" s="50"/>
      <c r="AKW26" s="50"/>
      <c r="AKX26" s="50"/>
      <c r="AKY26" s="50"/>
      <c r="AKZ26" s="50"/>
      <c r="ALA26" s="50"/>
      <c r="ALB26" s="50"/>
      <c r="ALC26" s="50"/>
      <c r="ALD26" s="50"/>
      <c r="ALE26" s="50"/>
      <c r="ALF26" s="50"/>
      <c r="ALG26" s="50"/>
      <c r="ALH26" s="50"/>
      <c r="ALI26" s="50"/>
      <c r="ALJ26" s="50"/>
      <c r="ALK26" s="50"/>
      <c r="ALL26" s="50"/>
      <c r="ALM26" s="50"/>
      <c r="ALN26" s="50"/>
      <c r="ALO26" s="50"/>
      <c r="ALP26" s="50"/>
      <c r="ALQ26" s="50"/>
      <c r="ALR26" s="50"/>
      <c r="ALS26" s="50"/>
      <c r="ALT26" s="50"/>
      <c r="ALU26" s="50"/>
      <c r="ALV26" s="50"/>
      <c r="ALW26" s="50"/>
      <c r="ALX26" s="50"/>
      <c r="ALY26" s="50"/>
      <c r="ALZ26" s="50"/>
      <c r="AMA26" s="50"/>
      <c r="AMB26" s="50"/>
      <c r="AMC26" s="50"/>
      <c r="AMD26" s="50"/>
      <c r="AME26" s="50"/>
      <c r="AMF26" s="50"/>
      <c r="AMG26" s="50"/>
      <c r="AMH26" s="50"/>
      <c r="AMI26" s="50"/>
      <c r="AMJ26" s="50"/>
      <c r="AMK26" s="50"/>
      <c r="AML26" s="50"/>
      <c r="AMM26" s="50"/>
      <c r="AMN26" s="50"/>
      <c r="AMO26" s="50"/>
      <c r="AMP26" s="50"/>
      <c r="AMQ26" s="50"/>
      <c r="AMR26" s="50"/>
      <c r="AMS26" s="50"/>
      <c r="AMT26" s="50"/>
      <c r="AMU26" s="50"/>
      <c r="AMV26" s="50"/>
      <c r="AMW26" s="50"/>
      <c r="AMX26" s="50"/>
      <c r="AMY26" s="50"/>
      <c r="AMZ26" s="50"/>
      <c r="ANA26" s="50"/>
      <c r="ANB26" s="50"/>
      <c r="ANC26" s="50"/>
      <c r="AND26" s="50"/>
      <c r="ANE26" s="50"/>
      <c r="ANF26" s="50"/>
    </row>
    <row r="27" spans="1:1046" s="51" customFormat="1" x14ac:dyDescent="0.2">
      <c r="A27" s="15"/>
      <c r="B27" s="15"/>
      <c r="C27" s="15"/>
      <c r="D27" s="15"/>
      <c r="E27" s="15"/>
      <c r="F27" s="15"/>
      <c r="G27" s="15"/>
      <c r="H27" s="15"/>
      <c r="I27" s="62"/>
      <c r="J27" s="62"/>
      <c r="K27" s="62"/>
      <c r="L27" s="15"/>
      <c r="M27" s="35">
        <f>N27+N28</f>
        <v>27433600</v>
      </c>
      <c r="N27" s="48">
        <f>26223800</f>
        <v>26223800</v>
      </c>
      <c r="O27" s="48" t="s">
        <v>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0"/>
      <c r="AA27" s="50">
        <f>AB27+AB28</f>
        <v>27314300</v>
      </c>
      <c r="AB27" s="39">
        <f>26223800</f>
        <v>26223800</v>
      </c>
      <c r="AC27" s="50" t="s">
        <v>32</v>
      </c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>
        <f>AP27+AP28</f>
        <v>1596700</v>
      </c>
      <c r="AP27" s="39">
        <v>526900</v>
      </c>
      <c r="AQ27" s="50" t="s">
        <v>32</v>
      </c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  <c r="SA27" s="50"/>
      <c r="SB27" s="50"/>
      <c r="SC27" s="50"/>
      <c r="SD27" s="50"/>
      <c r="SE27" s="50"/>
      <c r="SF27" s="50"/>
      <c r="SG27" s="50"/>
      <c r="SH27" s="50"/>
      <c r="SI27" s="50"/>
      <c r="SJ27" s="50"/>
      <c r="SK27" s="50"/>
      <c r="SL27" s="50"/>
      <c r="SM27" s="50"/>
      <c r="SN27" s="50"/>
      <c r="SO27" s="50"/>
      <c r="SP27" s="50"/>
      <c r="SQ27" s="50"/>
      <c r="SR27" s="50"/>
      <c r="SS27" s="50"/>
      <c r="ST27" s="50"/>
      <c r="SU27" s="50"/>
      <c r="SV27" s="50"/>
      <c r="SW27" s="50"/>
      <c r="SX27" s="50"/>
      <c r="SY27" s="50"/>
      <c r="SZ27" s="50"/>
      <c r="TA27" s="50"/>
      <c r="TB27" s="50"/>
      <c r="TC27" s="50"/>
      <c r="TD27" s="50"/>
      <c r="TE27" s="50"/>
      <c r="TF27" s="50"/>
      <c r="TG27" s="50"/>
      <c r="TH27" s="50"/>
      <c r="TI27" s="50"/>
      <c r="TJ27" s="50"/>
      <c r="TK27" s="50"/>
      <c r="TL27" s="50"/>
      <c r="TM27" s="50"/>
      <c r="TN27" s="50"/>
      <c r="TO27" s="50"/>
      <c r="TP27" s="50"/>
      <c r="TQ27" s="50"/>
      <c r="TR27" s="50"/>
      <c r="TS27" s="50"/>
      <c r="TT27" s="50"/>
      <c r="TU27" s="50"/>
      <c r="TV27" s="50"/>
      <c r="TW27" s="50"/>
      <c r="TX27" s="50"/>
      <c r="TY27" s="50"/>
      <c r="TZ27" s="50"/>
      <c r="UA27" s="50"/>
      <c r="UB27" s="50"/>
      <c r="UC27" s="50"/>
      <c r="UD27" s="50"/>
      <c r="UE27" s="50"/>
      <c r="UF27" s="50"/>
      <c r="UG27" s="50"/>
      <c r="UH27" s="50"/>
      <c r="UI27" s="50"/>
      <c r="UJ27" s="50"/>
      <c r="UK27" s="50"/>
      <c r="UL27" s="50"/>
      <c r="UM27" s="50"/>
      <c r="UN27" s="50"/>
      <c r="UO27" s="50"/>
      <c r="UP27" s="50"/>
      <c r="UQ27" s="50"/>
      <c r="UR27" s="50"/>
      <c r="US27" s="50"/>
      <c r="UT27" s="50"/>
      <c r="UU27" s="50"/>
      <c r="UV27" s="50"/>
      <c r="UW27" s="50"/>
      <c r="UX27" s="50"/>
      <c r="UY27" s="50"/>
      <c r="UZ27" s="50"/>
      <c r="VA27" s="50"/>
      <c r="VB27" s="50"/>
      <c r="VC27" s="50"/>
      <c r="VD27" s="50"/>
      <c r="VE27" s="50"/>
      <c r="VF27" s="50"/>
      <c r="VG27" s="50"/>
      <c r="VH27" s="50"/>
      <c r="VI27" s="50"/>
      <c r="VJ27" s="50"/>
      <c r="VK27" s="50"/>
      <c r="VL27" s="50"/>
      <c r="VM27" s="50"/>
      <c r="VN27" s="50"/>
      <c r="VO27" s="50"/>
      <c r="VP27" s="50"/>
      <c r="VQ27" s="50"/>
      <c r="VR27" s="50"/>
      <c r="VS27" s="50"/>
      <c r="VT27" s="50"/>
      <c r="VU27" s="50"/>
      <c r="VV27" s="50"/>
      <c r="VW27" s="50"/>
      <c r="VX27" s="50"/>
      <c r="VY27" s="50"/>
      <c r="VZ27" s="50"/>
      <c r="WA27" s="50"/>
      <c r="WB27" s="50"/>
      <c r="WC27" s="50"/>
      <c r="WD27" s="50"/>
      <c r="WE27" s="50"/>
      <c r="WF27" s="50"/>
      <c r="WG27" s="50"/>
      <c r="WH27" s="50"/>
      <c r="WI27" s="50"/>
      <c r="WJ27" s="50"/>
      <c r="WK27" s="50"/>
      <c r="WL27" s="50"/>
      <c r="WM27" s="50"/>
      <c r="WN27" s="50"/>
      <c r="WO27" s="50"/>
      <c r="WP27" s="50"/>
      <c r="WQ27" s="50"/>
      <c r="WR27" s="50"/>
      <c r="WS27" s="50"/>
      <c r="WT27" s="50"/>
      <c r="WU27" s="50"/>
      <c r="WV27" s="50"/>
      <c r="WW27" s="50"/>
      <c r="WX27" s="50"/>
      <c r="WY27" s="50"/>
      <c r="WZ27" s="50"/>
      <c r="XA27" s="50"/>
      <c r="XB27" s="50"/>
      <c r="XC27" s="50"/>
      <c r="XD27" s="50"/>
      <c r="XE27" s="50"/>
      <c r="XF27" s="50"/>
      <c r="XG27" s="50"/>
      <c r="XH27" s="50"/>
      <c r="XI27" s="50"/>
      <c r="XJ27" s="50"/>
      <c r="XK27" s="50"/>
      <c r="XL27" s="50"/>
      <c r="XM27" s="50"/>
      <c r="XN27" s="50"/>
      <c r="XO27" s="50"/>
      <c r="XP27" s="50"/>
      <c r="XQ27" s="50"/>
      <c r="XR27" s="50"/>
      <c r="XS27" s="50"/>
      <c r="XT27" s="50"/>
      <c r="XU27" s="50"/>
      <c r="XV27" s="50"/>
      <c r="XW27" s="50"/>
      <c r="XX27" s="50"/>
      <c r="XY27" s="50"/>
      <c r="XZ27" s="50"/>
      <c r="YA27" s="50"/>
      <c r="YB27" s="50"/>
      <c r="YC27" s="50"/>
      <c r="YD27" s="50"/>
      <c r="YE27" s="50"/>
      <c r="YF27" s="50"/>
      <c r="YG27" s="50"/>
      <c r="YH27" s="50"/>
      <c r="YI27" s="50"/>
      <c r="YJ27" s="50"/>
      <c r="YK27" s="50"/>
      <c r="YL27" s="50"/>
      <c r="YM27" s="50"/>
      <c r="YN27" s="50"/>
      <c r="YO27" s="50"/>
      <c r="YP27" s="50"/>
      <c r="YQ27" s="50"/>
      <c r="YR27" s="50"/>
      <c r="YS27" s="50"/>
      <c r="YT27" s="50"/>
      <c r="YU27" s="50"/>
      <c r="YV27" s="50"/>
      <c r="YW27" s="50"/>
      <c r="YX27" s="50"/>
      <c r="YY27" s="50"/>
      <c r="YZ27" s="50"/>
      <c r="ZA27" s="50"/>
      <c r="ZB27" s="50"/>
      <c r="ZC27" s="50"/>
      <c r="ZD27" s="50"/>
      <c r="ZE27" s="50"/>
      <c r="ZF27" s="50"/>
      <c r="ZG27" s="50"/>
      <c r="ZH27" s="50"/>
      <c r="ZI27" s="50"/>
      <c r="ZJ27" s="50"/>
      <c r="ZK27" s="50"/>
      <c r="ZL27" s="50"/>
      <c r="ZM27" s="50"/>
      <c r="ZN27" s="50"/>
      <c r="ZO27" s="50"/>
      <c r="ZP27" s="50"/>
      <c r="ZQ27" s="50"/>
      <c r="ZR27" s="50"/>
      <c r="ZS27" s="50"/>
      <c r="ZT27" s="50"/>
      <c r="ZU27" s="50"/>
      <c r="ZV27" s="50"/>
      <c r="ZW27" s="50"/>
      <c r="ZX27" s="50"/>
      <c r="ZY27" s="50"/>
      <c r="ZZ27" s="50"/>
      <c r="AAA27" s="50"/>
      <c r="AAB27" s="50"/>
      <c r="AAC27" s="50"/>
      <c r="AAD27" s="50"/>
      <c r="AAE27" s="50"/>
      <c r="AAF27" s="50"/>
      <c r="AAG27" s="50"/>
      <c r="AAH27" s="50"/>
      <c r="AAI27" s="50"/>
      <c r="AAJ27" s="50"/>
      <c r="AAK27" s="50"/>
      <c r="AAL27" s="50"/>
      <c r="AAM27" s="50"/>
      <c r="AAN27" s="50"/>
      <c r="AAO27" s="50"/>
      <c r="AAP27" s="50"/>
      <c r="AAQ27" s="50"/>
      <c r="AAR27" s="50"/>
      <c r="AAS27" s="50"/>
      <c r="AAT27" s="50"/>
      <c r="AAU27" s="50"/>
      <c r="AAV27" s="50"/>
      <c r="AAW27" s="50"/>
      <c r="AAX27" s="50"/>
      <c r="AAY27" s="50"/>
      <c r="AAZ27" s="50"/>
      <c r="ABA27" s="50"/>
      <c r="ABB27" s="50"/>
      <c r="ABC27" s="50"/>
      <c r="ABD27" s="50"/>
      <c r="ABE27" s="50"/>
      <c r="ABF27" s="50"/>
      <c r="ABG27" s="50"/>
      <c r="ABH27" s="50"/>
      <c r="ABI27" s="50"/>
      <c r="ABJ27" s="50"/>
      <c r="ABK27" s="50"/>
      <c r="ABL27" s="50"/>
      <c r="ABM27" s="50"/>
      <c r="ABN27" s="50"/>
      <c r="ABO27" s="50"/>
      <c r="ABP27" s="50"/>
      <c r="ABQ27" s="50"/>
      <c r="ABR27" s="50"/>
      <c r="ABS27" s="50"/>
      <c r="ABT27" s="50"/>
      <c r="ABU27" s="50"/>
      <c r="ABV27" s="50"/>
      <c r="ABW27" s="50"/>
      <c r="ABX27" s="50"/>
      <c r="ABY27" s="50"/>
      <c r="ABZ27" s="50"/>
      <c r="ACA27" s="50"/>
      <c r="ACB27" s="50"/>
      <c r="ACC27" s="50"/>
      <c r="ACD27" s="50"/>
      <c r="ACE27" s="50"/>
      <c r="ACF27" s="50"/>
      <c r="ACG27" s="50"/>
      <c r="ACH27" s="50"/>
      <c r="ACI27" s="50"/>
      <c r="ACJ27" s="50"/>
      <c r="ACK27" s="50"/>
      <c r="ACL27" s="50"/>
      <c r="ACM27" s="50"/>
      <c r="ACN27" s="50"/>
      <c r="ACO27" s="50"/>
      <c r="ACP27" s="50"/>
      <c r="ACQ27" s="50"/>
      <c r="ACR27" s="50"/>
      <c r="ACS27" s="50"/>
      <c r="ACT27" s="50"/>
      <c r="ACU27" s="50"/>
      <c r="ACV27" s="50"/>
      <c r="ACW27" s="50"/>
      <c r="ACX27" s="50"/>
      <c r="ACY27" s="50"/>
      <c r="ACZ27" s="50"/>
      <c r="ADA27" s="50"/>
      <c r="ADB27" s="50"/>
      <c r="ADC27" s="50"/>
      <c r="ADD27" s="50"/>
      <c r="ADE27" s="50"/>
      <c r="ADF27" s="50"/>
      <c r="ADG27" s="50"/>
      <c r="ADH27" s="50"/>
      <c r="ADI27" s="50"/>
      <c r="ADJ27" s="50"/>
      <c r="ADK27" s="50"/>
      <c r="ADL27" s="50"/>
      <c r="ADM27" s="50"/>
      <c r="ADN27" s="50"/>
      <c r="ADO27" s="50"/>
      <c r="ADP27" s="50"/>
      <c r="ADQ27" s="50"/>
      <c r="ADR27" s="50"/>
      <c r="ADS27" s="50"/>
      <c r="ADT27" s="50"/>
      <c r="ADU27" s="50"/>
      <c r="ADV27" s="50"/>
      <c r="ADW27" s="50"/>
      <c r="ADX27" s="50"/>
      <c r="ADY27" s="50"/>
      <c r="ADZ27" s="50"/>
      <c r="AEA27" s="50"/>
      <c r="AEB27" s="50"/>
      <c r="AEC27" s="50"/>
      <c r="AED27" s="50"/>
      <c r="AEE27" s="50"/>
      <c r="AEF27" s="50"/>
      <c r="AEG27" s="50"/>
      <c r="AEH27" s="50"/>
      <c r="AEI27" s="50"/>
      <c r="AEJ27" s="50"/>
      <c r="AEK27" s="50"/>
      <c r="AEL27" s="50"/>
      <c r="AEM27" s="50"/>
      <c r="AEN27" s="50"/>
      <c r="AEO27" s="50"/>
      <c r="AEP27" s="50"/>
      <c r="AEQ27" s="50"/>
      <c r="AER27" s="50"/>
      <c r="AES27" s="50"/>
      <c r="AET27" s="50"/>
      <c r="AEU27" s="50"/>
      <c r="AEV27" s="50"/>
      <c r="AEW27" s="50"/>
      <c r="AEX27" s="50"/>
      <c r="AEY27" s="50"/>
      <c r="AEZ27" s="50"/>
      <c r="AFA27" s="50"/>
      <c r="AFB27" s="50"/>
      <c r="AFC27" s="50"/>
      <c r="AFD27" s="50"/>
      <c r="AFE27" s="50"/>
      <c r="AFF27" s="50"/>
      <c r="AFG27" s="50"/>
      <c r="AFH27" s="50"/>
      <c r="AFI27" s="50"/>
      <c r="AFJ27" s="50"/>
      <c r="AFK27" s="50"/>
      <c r="AFL27" s="50"/>
      <c r="AFM27" s="50"/>
      <c r="AFN27" s="50"/>
      <c r="AFO27" s="50"/>
      <c r="AFP27" s="50"/>
      <c r="AFQ27" s="50"/>
      <c r="AFR27" s="50"/>
      <c r="AFS27" s="50"/>
      <c r="AFT27" s="50"/>
      <c r="AFU27" s="50"/>
      <c r="AFV27" s="50"/>
      <c r="AFW27" s="50"/>
      <c r="AFX27" s="50"/>
      <c r="AFY27" s="50"/>
      <c r="AFZ27" s="50"/>
      <c r="AGA27" s="50"/>
      <c r="AGB27" s="50"/>
      <c r="AGC27" s="50"/>
      <c r="AGD27" s="50"/>
      <c r="AGE27" s="50"/>
      <c r="AGF27" s="50"/>
      <c r="AGG27" s="50"/>
      <c r="AGH27" s="50"/>
      <c r="AGI27" s="50"/>
      <c r="AGJ27" s="50"/>
      <c r="AGK27" s="50"/>
      <c r="AGL27" s="50"/>
      <c r="AGM27" s="50"/>
      <c r="AGN27" s="50"/>
      <c r="AGO27" s="50"/>
      <c r="AGP27" s="50"/>
      <c r="AGQ27" s="50"/>
      <c r="AGR27" s="50"/>
      <c r="AGS27" s="50"/>
      <c r="AGT27" s="50"/>
      <c r="AGU27" s="50"/>
      <c r="AGV27" s="50"/>
      <c r="AGW27" s="50"/>
      <c r="AGX27" s="50"/>
      <c r="AGY27" s="50"/>
      <c r="AGZ27" s="50"/>
      <c r="AHA27" s="50"/>
      <c r="AHB27" s="50"/>
      <c r="AHC27" s="50"/>
      <c r="AHD27" s="50"/>
      <c r="AHE27" s="50"/>
      <c r="AHF27" s="50"/>
      <c r="AHG27" s="50"/>
      <c r="AHH27" s="50"/>
      <c r="AHI27" s="50"/>
      <c r="AHJ27" s="50"/>
      <c r="AHK27" s="50"/>
      <c r="AHL27" s="50"/>
      <c r="AHM27" s="50"/>
      <c r="AHN27" s="50"/>
      <c r="AHO27" s="50"/>
      <c r="AHP27" s="50"/>
      <c r="AHQ27" s="50"/>
      <c r="AHR27" s="50"/>
      <c r="AHS27" s="50"/>
      <c r="AHT27" s="50"/>
      <c r="AHU27" s="50"/>
      <c r="AHV27" s="50"/>
      <c r="AHW27" s="50"/>
      <c r="AHX27" s="50"/>
      <c r="AHY27" s="50"/>
      <c r="AHZ27" s="50"/>
      <c r="AIA27" s="50"/>
      <c r="AIB27" s="50"/>
      <c r="AIC27" s="50"/>
      <c r="AID27" s="50"/>
      <c r="AIE27" s="50"/>
      <c r="AIF27" s="50"/>
      <c r="AIG27" s="50"/>
      <c r="AIH27" s="50"/>
      <c r="AII27" s="50"/>
      <c r="AIJ27" s="50"/>
      <c r="AIK27" s="50"/>
      <c r="AIL27" s="50"/>
      <c r="AIM27" s="50"/>
      <c r="AIN27" s="50"/>
      <c r="AIO27" s="50"/>
      <c r="AIP27" s="50"/>
      <c r="AIQ27" s="50"/>
      <c r="AIR27" s="50"/>
      <c r="AIS27" s="50"/>
      <c r="AIT27" s="50"/>
      <c r="AIU27" s="50"/>
      <c r="AIV27" s="50"/>
      <c r="AIW27" s="50"/>
      <c r="AIX27" s="50"/>
      <c r="AIY27" s="50"/>
      <c r="AIZ27" s="50"/>
      <c r="AJA27" s="50"/>
      <c r="AJB27" s="50"/>
      <c r="AJC27" s="50"/>
      <c r="AJD27" s="50"/>
      <c r="AJE27" s="50"/>
      <c r="AJF27" s="50"/>
      <c r="AJG27" s="50"/>
      <c r="AJH27" s="50"/>
      <c r="AJI27" s="50"/>
      <c r="AJJ27" s="50"/>
      <c r="AJK27" s="50"/>
      <c r="AJL27" s="50"/>
      <c r="AJM27" s="50"/>
      <c r="AJN27" s="50"/>
      <c r="AJO27" s="50"/>
      <c r="AJP27" s="50"/>
      <c r="AJQ27" s="50"/>
      <c r="AJR27" s="50"/>
      <c r="AJS27" s="50"/>
      <c r="AJT27" s="50"/>
      <c r="AJU27" s="50"/>
      <c r="AJV27" s="50"/>
      <c r="AJW27" s="50"/>
      <c r="AJX27" s="50"/>
      <c r="AJY27" s="50"/>
      <c r="AJZ27" s="50"/>
      <c r="AKA27" s="50"/>
      <c r="AKB27" s="50"/>
      <c r="AKC27" s="50"/>
      <c r="AKD27" s="50"/>
      <c r="AKE27" s="50"/>
      <c r="AKF27" s="50"/>
      <c r="AKG27" s="50"/>
      <c r="AKH27" s="50"/>
      <c r="AKI27" s="50"/>
      <c r="AKJ27" s="50"/>
      <c r="AKK27" s="50"/>
      <c r="AKL27" s="50"/>
      <c r="AKM27" s="50"/>
      <c r="AKN27" s="50"/>
      <c r="AKO27" s="50"/>
      <c r="AKP27" s="50"/>
      <c r="AKQ27" s="50"/>
      <c r="AKR27" s="50"/>
      <c r="AKS27" s="50"/>
      <c r="AKT27" s="50"/>
      <c r="AKU27" s="50"/>
      <c r="AKV27" s="50"/>
      <c r="AKW27" s="50"/>
      <c r="AKX27" s="50"/>
      <c r="AKY27" s="50"/>
      <c r="AKZ27" s="50"/>
      <c r="ALA27" s="50"/>
      <c r="ALB27" s="50"/>
      <c r="ALC27" s="50"/>
      <c r="ALD27" s="50"/>
      <c r="ALE27" s="50"/>
      <c r="ALF27" s="50"/>
      <c r="ALG27" s="50"/>
      <c r="ALH27" s="50"/>
      <c r="ALI27" s="50"/>
      <c r="ALJ27" s="50"/>
      <c r="ALK27" s="50"/>
      <c r="ALL27" s="50"/>
      <c r="ALM27" s="50"/>
      <c r="ALN27" s="50"/>
      <c r="ALO27" s="50"/>
      <c r="ALP27" s="50"/>
      <c r="ALQ27" s="50"/>
      <c r="ALR27" s="50"/>
      <c r="ALS27" s="50"/>
      <c r="ALT27" s="50"/>
      <c r="ALU27" s="50"/>
      <c r="ALV27" s="50"/>
      <c r="ALW27" s="50"/>
      <c r="ALX27" s="50"/>
      <c r="ALY27" s="50"/>
      <c r="ALZ27" s="50"/>
      <c r="AMA27" s="50"/>
      <c r="AMB27" s="50"/>
      <c r="AMC27" s="50"/>
      <c r="AMD27" s="50"/>
      <c r="AME27" s="50"/>
      <c r="AMF27" s="50"/>
      <c r="AMG27" s="50"/>
      <c r="AMH27" s="50"/>
      <c r="AMI27" s="50"/>
      <c r="AMJ27" s="50"/>
      <c r="AMK27" s="50"/>
      <c r="AML27" s="50"/>
      <c r="AMM27" s="50"/>
      <c r="AMN27" s="50"/>
      <c r="AMO27" s="50"/>
      <c r="AMP27" s="50"/>
      <c r="AMQ27" s="50"/>
      <c r="AMR27" s="50"/>
      <c r="AMS27" s="50"/>
      <c r="AMT27" s="50"/>
      <c r="AMU27" s="50"/>
      <c r="AMV27" s="50"/>
      <c r="AMW27" s="50"/>
      <c r="AMX27" s="50"/>
      <c r="AMY27" s="50"/>
      <c r="AMZ27" s="50"/>
      <c r="ANA27" s="50"/>
      <c r="ANB27" s="50"/>
      <c r="ANC27" s="50"/>
      <c r="AND27" s="50"/>
      <c r="ANE27" s="50"/>
      <c r="ANF27" s="50"/>
    </row>
    <row r="28" spans="1:1046" s="51" customFormat="1" x14ac:dyDescent="0.2">
      <c r="A28" s="15"/>
      <c r="B28" s="15"/>
      <c r="C28" s="15"/>
      <c r="D28" s="15"/>
      <c r="E28" s="15"/>
      <c r="F28" s="15"/>
      <c r="G28" s="15"/>
      <c r="H28" s="15"/>
      <c r="I28" s="62"/>
      <c r="J28" s="62"/>
      <c r="K28" s="62"/>
      <c r="L28" s="15"/>
      <c r="M28" s="38"/>
      <c r="N28" s="39">
        <v>1209800</v>
      </c>
      <c r="O28" s="39" t="s">
        <v>33</v>
      </c>
      <c r="P28" s="40"/>
      <c r="Q28" s="40"/>
      <c r="R28" s="15"/>
      <c r="S28" s="15"/>
      <c r="T28" s="15"/>
      <c r="U28" s="15"/>
      <c r="V28" s="15"/>
      <c r="W28" s="15"/>
      <c r="X28" s="15"/>
      <c r="Y28" s="15"/>
      <c r="Z28" s="50"/>
      <c r="AA28" s="50"/>
      <c r="AB28" s="39">
        <v>1090500</v>
      </c>
      <c r="AC28" s="50" t="s">
        <v>33</v>
      </c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39">
        <v>1069800</v>
      </c>
      <c r="AQ28" s="50" t="s">
        <v>33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  <c r="SA28" s="50"/>
      <c r="SB28" s="50"/>
      <c r="SC28" s="50"/>
      <c r="SD28" s="50"/>
      <c r="SE28" s="50"/>
      <c r="SF28" s="50"/>
      <c r="SG28" s="50"/>
      <c r="SH28" s="50"/>
      <c r="SI28" s="50"/>
      <c r="SJ28" s="50"/>
      <c r="SK28" s="50"/>
      <c r="SL28" s="50"/>
      <c r="SM28" s="50"/>
      <c r="SN28" s="50"/>
      <c r="SO28" s="50"/>
      <c r="SP28" s="50"/>
      <c r="SQ28" s="50"/>
      <c r="SR28" s="50"/>
      <c r="SS28" s="50"/>
      <c r="ST28" s="50"/>
      <c r="SU28" s="50"/>
      <c r="SV28" s="50"/>
      <c r="SW28" s="50"/>
      <c r="SX28" s="50"/>
      <c r="SY28" s="50"/>
      <c r="SZ28" s="50"/>
      <c r="TA28" s="50"/>
      <c r="TB28" s="50"/>
      <c r="TC28" s="50"/>
      <c r="TD28" s="50"/>
      <c r="TE28" s="50"/>
      <c r="TF28" s="50"/>
      <c r="TG28" s="50"/>
      <c r="TH28" s="50"/>
      <c r="TI28" s="50"/>
      <c r="TJ28" s="50"/>
      <c r="TK28" s="50"/>
      <c r="TL28" s="50"/>
      <c r="TM28" s="50"/>
      <c r="TN28" s="50"/>
      <c r="TO28" s="50"/>
      <c r="TP28" s="50"/>
      <c r="TQ28" s="50"/>
      <c r="TR28" s="50"/>
      <c r="TS28" s="50"/>
      <c r="TT28" s="50"/>
      <c r="TU28" s="50"/>
      <c r="TV28" s="50"/>
      <c r="TW28" s="50"/>
      <c r="TX28" s="50"/>
      <c r="TY28" s="50"/>
      <c r="TZ28" s="50"/>
      <c r="UA28" s="50"/>
      <c r="UB28" s="50"/>
      <c r="UC28" s="50"/>
      <c r="UD28" s="50"/>
      <c r="UE28" s="50"/>
      <c r="UF28" s="50"/>
      <c r="UG28" s="50"/>
      <c r="UH28" s="50"/>
      <c r="UI28" s="50"/>
      <c r="UJ28" s="50"/>
      <c r="UK28" s="50"/>
      <c r="UL28" s="50"/>
      <c r="UM28" s="50"/>
      <c r="UN28" s="50"/>
      <c r="UO28" s="50"/>
      <c r="UP28" s="50"/>
      <c r="UQ28" s="50"/>
      <c r="UR28" s="50"/>
      <c r="US28" s="50"/>
      <c r="UT28" s="50"/>
      <c r="UU28" s="50"/>
      <c r="UV28" s="50"/>
      <c r="UW28" s="50"/>
      <c r="UX28" s="50"/>
      <c r="UY28" s="50"/>
      <c r="UZ28" s="50"/>
      <c r="VA28" s="50"/>
      <c r="VB28" s="50"/>
      <c r="VC28" s="50"/>
      <c r="VD28" s="50"/>
      <c r="VE28" s="50"/>
      <c r="VF28" s="50"/>
      <c r="VG28" s="50"/>
      <c r="VH28" s="50"/>
      <c r="VI28" s="50"/>
      <c r="VJ28" s="50"/>
      <c r="VK28" s="50"/>
      <c r="VL28" s="50"/>
      <c r="VM28" s="50"/>
      <c r="VN28" s="50"/>
      <c r="VO28" s="50"/>
      <c r="VP28" s="50"/>
      <c r="VQ28" s="50"/>
      <c r="VR28" s="50"/>
      <c r="VS28" s="50"/>
      <c r="VT28" s="50"/>
      <c r="VU28" s="50"/>
      <c r="VV28" s="50"/>
      <c r="VW28" s="50"/>
      <c r="VX28" s="50"/>
      <c r="VY28" s="50"/>
      <c r="VZ28" s="50"/>
      <c r="WA28" s="50"/>
      <c r="WB28" s="50"/>
      <c r="WC28" s="50"/>
      <c r="WD28" s="50"/>
      <c r="WE28" s="50"/>
      <c r="WF28" s="50"/>
      <c r="WG28" s="50"/>
      <c r="WH28" s="50"/>
      <c r="WI28" s="50"/>
      <c r="WJ28" s="50"/>
      <c r="WK28" s="50"/>
      <c r="WL28" s="50"/>
      <c r="WM28" s="50"/>
      <c r="WN28" s="50"/>
      <c r="WO28" s="50"/>
      <c r="WP28" s="50"/>
      <c r="WQ28" s="50"/>
      <c r="WR28" s="50"/>
      <c r="WS28" s="50"/>
      <c r="WT28" s="50"/>
      <c r="WU28" s="50"/>
      <c r="WV28" s="50"/>
      <c r="WW28" s="50"/>
      <c r="WX28" s="50"/>
      <c r="WY28" s="50"/>
      <c r="WZ28" s="50"/>
      <c r="XA28" s="50"/>
      <c r="XB28" s="50"/>
      <c r="XC28" s="50"/>
      <c r="XD28" s="50"/>
      <c r="XE28" s="50"/>
      <c r="XF28" s="50"/>
      <c r="XG28" s="50"/>
      <c r="XH28" s="50"/>
      <c r="XI28" s="50"/>
      <c r="XJ28" s="50"/>
      <c r="XK28" s="50"/>
      <c r="XL28" s="50"/>
      <c r="XM28" s="50"/>
      <c r="XN28" s="50"/>
      <c r="XO28" s="50"/>
      <c r="XP28" s="50"/>
      <c r="XQ28" s="50"/>
      <c r="XR28" s="50"/>
      <c r="XS28" s="50"/>
      <c r="XT28" s="50"/>
      <c r="XU28" s="50"/>
      <c r="XV28" s="50"/>
      <c r="XW28" s="50"/>
      <c r="XX28" s="50"/>
      <c r="XY28" s="50"/>
      <c r="XZ28" s="50"/>
      <c r="YA28" s="50"/>
      <c r="YB28" s="50"/>
      <c r="YC28" s="50"/>
      <c r="YD28" s="50"/>
      <c r="YE28" s="50"/>
      <c r="YF28" s="50"/>
      <c r="YG28" s="50"/>
      <c r="YH28" s="50"/>
      <c r="YI28" s="50"/>
      <c r="YJ28" s="50"/>
      <c r="YK28" s="50"/>
      <c r="YL28" s="50"/>
      <c r="YM28" s="50"/>
      <c r="YN28" s="50"/>
      <c r="YO28" s="50"/>
      <c r="YP28" s="50"/>
      <c r="YQ28" s="50"/>
      <c r="YR28" s="50"/>
      <c r="YS28" s="50"/>
      <c r="YT28" s="50"/>
      <c r="YU28" s="50"/>
      <c r="YV28" s="50"/>
      <c r="YW28" s="50"/>
      <c r="YX28" s="50"/>
      <c r="YY28" s="50"/>
      <c r="YZ28" s="50"/>
      <c r="ZA28" s="50"/>
      <c r="ZB28" s="50"/>
      <c r="ZC28" s="50"/>
      <c r="ZD28" s="50"/>
      <c r="ZE28" s="50"/>
      <c r="ZF28" s="50"/>
      <c r="ZG28" s="50"/>
      <c r="ZH28" s="50"/>
      <c r="ZI28" s="50"/>
      <c r="ZJ28" s="50"/>
      <c r="ZK28" s="50"/>
      <c r="ZL28" s="50"/>
      <c r="ZM28" s="50"/>
      <c r="ZN28" s="50"/>
      <c r="ZO28" s="50"/>
      <c r="ZP28" s="50"/>
      <c r="ZQ28" s="50"/>
      <c r="ZR28" s="50"/>
      <c r="ZS28" s="50"/>
      <c r="ZT28" s="50"/>
      <c r="ZU28" s="50"/>
      <c r="ZV28" s="50"/>
      <c r="ZW28" s="50"/>
      <c r="ZX28" s="50"/>
      <c r="ZY28" s="50"/>
      <c r="ZZ28" s="50"/>
      <c r="AAA28" s="50"/>
      <c r="AAB28" s="50"/>
      <c r="AAC28" s="50"/>
      <c r="AAD28" s="50"/>
      <c r="AAE28" s="50"/>
      <c r="AAF28" s="50"/>
      <c r="AAG28" s="50"/>
      <c r="AAH28" s="50"/>
      <c r="AAI28" s="50"/>
      <c r="AAJ28" s="50"/>
      <c r="AAK28" s="50"/>
      <c r="AAL28" s="50"/>
      <c r="AAM28" s="50"/>
      <c r="AAN28" s="50"/>
      <c r="AAO28" s="50"/>
      <c r="AAP28" s="50"/>
      <c r="AAQ28" s="50"/>
      <c r="AAR28" s="50"/>
      <c r="AAS28" s="50"/>
      <c r="AAT28" s="50"/>
      <c r="AAU28" s="50"/>
      <c r="AAV28" s="50"/>
      <c r="AAW28" s="50"/>
      <c r="AAX28" s="50"/>
      <c r="AAY28" s="50"/>
      <c r="AAZ28" s="50"/>
      <c r="ABA28" s="50"/>
      <c r="ABB28" s="50"/>
      <c r="ABC28" s="50"/>
      <c r="ABD28" s="50"/>
      <c r="ABE28" s="50"/>
      <c r="ABF28" s="50"/>
      <c r="ABG28" s="50"/>
      <c r="ABH28" s="50"/>
      <c r="ABI28" s="50"/>
      <c r="ABJ28" s="50"/>
      <c r="ABK28" s="50"/>
      <c r="ABL28" s="50"/>
      <c r="ABM28" s="50"/>
      <c r="ABN28" s="50"/>
      <c r="ABO28" s="50"/>
      <c r="ABP28" s="50"/>
      <c r="ABQ28" s="50"/>
      <c r="ABR28" s="50"/>
      <c r="ABS28" s="50"/>
      <c r="ABT28" s="50"/>
      <c r="ABU28" s="50"/>
      <c r="ABV28" s="50"/>
      <c r="ABW28" s="50"/>
      <c r="ABX28" s="50"/>
      <c r="ABY28" s="50"/>
      <c r="ABZ28" s="50"/>
      <c r="ACA28" s="50"/>
      <c r="ACB28" s="50"/>
      <c r="ACC28" s="50"/>
      <c r="ACD28" s="50"/>
      <c r="ACE28" s="50"/>
      <c r="ACF28" s="50"/>
      <c r="ACG28" s="50"/>
      <c r="ACH28" s="50"/>
      <c r="ACI28" s="50"/>
      <c r="ACJ28" s="50"/>
      <c r="ACK28" s="50"/>
      <c r="ACL28" s="50"/>
      <c r="ACM28" s="50"/>
      <c r="ACN28" s="50"/>
      <c r="ACO28" s="50"/>
      <c r="ACP28" s="50"/>
      <c r="ACQ28" s="50"/>
      <c r="ACR28" s="50"/>
      <c r="ACS28" s="50"/>
      <c r="ACT28" s="50"/>
      <c r="ACU28" s="50"/>
      <c r="ACV28" s="50"/>
      <c r="ACW28" s="50"/>
      <c r="ACX28" s="50"/>
      <c r="ACY28" s="50"/>
      <c r="ACZ28" s="50"/>
      <c r="ADA28" s="50"/>
      <c r="ADB28" s="50"/>
      <c r="ADC28" s="50"/>
      <c r="ADD28" s="50"/>
      <c r="ADE28" s="50"/>
      <c r="ADF28" s="50"/>
      <c r="ADG28" s="50"/>
      <c r="ADH28" s="50"/>
      <c r="ADI28" s="50"/>
      <c r="ADJ28" s="50"/>
      <c r="ADK28" s="50"/>
      <c r="ADL28" s="50"/>
      <c r="ADM28" s="50"/>
      <c r="ADN28" s="50"/>
      <c r="ADO28" s="50"/>
      <c r="ADP28" s="50"/>
      <c r="ADQ28" s="50"/>
      <c r="ADR28" s="50"/>
      <c r="ADS28" s="50"/>
      <c r="ADT28" s="50"/>
      <c r="ADU28" s="50"/>
      <c r="ADV28" s="50"/>
      <c r="ADW28" s="50"/>
      <c r="ADX28" s="50"/>
      <c r="ADY28" s="50"/>
      <c r="ADZ28" s="50"/>
      <c r="AEA28" s="50"/>
      <c r="AEB28" s="50"/>
      <c r="AEC28" s="50"/>
      <c r="AED28" s="50"/>
      <c r="AEE28" s="50"/>
      <c r="AEF28" s="50"/>
      <c r="AEG28" s="50"/>
      <c r="AEH28" s="50"/>
      <c r="AEI28" s="50"/>
      <c r="AEJ28" s="50"/>
      <c r="AEK28" s="50"/>
      <c r="AEL28" s="50"/>
      <c r="AEM28" s="50"/>
      <c r="AEN28" s="50"/>
      <c r="AEO28" s="50"/>
      <c r="AEP28" s="50"/>
      <c r="AEQ28" s="50"/>
      <c r="AER28" s="50"/>
      <c r="AES28" s="50"/>
      <c r="AET28" s="50"/>
      <c r="AEU28" s="50"/>
      <c r="AEV28" s="50"/>
      <c r="AEW28" s="50"/>
      <c r="AEX28" s="50"/>
      <c r="AEY28" s="50"/>
      <c r="AEZ28" s="50"/>
      <c r="AFA28" s="50"/>
      <c r="AFB28" s="50"/>
      <c r="AFC28" s="50"/>
      <c r="AFD28" s="50"/>
      <c r="AFE28" s="50"/>
      <c r="AFF28" s="50"/>
      <c r="AFG28" s="50"/>
      <c r="AFH28" s="50"/>
      <c r="AFI28" s="50"/>
      <c r="AFJ28" s="50"/>
      <c r="AFK28" s="50"/>
      <c r="AFL28" s="50"/>
      <c r="AFM28" s="50"/>
      <c r="AFN28" s="50"/>
      <c r="AFO28" s="50"/>
      <c r="AFP28" s="50"/>
      <c r="AFQ28" s="50"/>
      <c r="AFR28" s="50"/>
      <c r="AFS28" s="50"/>
      <c r="AFT28" s="50"/>
      <c r="AFU28" s="50"/>
      <c r="AFV28" s="50"/>
      <c r="AFW28" s="50"/>
      <c r="AFX28" s="50"/>
      <c r="AFY28" s="50"/>
      <c r="AFZ28" s="50"/>
      <c r="AGA28" s="50"/>
      <c r="AGB28" s="50"/>
      <c r="AGC28" s="50"/>
      <c r="AGD28" s="50"/>
      <c r="AGE28" s="50"/>
      <c r="AGF28" s="50"/>
      <c r="AGG28" s="50"/>
      <c r="AGH28" s="50"/>
      <c r="AGI28" s="50"/>
      <c r="AGJ28" s="50"/>
      <c r="AGK28" s="50"/>
      <c r="AGL28" s="50"/>
      <c r="AGM28" s="50"/>
      <c r="AGN28" s="50"/>
      <c r="AGO28" s="50"/>
      <c r="AGP28" s="50"/>
      <c r="AGQ28" s="50"/>
      <c r="AGR28" s="50"/>
      <c r="AGS28" s="50"/>
      <c r="AGT28" s="50"/>
      <c r="AGU28" s="50"/>
      <c r="AGV28" s="50"/>
      <c r="AGW28" s="50"/>
      <c r="AGX28" s="50"/>
      <c r="AGY28" s="50"/>
      <c r="AGZ28" s="50"/>
      <c r="AHA28" s="50"/>
      <c r="AHB28" s="50"/>
      <c r="AHC28" s="50"/>
      <c r="AHD28" s="50"/>
      <c r="AHE28" s="50"/>
      <c r="AHF28" s="50"/>
      <c r="AHG28" s="50"/>
      <c r="AHH28" s="50"/>
      <c r="AHI28" s="50"/>
      <c r="AHJ28" s="50"/>
      <c r="AHK28" s="50"/>
      <c r="AHL28" s="50"/>
      <c r="AHM28" s="50"/>
      <c r="AHN28" s="50"/>
      <c r="AHO28" s="50"/>
      <c r="AHP28" s="50"/>
      <c r="AHQ28" s="50"/>
      <c r="AHR28" s="50"/>
      <c r="AHS28" s="50"/>
      <c r="AHT28" s="50"/>
      <c r="AHU28" s="50"/>
      <c r="AHV28" s="50"/>
      <c r="AHW28" s="50"/>
      <c r="AHX28" s="50"/>
      <c r="AHY28" s="50"/>
      <c r="AHZ28" s="50"/>
      <c r="AIA28" s="50"/>
      <c r="AIB28" s="50"/>
      <c r="AIC28" s="50"/>
      <c r="AID28" s="50"/>
      <c r="AIE28" s="50"/>
      <c r="AIF28" s="50"/>
      <c r="AIG28" s="50"/>
      <c r="AIH28" s="50"/>
      <c r="AII28" s="50"/>
      <c r="AIJ28" s="50"/>
      <c r="AIK28" s="50"/>
      <c r="AIL28" s="50"/>
      <c r="AIM28" s="50"/>
      <c r="AIN28" s="50"/>
      <c r="AIO28" s="50"/>
      <c r="AIP28" s="50"/>
      <c r="AIQ28" s="50"/>
      <c r="AIR28" s="50"/>
      <c r="AIS28" s="50"/>
      <c r="AIT28" s="50"/>
      <c r="AIU28" s="50"/>
      <c r="AIV28" s="50"/>
      <c r="AIW28" s="50"/>
      <c r="AIX28" s="50"/>
      <c r="AIY28" s="50"/>
      <c r="AIZ28" s="50"/>
      <c r="AJA28" s="50"/>
      <c r="AJB28" s="50"/>
      <c r="AJC28" s="50"/>
      <c r="AJD28" s="50"/>
      <c r="AJE28" s="50"/>
      <c r="AJF28" s="50"/>
      <c r="AJG28" s="50"/>
      <c r="AJH28" s="50"/>
      <c r="AJI28" s="50"/>
      <c r="AJJ28" s="50"/>
      <c r="AJK28" s="50"/>
      <c r="AJL28" s="50"/>
      <c r="AJM28" s="50"/>
      <c r="AJN28" s="50"/>
      <c r="AJO28" s="50"/>
      <c r="AJP28" s="50"/>
      <c r="AJQ28" s="50"/>
      <c r="AJR28" s="50"/>
      <c r="AJS28" s="50"/>
      <c r="AJT28" s="50"/>
      <c r="AJU28" s="50"/>
      <c r="AJV28" s="50"/>
      <c r="AJW28" s="50"/>
      <c r="AJX28" s="50"/>
      <c r="AJY28" s="50"/>
      <c r="AJZ28" s="50"/>
      <c r="AKA28" s="50"/>
      <c r="AKB28" s="50"/>
      <c r="AKC28" s="50"/>
      <c r="AKD28" s="50"/>
      <c r="AKE28" s="50"/>
      <c r="AKF28" s="50"/>
      <c r="AKG28" s="50"/>
      <c r="AKH28" s="50"/>
      <c r="AKI28" s="50"/>
      <c r="AKJ28" s="50"/>
      <c r="AKK28" s="50"/>
      <c r="AKL28" s="50"/>
      <c r="AKM28" s="50"/>
      <c r="AKN28" s="50"/>
      <c r="AKO28" s="50"/>
      <c r="AKP28" s="50"/>
      <c r="AKQ28" s="50"/>
      <c r="AKR28" s="50"/>
      <c r="AKS28" s="50"/>
      <c r="AKT28" s="50"/>
      <c r="AKU28" s="50"/>
      <c r="AKV28" s="50"/>
      <c r="AKW28" s="50"/>
      <c r="AKX28" s="50"/>
      <c r="AKY28" s="50"/>
      <c r="AKZ28" s="50"/>
      <c r="ALA28" s="50"/>
      <c r="ALB28" s="50"/>
      <c r="ALC28" s="50"/>
      <c r="ALD28" s="50"/>
      <c r="ALE28" s="50"/>
      <c r="ALF28" s="50"/>
      <c r="ALG28" s="50"/>
      <c r="ALH28" s="50"/>
      <c r="ALI28" s="50"/>
      <c r="ALJ28" s="50"/>
      <c r="ALK28" s="50"/>
      <c r="ALL28" s="50"/>
      <c r="ALM28" s="50"/>
      <c r="ALN28" s="50"/>
      <c r="ALO28" s="50"/>
      <c r="ALP28" s="50"/>
      <c r="ALQ28" s="50"/>
      <c r="ALR28" s="50"/>
      <c r="ALS28" s="50"/>
      <c r="ALT28" s="50"/>
      <c r="ALU28" s="50"/>
      <c r="ALV28" s="50"/>
      <c r="ALW28" s="50"/>
      <c r="ALX28" s="50"/>
      <c r="ALY28" s="50"/>
      <c r="ALZ28" s="50"/>
      <c r="AMA28" s="50"/>
      <c r="AMB28" s="50"/>
      <c r="AMC28" s="50"/>
      <c r="AMD28" s="50"/>
      <c r="AME28" s="50"/>
      <c r="AMF28" s="50"/>
      <c r="AMG28" s="50"/>
      <c r="AMH28" s="50"/>
      <c r="AMI28" s="50"/>
      <c r="AMJ28" s="50"/>
      <c r="AMK28" s="50"/>
      <c r="AML28" s="50"/>
      <c r="AMM28" s="50"/>
      <c r="AMN28" s="50"/>
      <c r="AMO28" s="50"/>
      <c r="AMP28" s="50"/>
      <c r="AMQ28" s="50"/>
      <c r="AMR28" s="50"/>
      <c r="AMS28" s="50"/>
      <c r="AMT28" s="50"/>
      <c r="AMU28" s="50"/>
      <c r="AMV28" s="50"/>
      <c r="AMW28" s="50"/>
      <c r="AMX28" s="50"/>
      <c r="AMY28" s="50"/>
      <c r="AMZ28" s="50"/>
      <c r="ANA28" s="50"/>
      <c r="ANB28" s="50"/>
      <c r="ANC28" s="50"/>
      <c r="AND28" s="50"/>
      <c r="ANE28" s="50"/>
      <c r="ANF28" s="50"/>
    </row>
    <row r="29" spans="1:1046" x14ac:dyDescent="0.2">
      <c r="O29" s="60"/>
    </row>
    <row r="30" spans="1:1046" x14ac:dyDescent="0.2">
      <c r="P30" s="30"/>
      <c r="Q30" s="30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Бесплатная перевозка</vt:lpstr>
      <vt:lpstr>Приложение(9)_4_исход</vt:lpstr>
      <vt:lpstr>'Бесплатная перевозка'!Заголовки_для_печати</vt:lpstr>
      <vt:lpstr>'Приложение(9)_4_исход'!Заголовки_для_печати</vt:lpstr>
      <vt:lpstr>'Бесплатная перевозка'!Область_печати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2024-08-21T06:19:38Z</cp:lastPrinted>
  <dcterms:created xsi:type="dcterms:W3CDTF">1996-10-08T23:32:33Z</dcterms:created>
  <dcterms:modified xsi:type="dcterms:W3CDTF">2024-08-21T11:30:08Z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