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85" yWindow="1710" windowWidth="21855" windowHeight="7845" tabRatio="663" firstSheet="1" activeTab="1"/>
  </bookViews>
  <sheets>
    <sheet name="органы опеки_проверка" sheetId="50" state="hidden" r:id="rId1"/>
    <sheet name="Компенсация_РП" sheetId="35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1">Компенсация_РП!$B:$B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Компенсация_РП!$A$1:$BB$29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AI43" i="35" l="1"/>
  <c r="AI46" i="35" s="1"/>
  <c r="AI48" i="35" s="1"/>
  <c r="AH43" i="35"/>
  <c r="AH46" i="35" s="1"/>
  <c r="AH48" i="35" s="1"/>
  <c r="AJ48" i="35" s="1"/>
  <c r="AH32" i="35"/>
  <c r="AH35" i="35" s="1"/>
  <c r="D30" i="35"/>
  <c r="AV29" i="35"/>
  <c r="AO29" i="35"/>
  <c r="T29" i="35"/>
  <c r="S29" i="35"/>
  <c r="R29" i="35"/>
  <c r="Q29" i="35"/>
  <c r="O29" i="35"/>
  <c r="G29" i="35"/>
  <c r="F29" i="35"/>
  <c r="E29" i="35"/>
  <c r="D29" i="35"/>
  <c r="C29" i="35"/>
  <c r="AP28" i="35"/>
  <c r="AH28" i="35"/>
  <c r="W28" i="35"/>
  <c r="V28" i="35"/>
  <c r="U28" i="35"/>
  <c r="X28" i="35" s="1"/>
  <c r="AA28" i="35" s="1"/>
  <c r="P28" i="35"/>
  <c r="K28" i="35"/>
  <c r="L28" i="35" s="1"/>
  <c r="N28" i="35" s="1"/>
  <c r="J28" i="35"/>
  <c r="I28" i="35"/>
  <c r="AP27" i="35"/>
  <c r="AH27" i="35"/>
  <c r="W27" i="35"/>
  <c r="V27" i="35"/>
  <c r="X27" i="35" s="1"/>
  <c r="AA27" i="35" s="1"/>
  <c r="U27" i="35"/>
  <c r="P27" i="35"/>
  <c r="K27" i="35"/>
  <c r="J27" i="35"/>
  <c r="I27" i="35"/>
  <c r="L27" i="35" s="1"/>
  <c r="N27" i="35" s="1"/>
  <c r="AP26" i="35"/>
  <c r="AH26" i="35"/>
  <c r="W26" i="35"/>
  <c r="X26" i="35" s="1"/>
  <c r="AA26" i="35" s="1"/>
  <c r="V26" i="35"/>
  <c r="U26" i="35"/>
  <c r="P26" i="35"/>
  <c r="K26" i="35"/>
  <c r="J26" i="35"/>
  <c r="I26" i="35"/>
  <c r="L26" i="35" s="1"/>
  <c r="N26" i="35" s="1"/>
  <c r="AP25" i="35"/>
  <c r="AH25" i="35"/>
  <c r="X25" i="35"/>
  <c r="AA25" i="35" s="1"/>
  <c r="W25" i="35"/>
  <c r="V25" i="35"/>
  <c r="U25" i="35"/>
  <c r="P25" i="35"/>
  <c r="K25" i="35"/>
  <c r="J25" i="35"/>
  <c r="L25" i="35" s="1"/>
  <c r="N25" i="35" s="1"/>
  <c r="I25" i="35"/>
  <c r="AP24" i="35"/>
  <c r="AH24" i="35"/>
  <c r="W24" i="35"/>
  <c r="V24" i="35"/>
  <c r="U24" i="35"/>
  <c r="X24" i="35" s="1"/>
  <c r="AA24" i="35" s="1"/>
  <c r="P24" i="35"/>
  <c r="K24" i="35"/>
  <c r="L24" i="35" s="1"/>
  <c r="N24" i="35" s="1"/>
  <c r="J24" i="35"/>
  <c r="I24" i="35"/>
  <c r="AP23" i="35"/>
  <c r="AH23" i="35"/>
  <c r="W23" i="35"/>
  <c r="V23" i="35"/>
  <c r="U23" i="35"/>
  <c r="X23" i="35" s="1"/>
  <c r="AA23" i="35" s="1"/>
  <c r="P23" i="35"/>
  <c r="L23" i="35"/>
  <c r="N23" i="35" s="1"/>
  <c r="K23" i="35"/>
  <c r="J23" i="35"/>
  <c r="I23" i="35"/>
  <c r="AP22" i="35"/>
  <c r="AH22" i="35"/>
  <c r="W22" i="35"/>
  <c r="X22" i="35" s="1"/>
  <c r="AA22" i="35" s="1"/>
  <c r="V22" i="35"/>
  <c r="U22" i="35"/>
  <c r="P22" i="35"/>
  <c r="K22" i="35"/>
  <c r="J22" i="35"/>
  <c r="I22" i="35"/>
  <c r="L22" i="35" s="1"/>
  <c r="N22" i="35" s="1"/>
  <c r="AP21" i="35"/>
  <c r="AH21" i="35"/>
  <c r="X21" i="35"/>
  <c r="AA21" i="35" s="1"/>
  <c r="W21" i="35"/>
  <c r="V21" i="35"/>
  <c r="U21" i="35"/>
  <c r="P21" i="35"/>
  <c r="K21" i="35"/>
  <c r="J21" i="35"/>
  <c r="I21" i="35"/>
  <c r="L21" i="35" s="1"/>
  <c r="N21" i="35" s="1"/>
  <c r="AP20" i="35"/>
  <c r="AH20" i="35"/>
  <c r="W20" i="35"/>
  <c r="V20" i="35"/>
  <c r="U20" i="35"/>
  <c r="X20" i="35" s="1"/>
  <c r="AA20" i="35" s="1"/>
  <c r="P20" i="35"/>
  <c r="K20" i="35"/>
  <c r="L20" i="35" s="1"/>
  <c r="N20" i="35" s="1"/>
  <c r="J20" i="35"/>
  <c r="I20" i="35"/>
  <c r="AP19" i="35"/>
  <c r="AH19" i="35"/>
  <c r="W19" i="35"/>
  <c r="V19" i="35"/>
  <c r="X19" i="35" s="1"/>
  <c r="AA19" i="35" s="1"/>
  <c r="U19" i="35"/>
  <c r="P19" i="35"/>
  <c r="K19" i="35"/>
  <c r="J19" i="35"/>
  <c r="I19" i="35"/>
  <c r="L19" i="35" s="1"/>
  <c r="N19" i="35" s="1"/>
  <c r="AP18" i="35"/>
  <c r="AH18" i="35"/>
  <c r="W18" i="35"/>
  <c r="X18" i="35" s="1"/>
  <c r="AA18" i="35" s="1"/>
  <c r="V18" i="35"/>
  <c r="U18" i="35"/>
  <c r="P18" i="35"/>
  <c r="K18" i="35"/>
  <c r="J18" i="35"/>
  <c r="I18" i="35"/>
  <c r="L18" i="35" s="1"/>
  <c r="N18" i="35" s="1"/>
  <c r="AP17" i="35"/>
  <c r="AH17" i="35"/>
  <c r="X17" i="35"/>
  <c r="AA17" i="35" s="1"/>
  <c r="W17" i="35"/>
  <c r="V17" i="35"/>
  <c r="U17" i="35"/>
  <c r="P17" i="35"/>
  <c r="K17" i="35"/>
  <c r="J17" i="35"/>
  <c r="L17" i="35" s="1"/>
  <c r="N17" i="35" s="1"/>
  <c r="I17" i="35"/>
  <c r="AP16" i="35"/>
  <c r="AH16" i="35"/>
  <c r="W16" i="35"/>
  <c r="V16" i="35"/>
  <c r="U16" i="35"/>
  <c r="X16" i="35" s="1"/>
  <c r="AA16" i="35" s="1"/>
  <c r="P16" i="35"/>
  <c r="K16" i="35"/>
  <c r="L16" i="35" s="1"/>
  <c r="N16" i="35" s="1"/>
  <c r="J16" i="35"/>
  <c r="I16" i="35"/>
  <c r="AP15" i="35"/>
  <c r="AH15" i="35"/>
  <c r="W15" i="35"/>
  <c r="V15" i="35"/>
  <c r="U15" i="35"/>
  <c r="X15" i="35" s="1"/>
  <c r="AA15" i="35" s="1"/>
  <c r="K15" i="35"/>
  <c r="L15" i="35" s="1"/>
  <c r="N15" i="35" s="1"/>
  <c r="J15" i="35"/>
  <c r="I15" i="35"/>
  <c r="AP14" i="35"/>
  <c r="AH14" i="35"/>
  <c r="W14" i="35"/>
  <c r="V14" i="35"/>
  <c r="U14" i="35"/>
  <c r="X14" i="35" s="1"/>
  <c r="AA14" i="35" s="1"/>
  <c r="P14" i="35"/>
  <c r="L14" i="35"/>
  <c r="N14" i="35" s="1"/>
  <c r="K14" i="35"/>
  <c r="J14" i="35"/>
  <c r="I14" i="35"/>
  <c r="AP13" i="35"/>
  <c r="AH13" i="35"/>
  <c r="W13" i="35"/>
  <c r="X13" i="35" s="1"/>
  <c r="AA13" i="35" s="1"/>
  <c r="V13" i="35"/>
  <c r="U13" i="35"/>
  <c r="P13" i="35"/>
  <c r="K13" i="35"/>
  <c r="J13" i="35"/>
  <c r="I13" i="35"/>
  <c r="L13" i="35" s="1"/>
  <c r="N13" i="35" s="1"/>
  <c r="AP12" i="35"/>
  <c r="AH12" i="35"/>
  <c r="X12" i="35"/>
  <c r="AA12" i="35" s="1"/>
  <c r="W12" i="35"/>
  <c r="W29" i="35" s="1"/>
  <c r="V12" i="35"/>
  <c r="V29" i="35" s="1"/>
  <c r="U12" i="35"/>
  <c r="U29" i="35" s="1"/>
  <c r="P12" i="35"/>
  <c r="K12" i="35"/>
  <c r="J12" i="35"/>
  <c r="I12" i="35"/>
  <c r="L12" i="35" s="1"/>
  <c r="N12" i="35" s="1"/>
  <c r="AP11" i="35"/>
  <c r="AP29" i="35" s="1"/>
  <c r="AP30" i="35" s="1"/>
  <c r="AH11" i="35"/>
  <c r="AH29" i="35" s="1"/>
  <c r="W11" i="35"/>
  <c r="V11" i="35"/>
  <c r="U11" i="35"/>
  <c r="X11" i="35" s="1"/>
  <c r="P11" i="35"/>
  <c r="P29" i="35" s="1"/>
  <c r="K11" i="35"/>
  <c r="K29" i="35" s="1"/>
  <c r="J11" i="35"/>
  <c r="J29" i="35" s="1"/>
  <c r="I11" i="35"/>
  <c r="I29" i="35" s="1"/>
  <c r="AD22" i="35" l="1"/>
  <c r="AF22" i="35" s="1"/>
  <c r="AE22" i="35" s="1"/>
  <c r="AC22" i="35"/>
  <c r="AG22" i="35" s="1"/>
  <c r="AC23" i="35"/>
  <c r="AG23" i="35" s="1"/>
  <c r="AI27" i="35"/>
  <c r="AJ26" i="35"/>
  <c r="AN26" i="35" s="1"/>
  <c r="AZ26" i="35" s="1"/>
  <c r="AI19" i="35"/>
  <c r="AJ18" i="35"/>
  <c r="AN18" i="35" s="1"/>
  <c r="AZ18" i="35" s="1"/>
  <c r="AI26" i="35"/>
  <c r="AJ25" i="35"/>
  <c r="AN25" i="35" s="1"/>
  <c r="AZ25" i="35" s="1"/>
  <c r="AI18" i="35"/>
  <c r="AJ17" i="35"/>
  <c r="AN17" i="35" s="1"/>
  <c r="AZ17" i="35" s="1"/>
  <c r="AI25" i="35"/>
  <c r="AJ24" i="35"/>
  <c r="AN24" i="35" s="1"/>
  <c r="AZ24" i="35" s="1"/>
  <c r="AI17" i="35"/>
  <c r="AJ16" i="35"/>
  <c r="AN16" i="35" s="1"/>
  <c r="AZ16" i="35" s="1"/>
  <c r="AI24" i="35"/>
  <c r="AJ23" i="35"/>
  <c r="AN23" i="35" s="1"/>
  <c r="AZ23" i="35" s="1"/>
  <c r="AI16" i="35"/>
  <c r="AJ15" i="35"/>
  <c r="AN15" i="35" s="1"/>
  <c r="AZ15" i="35" s="1"/>
  <c r="AJ14" i="35"/>
  <c r="AN14" i="35" s="1"/>
  <c r="AZ14" i="35" s="1"/>
  <c r="AI23" i="35"/>
  <c r="AJ22" i="35"/>
  <c r="AN22" i="35" s="1"/>
  <c r="AZ22" i="35" s="1"/>
  <c r="AI15" i="35"/>
  <c r="AI14" i="35"/>
  <c r="AJ13" i="35"/>
  <c r="AN13" i="35" s="1"/>
  <c r="AZ13" i="35" s="1"/>
  <c r="AI22" i="35"/>
  <c r="AJ21" i="35"/>
  <c r="AN21" i="35" s="1"/>
  <c r="AZ21" i="35" s="1"/>
  <c r="AI13" i="35"/>
  <c r="AJ12" i="35"/>
  <c r="AN12" i="35" s="1"/>
  <c r="AZ12" i="35" s="1"/>
  <c r="AJ28" i="35"/>
  <c r="AN28" i="35" s="1"/>
  <c r="AZ28" i="35" s="1"/>
  <c r="AI21" i="35"/>
  <c r="AJ20" i="35"/>
  <c r="AN20" i="35" s="1"/>
  <c r="AZ20" i="35" s="1"/>
  <c r="AI12" i="35"/>
  <c r="AJ11" i="35"/>
  <c r="AI28" i="35"/>
  <c r="AJ27" i="35"/>
  <c r="AN27" i="35" s="1"/>
  <c r="AZ27" i="35" s="1"/>
  <c r="AI20" i="35"/>
  <c r="AJ19" i="35"/>
  <c r="AN19" i="35" s="1"/>
  <c r="AZ19" i="35" s="1"/>
  <c r="AI11" i="35"/>
  <c r="AC24" i="35"/>
  <c r="AG24" i="35" s="1"/>
  <c r="AC17" i="35"/>
  <c r="AG17" i="35" s="1"/>
  <c r="AD17" i="35"/>
  <c r="AD18" i="35"/>
  <c r="AF18" i="35" s="1"/>
  <c r="AE18" i="35" s="1"/>
  <c r="AC18" i="35"/>
  <c r="AG18" i="35" s="1"/>
  <c r="AC19" i="35"/>
  <c r="AG19" i="35" s="1"/>
  <c r="AC20" i="35"/>
  <c r="AG20" i="35" s="1"/>
  <c r="AF13" i="35"/>
  <c r="AE13" i="35" s="1"/>
  <c r="AC21" i="35"/>
  <c r="AG21" i="35" s="1"/>
  <c r="X29" i="35"/>
  <c r="AA11" i="35"/>
  <c r="AC12" i="35"/>
  <c r="AG12" i="35" s="1"/>
  <c r="AF17" i="35"/>
  <c r="AE17" i="35" s="1"/>
  <c r="AD13" i="35"/>
  <c r="AC13" i="35"/>
  <c r="AG13" i="35" s="1"/>
  <c r="AC14" i="35"/>
  <c r="AG14" i="35" s="1"/>
  <c r="AC15" i="35"/>
  <c r="AG15" i="35" s="1"/>
  <c r="AC25" i="35"/>
  <c r="AG25" i="35" s="1"/>
  <c r="AD25" i="35"/>
  <c r="AF25" i="35" s="1"/>
  <c r="AE25" i="35" s="1"/>
  <c r="AC16" i="35"/>
  <c r="AG16" i="35" s="1"/>
  <c r="AD26" i="35"/>
  <c r="AF26" i="35" s="1"/>
  <c r="AE26" i="35" s="1"/>
  <c r="AC26" i="35"/>
  <c r="AG26" i="35" s="1"/>
  <c r="AC27" i="35"/>
  <c r="AG27" i="35" s="1"/>
  <c r="AC28" i="35"/>
  <c r="AG28" i="35" s="1"/>
  <c r="L11" i="35"/>
  <c r="AM26" i="35" l="1"/>
  <c r="AK26" i="35"/>
  <c r="AK25" i="35"/>
  <c r="AM25" i="35"/>
  <c r="AM22" i="35"/>
  <c r="AK22" i="35"/>
  <c r="AM18" i="35"/>
  <c r="AK18" i="35"/>
  <c r="AK17" i="35"/>
  <c r="AM17" i="35"/>
  <c r="AI29" i="35"/>
  <c r="AK13" i="35"/>
  <c r="AM13" i="35"/>
  <c r="AD14" i="35"/>
  <c r="AF14" i="35" s="1"/>
  <c r="AE14" i="35" s="1"/>
  <c r="AD28" i="35"/>
  <c r="AF28" i="35" s="1"/>
  <c r="AE28" i="35" s="1"/>
  <c r="AD16" i="35"/>
  <c r="AF16" i="35" s="1"/>
  <c r="AE16" i="35" s="1"/>
  <c r="AD12" i="35"/>
  <c r="AF12" i="35" s="1"/>
  <c r="AE12" i="35" s="1"/>
  <c r="AD20" i="35"/>
  <c r="AF20" i="35" s="1"/>
  <c r="AE20" i="35" s="1"/>
  <c r="AD15" i="35"/>
  <c r="AF15" i="35" s="1"/>
  <c r="AE15" i="35" s="1"/>
  <c r="AD21" i="35"/>
  <c r="AF21" i="35" s="1"/>
  <c r="AE21" i="35" s="1"/>
  <c r="N11" i="35"/>
  <c r="L29" i="35"/>
  <c r="AA29" i="35"/>
  <c r="AC11" i="35"/>
  <c r="AC29" i="35" s="1"/>
  <c r="AD27" i="35"/>
  <c r="AF27" i="35" s="1"/>
  <c r="AE27" i="35" s="1"/>
  <c r="AD19" i="35"/>
  <c r="AF19" i="35" s="1"/>
  <c r="AE19" i="35" s="1"/>
  <c r="AN11" i="35"/>
  <c r="AJ29" i="35"/>
  <c r="AD24" i="35"/>
  <c r="AF24" i="35" s="1"/>
  <c r="AE24" i="35" s="1"/>
  <c r="AD23" i="35"/>
  <c r="AF23" i="35" s="1"/>
  <c r="AE23" i="35" s="1"/>
  <c r="AM21" i="35" l="1"/>
  <c r="AK21" i="35"/>
  <c r="AU25" i="35"/>
  <c r="AY25" i="35"/>
  <c r="AX25" i="35" s="1"/>
  <c r="BA25" i="35" s="1"/>
  <c r="BB25" i="35" s="1"/>
  <c r="AL25" i="35"/>
  <c r="AT25" i="35" s="1"/>
  <c r="AM15" i="35"/>
  <c r="AK15" i="35"/>
  <c r="AM27" i="35"/>
  <c r="AK27" i="35"/>
  <c r="AM20" i="35"/>
  <c r="AK20" i="35"/>
  <c r="AU17" i="35"/>
  <c r="AY17" i="35"/>
  <c r="AX17" i="35" s="1"/>
  <c r="BA17" i="35" s="1"/>
  <c r="BB17" i="35" s="1"/>
  <c r="AL17" i="35"/>
  <c r="AT17" i="35" s="1"/>
  <c r="AW26" i="35"/>
  <c r="AM12" i="35"/>
  <c r="AK12" i="35"/>
  <c r="AW17" i="35"/>
  <c r="AU26" i="35"/>
  <c r="AY26" i="35"/>
  <c r="AX26" i="35" s="1"/>
  <c r="BA26" i="35" s="1"/>
  <c r="BB26" i="35" s="1"/>
  <c r="AL26" i="35"/>
  <c r="AT26" i="35" s="1"/>
  <c r="AD11" i="35"/>
  <c r="AK16" i="35"/>
  <c r="AM16" i="35"/>
  <c r="AW18" i="35"/>
  <c r="AZ11" i="35"/>
  <c r="AZ29" i="35" s="1"/>
  <c r="AN29" i="35"/>
  <c r="AW13" i="35"/>
  <c r="AM19" i="35"/>
  <c r="AK19" i="35"/>
  <c r="AW25" i="35"/>
  <c r="BC25" i="35"/>
  <c r="AM23" i="35"/>
  <c r="AK23" i="35"/>
  <c r="AM28" i="35"/>
  <c r="AK28" i="35"/>
  <c r="AU18" i="35"/>
  <c r="AY18" i="35"/>
  <c r="AX18" i="35" s="1"/>
  <c r="BA18" i="35" s="1"/>
  <c r="BB18" i="35" s="1"/>
  <c r="AL18" i="35"/>
  <c r="AT18" i="35" s="1"/>
  <c r="AK24" i="35"/>
  <c r="AM24" i="35"/>
  <c r="AM14" i="35"/>
  <c r="AK14" i="35"/>
  <c r="AW22" i="35"/>
  <c r="AF11" i="35"/>
  <c r="N29" i="35"/>
  <c r="AY13" i="35"/>
  <c r="AX13" i="35" s="1"/>
  <c r="BA13" i="35" s="1"/>
  <c r="BB13" i="35" s="1"/>
  <c r="AL13" i="35"/>
  <c r="AT13" i="35" s="1"/>
  <c r="AU13" i="35"/>
  <c r="AY22" i="35"/>
  <c r="AX22" i="35" s="1"/>
  <c r="BA22" i="35" s="1"/>
  <c r="BB22" i="35" s="1"/>
  <c r="AL22" i="35"/>
  <c r="AT22" i="35" s="1"/>
  <c r="AU22" i="35"/>
  <c r="BC20" i="35" l="1"/>
  <c r="AW20" i="35"/>
  <c r="AF29" i="35"/>
  <c r="AW19" i="35"/>
  <c r="AY16" i="35"/>
  <c r="AX16" i="35" s="1"/>
  <c r="BA16" i="35" s="1"/>
  <c r="BB16" i="35" s="1"/>
  <c r="AL16" i="35"/>
  <c r="AT16" i="35" s="1"/>
  <c r="AU16" i="35"/>
  <c r="AW12" i="35"/>
  <c r="AY20" i="35"/>
  <c r="AX20" i="35" s="1"/>
  <c r="BA20" i="35" s="1"/>
  <c r="BB20" i="35" s="1"/>
  <c r="AL20" i="35"/>
  <c r="AT20" i="35" s="1"/>
  <c r="AU20" i="35"/>
  <c r="AW21" i="35"/>
  <c r="BC22" i="35"/>
  <c r="AU19" i="35"/>
  <c r="AY19" i="35"/>
  <c r="AX19" i="35" s="1"/>
  <c r="BA19" i="35" s="1"/>
  <c r="BB19" i="35" s="1"/>
  <c r="AL19" i="35"/>
  <c r="AT19" i="35" s="1"/>
  <c r="AW16" i="35"/>
  <c r="AY12" i="35"/>
  <c r="AX12" i="35" s="1"/>
  <c r="BA12" i="35" s="1"/>
  <c r="BB12" i="35" s="1"/>
  <c r="AL12" i="35"/>
  <c r="AT12" i="35" s="1"/>
  <c r="AU12" i="35"/>
  <c r="AW27" i="35"/>
  <c r="AY21" i="35"/>
  <c r="AX21" i="35" s="1"/>
  <c r="BA21" i="35" s="1"/>
  <c r="BB21" i="35" s="1"/>
  <c r="AL21" i="35"/>
  <c r="AT21" i="35" s="1"/>
  <c r="AU21" i="35"/>
  <c r="BC28" i="35"/>
  <c r="AW28" i="35"/>
  <c r="BC13" i="35"/>
  <c r="AD29" i="35"/>
  <c r="AG11" i="35"/>
  <c r="AG29" i="35" s="1"/>
  <c r="BC26" i="35"/>
  <c r="AU27" i="35"/>
  <c r="AY27" i="35"/>
  <c r="AX27" i="35" s="1"/>
  <c r="BA27" i="35" s="1"/>
  <c r="BB27" i="35" s="1"/>
  <c r="AL27" i="35"/>
  <c r="AT27" i="35" s="1"/>
  <c r="AW14" i="35"/>
  <c r="AY28" i="35"/>
  <c r="AX28" i="35" s="1"/>
  <c r="BA28" i="35" s="1"/>
  <c r="BB28" i="35" s="1"/>
  <c r="AL28" i="35"/>
  <c r="AT28" i="35" s="1"/>
  <c r="AU28" i="35"/>
  <c r="AW15" i="35"/>
  <c r="BC15" i="35"/>
  <c r="AY14" i="35"/>
  <c r="AX14" i="35" s="1"/>
  <c r="BA14" i="35" s="1"/>
  <c r="BB14" i="35" s="1"/>
  <c r="AL14" i="35"/>
  <c r="AT14" i="35" s="1"/>
  <c r="AU14" i="35"/>
  <c r="AW23" i="35"/>
  <c r="BC23" i="35"/>
  <c r="AY15" i="35"/>
  <c r="AX15" i="35" s="1"/>
  <c r="BA15" i="35" s="1"/>
  <c r="BB15" i="35" s="1"/>
  <c r="AL15" i="35"/>
  <c r="AT15" i="35" s="1"/>
  <c r="AU15" i="35"/>
  <c r="AY24" i="35"/>
  <c r="AX24" i="35" s="1"/>
  <c r="BA24" i="35" s="1"/>
  <c r="BB24" i="35" s="1"/>
  <c r="AL24" i="35"/>
  <c r="AT24" i="35" s="1"/>
  <c r="AU24" i="35"/>
  <c r="AY23" i="35"/>
  <c r="AX23" i="35" s="1"/>
  <c r="BA23" i="35" s="1"/>
  <c r="BB23" i="35" s="1"/>
  <c r="AL23" i="35"/>
  <c r="AT23" i="35" s="1"/>
  <c r="AU23" i="35"/>
  <c r="AW24" i="35"/>
  <c r="BC18" i="35"/>
  <c r="BC17" i="35"/>
  <c r="BC12" i="35" l="1"/>
  <c r="AE11" i="35"/>
  <c r="BC27" i="35"/>
  <c r="BC14" i="35"/>
  <c r="BC21" i="35"/>
  <c r="BC24" i="35"/>
  <c r="BC16" i="35"/>
  <c r="BC19" i="35"/>
  <c r="AE29" i="35" l="1"/>
  <c r="AM11" i="35"/>
  <c r="AK11" i="35"/>
  <c r="AK29" i="35" l="1"/>
  <c r="AW29" i="35" s="1"/>
  <c r="AW11" i="35"/>
  <c r="AM29" i="35"/>
  <c r="AY11" i="35"/>
  <c r="AL11" i="35"/>
  <c r="AU11" i="35"/>
  <c r="AU29" i="35" s="1"/>
  <c r="AT11" i="35" l="1"/>
  <c r="AT29" i="35" s="1"/>
  <c r="AL29" i="35"/>
  <c r="AX11" i="35"/>
  <c r="AY29" i="35"/>
  <c r="AX29" i="35" l="1"/>
  <c r="BA11" i="35"/>
  <c r="BC11" i="35"/>
  <c r="BC29" i="35" s="1"/>
  <c r="BA29" i="35" l="1"/>
  <c r="BB11" i="35"/>
  <c r="BB29" i="35" s="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<sst xmlns="http://schemas.openxmlformats.org/spreadsheetml/2006/main" count="8587" uniqueCount="1161">
  <si>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</si>
  <si>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</si>
  <si>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</si>
  <si>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</si>
  <si>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</si>
  <si>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</si>
  <si>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</si>
  <si>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</si>
  <si>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</si>
  <si>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</si>
  <si>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</si>
  <si>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</si>
  <si>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</si>
  <si>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</si>
  <si>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</si>
  <si>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</si>
  <si>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</si>
  <si>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</si>
  <si>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</si>
  <si>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</si>
  <si>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</si>
  <si>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</si>
  <si>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</si>
  <si>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</si>
  <si>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</si>
  <si>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</si>
  <si>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</si>
  <si>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</si>
  <si>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</si>
  <si>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</si>
  <si>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</si>
  <si>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</si>
  <si>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</si>
  <si>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</si>
  <si>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</si>
  <si>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</si>
  <si>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</si>
  <si>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</si>
  <si>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</si>
  <si>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оклад ведущего специалиста</t>
  </si>
  <si>
    <t>муниципальные учреждения</t>
  </si>
  <si>
    <t>иные образовательные организации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</si>
  <si>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</si>
  <si>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</si>
  <si>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Среднесложившийся коэффициент посещаемости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</si>
  <si>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</si>
  <si>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</si>
  <si>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</si>
  <si>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ИТОГО объем средств на компенсационные выплаты, руб.</t>
  </si>
  <si>
    <t xml:space="preserve">в том числе </t>
  </si>
  <si>
    <t>Только на зарплату</t>
  </si>
  <si>
    <t>Средства на исполнение полномочий, руб.</t>
  </si>
  <si>
    <t>Размер родительской платы в месяц, руб. (при 100%-ной оплате), 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</si>
  <si>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</si>
  <si>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</si>
  <si>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</si>
  <si>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</si>
  <si>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</si>
  <si>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(25%)</t>
  </si>
  <si>
    <t>В семьях, имеющих 2 детей (55%)</t>
  </si>
  <si>
    <t>В семьях, имеющих 3 и более детей (75%)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</si>
  <si>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</si>
  <si>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</si>
  <si>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</si>
  <si>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в том числе на выплату компенсации, тыс.руб.</t>
  </si>
  <si>
    <t>в том числе на полномочия, тыс.руб.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</si>
  <si>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</si>
  <si>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</si>
  <si>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</si>
  <si>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</si>
  <si>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х</t>
  </si>
  <si>
    <t>количество ставок специалистов, чел.</t>
  </si>
  <si>
    <t>Всего расходов на выплату компенсаций с учетом процента посещаемости в МО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</si>
  <si>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</si>
  <si>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</si>
  <si>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</si>
  <si>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</si>
  <si>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</si>
  <si>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</si>
  <si>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</si>
  <si>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Утверждено в областной законе на 2020-2022гг, тыс. руб.</t>
  </si>
  <si>
    <t>в проект закона на 2021-2023 гг, тыс.руб.</t>
  </si>
  <si>
    <t>в АЦК</t>
  </si>
  <si>
    <t>в проект закона</t>
  </si>
  <si>
    <t>4 % к 2020г</t>
  </si>
  <si>
    <t>с 01.09.2020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</si>
  <si>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</si>
  <si>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</si>
  <si>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</si>
  <si>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</si>
  <si>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</si>
  <si>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</si>
  <si>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</si>
  <si>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</si>
  <si>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</si>
  <si>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</si>
  <si>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</si>
  <si>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</si>
  <si>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</si>
  <si>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</si>
  <si>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</si>
  <si>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</si>
  <si>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</si>
  <si>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</si>
  <si>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</si>
  <si>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</si>
  <si>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</si>
  <si>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</si>
  <si>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</si>
  <si>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</si>
  <si>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</si>
  <si>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</si>
  <si>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</si>
  <si>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</si>
  <si>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</si>
  <si>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</si>
  <si>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</si>
  <si>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</si>
  <si>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</si>
  <si>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</si>
  <si>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</si>
  <si>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</si>
  <si>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</si>
  <si>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</si>
  <si>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</si>
  <si>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</si>
  <si>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</si>
  <si>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</si>
  <si>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</si>
  <si>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</si>
  <si>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</si>
  <si>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</si>
  <si>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</si>
  <si>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</si>
  <si>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</si>
  <si>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</si>
  <si>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</si>
  <si>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</si>
  <si>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</si>
  <si>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</si>
  <si>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</si>
  <si>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</si>
  <si>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</si>
  <si>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</si>
  <si>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</si>
  <si>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</si>
  <si>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</si>
  <si>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</si>
  <si>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</si>
  <si>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</si>
  <si>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</si>
  <si>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</si>
  <si>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</si>
  <si>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</si>
  <si>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</si>
  <si>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</si>
  <si>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</si>
  <si>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</si>
  <si>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</si>
  <si>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</si>
  <si>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</si>
  <si>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</si>
  <si>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</si>
  <si>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</si>
  <si>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</si>
  <si>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</si>
  <si>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</si>
  <si>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</si>
  <si>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</si>
  <si>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</si>
  <si>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</si>
  <si>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</si>
  <si>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</si>
  <si>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</si>
  <si>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</si>
  <si>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</si>
  <si>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</si>
  <si>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</si>
  <si>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</si>
  <si>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</si>
  <si>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</si>
  <si>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</si>
  <si>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</si>
  <si>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</si>
  <si>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</si>
  <si>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</si>
  <si>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</si>
  <si>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</si>
  <si>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</si>
  <si>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</si>
  <si>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</si>
  <si>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</si>
  <si>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</si>
  <si>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</si>
  <si>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</si>
  <si>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</si>
  <si>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</si>
  <si>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</si>
  <si>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</si>
  <si>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</si>
  <si>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</si>
  <si>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</si>
  <si>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</si>
  <si>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</si>
  <si>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</si>
  <si>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</si>
  <si>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</si>
  <si>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</si>
  <si>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</si>
  <si>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</si>
  <si>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</si>
  <si>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</si>
  <si>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</si>
  <si>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</si>
  <si>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</si>
  <si>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</si>
  <si>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</si>
  <si>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</si>
  <si>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</si>
  <si>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</si>
  <si>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</si>
  <si>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</si>
  <si>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</si>
  <si>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</si>
  <si>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</si>
  <si>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</si>
  <si>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</si>
  <si>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</si>
  <si>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</si>
  <si>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</si>
  <si>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</si>
  <si>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</si>
  <si>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</si>
  <si>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</si>
  <si>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</si>
  <si>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</si>
  <si>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</si>
  <si>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</si>
  <si>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</si>
  <si>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</si>
  <si>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</si>
  <si>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</si>
  <si>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</si>
  <si>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</si>
  <si>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</si>
  <si>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</si>
  <si>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</si>
  <si>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</si>
  <si>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</si>
  <si>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</si>
  <si>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</si>
  <si>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</si>
  <si>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</si>
  <si>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</si>
  <si>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</si>
  <si>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</si>
  <si>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</si>
  <si>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</si>
  <si>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</si>
  <si>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</si>
  <si>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</si>
  <si>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</si>
  <si>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</si>
  <si>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</si>
  <si>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</si>
  <si>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</si>
  <si>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</si>
  <si>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</si>
  <si>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</si>
  <si>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</si>
  <si>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</si>
  <si>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</si>
  <si>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</si>
  <si>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</si>
  <si>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</si>
  <si>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</si>
  <si>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</si>
  <si>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</si>
  <si>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</si>
  <si>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</si>
  <si>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</si>
  <si>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</si>
  <si>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</si>
  <si>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</si>
  <si>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</si>
  <si>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</si>
  <si>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</si>
  <si>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</si>
  <si>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</si>
  <si>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</si>
  <si>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</si>
  <si>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</si>
  <si>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</si>
  <si>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</si>
  <si>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</si>
  <si>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</si>
  <si>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</si>
  <si>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</si>
  <si>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</si>
  <si>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</si>
  <si>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</si>
  <si>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</si>
  <si>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</si>
  <si>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</si>
  <si>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</si>
  <si>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</si>
  <si>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</si>
  <si>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</si>
  <si>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</si>
  <si>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</si>
  <si>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</si>
  <si>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</si>
  <si>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</si>
  <si>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</si>
  <si>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</si>
  <si>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</si>
  <si>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</si>
  <si>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</si>
  <si>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</si>
  <si>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</si>
  <si>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</si>
  <si>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</si>
  <si>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</si>
  <si>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</si>
  <si>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</si>
  <si>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</si>
  <si>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</si>
  <si>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</si>
  <si>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</si>
  <si>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</si>
  <si>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</si>
  <si>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</si>
  <si>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</si>
  <si>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</si>
  <si>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</si>
  <si>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</si>
  <si>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</si>
  <si>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</si>
  <si>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</si>
  <si>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</si>
  <si>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</si>
  <si>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</si>
  <si>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</si>
  <si>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</si>
  <si>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</si>
  <si>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</si>
  <si>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</si>
  <si>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</si>
  <si>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</si>
  <si>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</si>
  <si>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</si>
  <si>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</si>
  <si>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</si>
  <si>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</si>
  <si>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</si>
  <si>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</si>
  <si>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</si>
  <si>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</si>
  <si>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</si>
  <si>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</si>
  <si>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</si>
  <si>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</si>
  <si>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</si>
  <si>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</si>
  <si>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</si>
  <si>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</si>
  <si>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</si>
  <si>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</si>
  <si>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</si>
  <si>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</si>
  <si>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</si>
  <si>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</si>
  <si>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</si>
  <si>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</si>
  <si>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</si>
  <si>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</si>
  <si>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</si>
  <si>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</si>
  <si>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</si>
  <si>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</si>
  <si>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</si>
  <si>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</si>
  <si>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</si>
  <si>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</si>
  <si>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</si>
  <si>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</si>
  <si>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</si>
  <si>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</si>
  <si>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</si>
  <si>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</si>
  <si>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</si>
  <si>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</si>
  <si>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</si>
  <si>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</si>
  <si>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</si>
  <si>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</si>
  <si>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</si>
  <si>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</si>
  <si>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</si>
  <si>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</si>
  <si>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</si>
  <si>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</si>
  <si>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</si>
  <si>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</si>
  <si>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</si>
  <si>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</si>
  <si>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</si>
  <si>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</si>
  <si>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</si>
  <si>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</si>
  <si>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</si>
  <si>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</si>
  <si>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</si>
  <si>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</si>
  <si>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</si>
  <si>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</si>
  <si>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</si>
  <si>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</si>
  <si>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</si>
  <si>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</si>
  <si>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</si>
  <si>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</si>
  <si>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</si>
  <si>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</si>
  <si>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</si>
  <si>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</si>
  <si>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</si>
  <si>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</si>
  <si>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</si>
  <si>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</si>
  <si>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</si>
  <si>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</si>
  <si>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</si>
  <si>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</si>
  <si>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</si>
  <si>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</si>
  <si>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</si>
  <si>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</si>
  <si>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</si>
  <si>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</si>
  <si>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</si>
  <si>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</si>
  <si>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</si>
  <si>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</si>
  <si>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</si>
  <si>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</si>
  <si>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</si>
  <si>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</si>
  <si>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</si>
  <si>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</si>
  <si>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</si>
  <si>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</si>
  <si>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</si>
  <si>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</si>
  <si>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</si>
  <si>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</si>
  <si>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</si>
  <si>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</si>
  <si>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</si>
  <si>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</si>
  <si>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</si>
  <si>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</si>
  <si>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</si>
  <si>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</si>
  <si>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</si>
  <si>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</si>
  <si>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</si>
  <si>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</si>
  <si>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</si>
  <si>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</si>
  <si>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</si>
  <si>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</si>
  <si>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</si>
  <si>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</si>
  <si>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</si>
  <si>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</si>
  <si>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</si>
  <si>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</si>
  <si>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</si>
  <si>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</si>
  <si>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</si>
  <si>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</si>
  <si>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</si>
  <si>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</si>
  <si>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</si>
  <si>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</si>
  <si>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</si>
  <si>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</si>
  <si>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</si>
  <si>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</si>
  <si>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</si>
  <si>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</si>
  <si>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</si>
  <si>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</si>
  <si>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</si>
  <si>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</si>
  <si>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</si>
  <si>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</si>
  <si>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</si>
  <si>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</si>
  <si>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</si>
  <si>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</si>
  <si>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</si>
  <si>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</si>
  <si>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</si>
  <si>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</si>
  <si>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</si>
  <si>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</si>
  <si>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</si>
  <si>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</si>
  <si>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</si>
  <si>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</si>
  <si>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</si>
  <si>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</si>
  <si>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</si>
  <si>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</si>
  <si>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</si>
  <si>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</si>
  <si>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</si>
  <si>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</si>
  <si>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</si>
  <si>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</si>
  <si>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</si>
  <si>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</si>
  <si>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</si>
  <si>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</si>
  <si>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</si>
  <si>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</si>
  <si>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</si>
  <si>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</si>
  <si>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</si>
  <si>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</si>
  <si>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</si>
  <si>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</si>
  <si>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</si>
  <si>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</si>
  <si>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</si>
  <si>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</si>
  <si>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</si>
  <si>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</si>
  <si>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</si>
  <si>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</si>
  <si>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</si>
  <si>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</si>
  <si>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</si>
  <si>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</si>
  <si>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</si>
  <si>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</si>
  <si>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</si>
  <si>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</si>
  <si>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</si>
  <si>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</si>
  <si>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</si>
  <si>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</si>
  <si>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</si>
  <si>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</si>
  <si>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</si>
  <si>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</si>
  <si>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</si>
  <si>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</si>
  <si>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</si>
  <si>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</si>
  <si>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</si>
  <si>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</si>
  <si>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</si>
  <si>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</si>
  <si>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</si>
  <si>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</si>
  <si>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</si>
  <si>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</si>
  <si>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</si>
  <si>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</si>
  <si>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</si>
  <si>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</si>
  <si>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</si>
  <si>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</si>
  <si>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</si>
  <si>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</si>
  <si>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</si>
  <si>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</si>
  <si>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</si>
  <si>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</si>
  <si>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</si>
  <si>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</si>
  <si>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</si>
  <si>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</si>
  <si>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</si>
  <si>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</si>
  <si>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</si>
  <si>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</si>
  <si>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</si>
  <si>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</si>
  <si>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</si>
  <si>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</si>
  <si>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</si>
  <si>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</si>
  <si>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</si>
  <si>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</si>
  <si>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</si>
  <si>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</si>
  <si>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</si>
  <si>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</si>
  <si>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</si>
  <si>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</si>
  <si>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</si>
  <si>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</si>
  <si>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</si>
  <si>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</si>
  <si>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</si>
  <si>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</si>
  <si>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</si>
  <si>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</si>
  <si>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</si>
  <si>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</si>
  <si>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</si>
  <si>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</si>
  <si>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</si>
  <si>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</si>
  <si>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</si>
  <si>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</si>
  <si>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</si>
  <si>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</si>
  <si>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</si>
  <si>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</si>
  <si>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</si>
  <si>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</si>
  <si>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</si>
  <si>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</si>
  <si>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</si>
  <si>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</si>
  <si>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</si>
  <si>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</si>
  <si>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</si>
  <si>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</si>
  <si>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</si>
  <si>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</si>
  <si>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</si>
  <si>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</si>
  <si>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</si>
  <si>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</si>
  <si>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</si>
  <si>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</si>
  <si>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</si>
  <si>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</si>
  <si>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</si>
  <si>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</si>
  <si>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</si>
  <si>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</si>
  <si>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</si>
  <si>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</si>
  <si>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</si>
  <si>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</si>
  <si>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</si>
  <si>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</si>
  <si>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</si>
  <si>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</si>
  <si>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</si>
  <si>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</si>
  <si>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</si>
  <si>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</si>
  <si>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</si>
  <si>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</si>
  <si>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</si>
  <si>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</si>
  <si>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</si>
  <si>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</si>
  <si>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</si>
  <si>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</si>
  <si>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</si>
  <si>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</si>
  <si>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</si>
  <si>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</si>
  <si>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</si>
  <si>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</si>
  <si>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</si>
  <si>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</si>
  <si>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</si>
  <si>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</si>
  <si>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</si>
  <si>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</si>
  <si>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</si>
  <si>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</si>
  <si>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</si>
  <si>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</si>
  <si>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</si>
  <si>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</si>
  <si>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</si>
  <si>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</si>
  <si>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</si>
  <si>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</si>
  <si>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</si>
  <si>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</si>
  <si>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</si>
  <si>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</si>
  <si>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</si>
  <si>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</si>
  <si>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</si>
  <si>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</si>
  <si>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</si>
  <si>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</si>
  <si>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</si>
  <si>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</si>
  <si>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</si>
  <si>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</si>
  <si>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</si>
  <si>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</si>
  <si>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</si>
  <si>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</si>
  <si>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</si>
  <si>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</si>
  <si>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</si>
  <si>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</si>
  <si>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</si>
  <si>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</si>
  <si>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</si>
  <si>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</si>
  <si>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</si>
  <si>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</si>
  <si>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</si>
  <si>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</si>
  <si>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</si>
  <si>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</si>
  <si>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</si>
  <si>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</si>
  <si>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</si>
  <si>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</si>
  <si>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</si>
  <si>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</si>
  <si>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</si>
  <si>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</si>
  <si>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</si>
  <si>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</si>
  <si>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</si>
  <si>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</si>
  <si>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</si>
  <si>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</si>
  <si>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</si>
  <si>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</si>
  <si>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</si>
  <si>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</si>
  <si>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</si>
  <si>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</si>
  <si>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</si>
  <si>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</si>
  <si>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</si>
  <si>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</si>
  <si>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</si>
  <si>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</si>
  <si>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</si>
  <si>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</si>
  <si>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</si>
  <si>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</si>
  <si>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</si>
  <si>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</si>
  <si>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</si>
  <si>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</si>
  <si>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</si>
  <si>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</si>
  <si>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</si>
  <si>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</si>
  <si>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</si>
  <si>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</si>
  <si>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</si>
  <si>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</si>
  <si>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</si>
  <si>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</si>
  <si>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</si>
  <si>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</si>
  <si>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</si>
  <si>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</si>
  <si>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</si>
  <si>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</si>
  <si>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</si>
  <si>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</si>
  <si>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</si>
  <si>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</si>
  <si>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</si>
  <si>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</si>
  <si>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</si>
  <si>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</si>
  <si>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</si>
  <si>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</si>
  <si>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</si>
  <si>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</si>
  <si>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</si>
  <si>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</si>
  <si>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</si>
  <si>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</si>
  <si>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</si>
  <si>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</si>
  <si>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</si>
  <si>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</si>
  <si>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</si>
  <si>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</si>
  <si>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</si>
  <si>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</si>
  <si>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</si>
  <si>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</si>
  <si>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</si>
  <si>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</si>
  <si>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</si>
  <si>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</si>
  <si>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</si>
  <si>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</si>
  <si>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</si>
  <si>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</si>
  <si>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</si>
  <si>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</si>
  <si>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</si>
  <si>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</si>
  <si>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</si>
  <si>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</si>
  <si>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</si>
  <si>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</si>
  <si>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</si>
  <si>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</si>
  <si>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</si>
  <si>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</si>
  <si>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</si>
  <si>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</si>
  <si>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</si>
  <si>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</si>
  <si>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</si>
  <si>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</si>
  <si>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</si>
  <si>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</si>
  <si>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</si>
  <si>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</si>
  <si>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</si>
  <si>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</si>
  <si>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</si>
  <si>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</si>
  <si>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</si>
  <si>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</si>
  <si>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</si>
  <si>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</si>
  <si>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</si>
  <si>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</si>
  <si>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</si>
  <si>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</si>
  <si>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</si>
  <si>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</si>
  <si>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</si>
  <si>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</si>
  <si>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</si>
  <si>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</si>
  <si>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</si>
  <si>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</si>
  <si>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</si>
  <si>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</si>
  <si>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</si>
  <si>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</si>
  <si>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</si>
  <si>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</si>
  <si>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</si>
  <si>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</si>
  <si>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</si>
  <si>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</si>
  <si>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</si>
  <si>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</si>
  <si>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</si>
  <si>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</si>
  <si>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</si>
  <si>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</si>
  <si>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</si>
  <si>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</si>
  <si>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</si>
  <si>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</si>
  <si>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</si>
  <si>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</si>
  <si>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</si>
  <si>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</si>
  <si>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</si>
  <si>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</si>
  <si>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</si>
  <si>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</si>
  <si>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</si>
  <si>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</si>
  <si>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</si>
  <si>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</si>
  <si>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</si>
  <si>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</si>
  <si>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</si>
  <si>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</si>
  <si>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</si>
  <si>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</si>
  <si>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</si>
  <si>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</si>
  <si>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</si>
  <si>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</si>
  <si>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</si>
  <si>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</si>
  <si>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</si>
  <si>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</si>
  <si>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</si>
  <si>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</si>
  <si>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</si>
  <si>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</si>
  <si>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</si>
  <si>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</si>
  <si>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</si>
  <si>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</si>
  <si>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</si>
  <si>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</si>
  <si>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</si>
  <si>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</si>
  <si>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</si>
  <si>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</si>
  <si>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</si>
  <si>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</si>
  <si>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</si>
  <si>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</si>
  <si>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</si>
  <si>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</si>
  <si>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</si>
  <si>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</si>
  <si>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</si>
  <si>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</si>
  <si>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</si>
  <si>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</si>
  <si>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</si>
  <si>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</si>
  <si>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</si>
  <si>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</si>
  <si>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</si>
  <si>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</si>
  <si>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</si>
  <si>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</si>
  <si>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</si>
  <si>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</si>
  <si>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</si>
  <si>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</si>
  <si>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</si>
  <si>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</si>
  <si>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</si>
  <si>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</si>
  <si>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</si>
  <si>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</si>
  <si>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</si>
  <si>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</si>
  <si>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</si>
  <si>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</si>
  <si>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</si>
  <si>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</si>
  <si>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</si>
  <si>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</si>
  <si>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</si>
  <si>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</si>
  <si>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</si>
  <si>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</si>
  <si>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</si>
  <si>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</si>
  <si>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</si>
  <si>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</si>
  <si>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</si>
  <si>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</si>
  <si>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</si>
  <si>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</si>
  <si>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</si>
  <si>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</si>
  <si>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</si>
  <si>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</si>
  <si>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</si>
  <si>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</si>
  <si>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</si>
  <si>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</si>
  <si>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</si>
  <si>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</si>
  <si>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</si>
  <si>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</si>
  <si>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</si>
  <si>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</si>
  <si>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</si>
  <si>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</si>
  <si>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</si>
  <si>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</si>
  <si>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</si>
  <si>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</si>
  <si>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</si>
  <si>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</si>
  <si>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</si>
  <si>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</si>
  <si>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</si>
  <si>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</si>
  <si>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</si>
  <si>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</si>
  <si>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</si>
  <si>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</si>
  <si>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</si>
  <si>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</si>
  <si>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</si>
  <si>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</si>
  <si>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</si>
  <si>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</si>
  <si>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</si>
  <si>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</si>
  <si>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</si>
  <si>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</si>
  <si>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</si>
  <si>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</si>
  <si>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</si>
  <si>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</si>
  <si>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</si>
  <si>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</si>
  <si>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</si>
  <si>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</si>
  <si>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</si>
  <si>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</si>
  <si>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</si>
  <si>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</si>
  <si>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</si>
  <si>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</si>
  <si>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</si>
  <si>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</si>
  <si>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</si>
  <si>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</si>
  <si>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</si>
  <si>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</si>
  <si>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</si>
  <si>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</si>
  <si>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</si>
  <si>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</si>
  <si>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</si>
  <si>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</si>
  <si>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</si>
  <si>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</si>
  <si>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</si>
  <si>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</si>
  <si>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</si>
  <si>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</si>
  <si>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</si>
  <si>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</si>
  <si>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</si>
  <si>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</si>
  <si>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</si>
  <si>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</si>
  <si>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</si>
  <si>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</si>
  <si>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</si>
  <si>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</si>
  <si>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</si>
  <si>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</si>
  <si>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</si>
  <si>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</si>
  <si>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</si>
  <si>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</si>
  <si>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</si>
  <si>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</si>
  <si>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</si>
  <si>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</si>
  <si>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</si>
  <si>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</si>
  <si>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</si>
  <si>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</si>
  <si>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</si>
  <si>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</si>
  <si>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</si>
  <si>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</si>
  <si>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</si>
  <si>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</si>
  <si>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</si>
  <si>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</si>
  <si>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</si>
  <si>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</si>
  <si>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</si>
  <si>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</si>
  <si>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</si>
  <si>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</si>
  <si>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</si>
  <si>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</si>
  <si>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</si>
  <si>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</si>
  <si>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</si>
  <si>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</si>
  <si>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</si>
  <si>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</si>
  <si>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</si>
  <si>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</si>
  <si>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</si>
  <si>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</si>
  <si>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</si>
  <si>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</si>
  <si>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</si>
  <si>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</si>
  <si>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</si>
  <si>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</si>
  <si>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</si>
  <si>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</si>
  <si>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</si>
  <si>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</si>
  <si>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</si>
  <si>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</si>
  <si>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</si>
  <si>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</si>
  <si>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</si>
  <si>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</si>
  <si>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</si>
  <si>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</si>
  <si>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</si>
  <si>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</si>
  <si>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</si>
  <si>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</si>
  <si>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</si>
  <si>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</si>
  <si>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</si>
  <si>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</si>
  <si>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</si>
  <si>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</si>
  <si>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</si>
  <si>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</si>
  <si>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</si>
  <si>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</si>
  <si>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</si>
  <si>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</si>
  <si>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</si>
  <si>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</si>
  <si>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</si>
  <si>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</si>
  <si>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</si>
  <si>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</si>
  <si>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</si>
  <si>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</si>
  <si>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</si>
  <si>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</si>
  <si>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</si>
  <si>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</si>
  <si>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</si>
  <si>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</si>
  <si>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</si>
  <si>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</si>
  <si>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</si>
  <si>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</si>
  <si>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</si>
  <si>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</si>
  <si>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</si>
  <si>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</si>
  <si>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</si>
  <si>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</si>
  <si>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</si>
  <si>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</si>
  <si>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</si>
  <si>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</si>
  <si>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</si>
  <si>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</si>
  <si>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</si>
  <si>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</si>
  <si>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</si>
  <si>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</si>
  <si>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с 01.01.2022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</si>
  <si>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</si>
  <si>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</si>
  <si>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Всего потребность на 2023 год по иным организациям</t>
  </si>
  <si>
    <t>2024 год</t>
  </si>
  <si>
    <t>Проект бюджета</t>
  </si>
  <si>
    <t>Утверждено в бюджете 2024</t>
  </si>
  <si>
    <t>Общая потребность в средствах на 2025 год, тыс.руб.</t>
  </si>
  <si>
    <t>Доп потребность</t>
  </si>
  <si>
    <t>Соотношение 2025/2024</t>
  </si>
  <si>
    <t>Приложение 15 к пояснительной записке 2025 года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</si>
  <si>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Ленинградской области, на 2025 год и на плановый период 2026 и 2027 годов</t>
  </si>
  <si>
    <t>Расчет объема 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 на 2023 год_x000D_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</si>
</sst>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_-* #,##0.0_р_._-;\-* #,##0.0_р_._-;_-* \-?_р_._-;_-@_-"/>
    <numFmt numFmtId="170" formatCode="_(* #,##0.0_);_(* \(#,##0.0\);_(* \-??_);_(@_)"/>
    <numFmt numFmtId="171" formatCode="_(* #,##0.000_);_(* \(#,##0.000\);_(* \-??_);_(@_)"/>
    <numFmt numFmtId="172" formatCode="#,##0_р_."/>
    <numFmt numFmtId="173" formatCode="_-* #,##0_р_._-;\-* #,##0_р_._-;_-* \-_р_._-;_-@_-"/>
    <numFmt numFmtId="174" formatCode="_-* #,##0.0_р_._-;\-* #,##0.0_р_._-;_-* \-_р_._-;_-@_-"/>
    <numFmt numFmtId="175" formatCode="0.0%"/>
    <numFmt numFmtId="176" formatCode="_-* #,##0_р_._-;\-* #,##0_р_._-;_-* \-?_р_._-;_-@_-"/>
    <numFmt numFmtId="177" formatCode="#,##0.0_р_."/>
    <numFmt numFmtId="178" formatCode="_(* #,##0.00_);_(* \(#,##0.00\);_(* &quot;-&quot;??_);_(@_)"/>
    <numFmt numFmtId="179" formatCode="_-* #,##0.0\ _₽_-;\-* #,##0.0\ _₽_-;_-* &quot;-&quot;?\ _₽_-;_-@_-"/>
    <numFmt numFmtId="180" formatCode="#,##0.00;[Red]\-#,##0.00;&quot;-&quot;"/>
    <numFmt numFmtId="181" formatCode="0.0000%"/>
    <numFmt numFmtId="182" formatCode="#,##0;[Red]\-#,##0;&quot;-&quot;"/>
    <numFmt numFmtId="183" formatCode="#,##0.0_ ;[Red]\-#,##0.0\ "/>
    <numFmt numFmtId="184" formatCode="#,##0.0,,;[Red]\-#,##0.0,,;&quot;-&quot;"/>
    <numFmt numFmtId="185" formatCode="#,##0_ ;[Red]\-#,##0\ "/>
    <numFmt numFmtId="186" formatCode="#,##0.00_ ;[Red]\-#,##0.00\ "/>
    <numFmt numFmtId="187" formatCode="[Blue]\+#,##0.00;[Red]\-#,##0.00;&quot;-&quot;"/>
    <numFmt numFmtId="188" formatCode="00"/>
    <numFmt numFmtId="189" formatCode="000"/>
    <numFmt numFmtId="190" formatCode="0.000%"/>
    <numFmt numFmtId="191" formatCode="#,##0.000"/>
    <numFmt numFmtId="192" formatCode="_-* #,##0.00_р_._-;\-* #,##0.00_р_._-;_-* &quot;-&quot;??_р_._-;_-@_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12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7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5" fontId="9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4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26" fillId="0" borderId="0"/>
    <xf numFmtId="164" fontId="6" fillId="0" borderId="0" applyBorder="0" applyProtection="0"/>
    <xf numFmtId="9" fontId="6" fillId="0" borderId="0" applyBorder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" borderId="0"/>
    <xf numFmtId="178" fontId="6" fillId="4" borderId="0" applyFont="0" applyFill="0" applyBorder="0" applyAlignment="0" applyProtection="0"/>
    <xf numFmtId="0" fontId="6" fillId="4" borderId="0"/>
    <xf numFmtId="0" fontId="6" fillId="4" borderId="0"/>
    <xf numFmtId="0" fontId="6" fillId="4" borderId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0" fontId="30" fillId="4" borderId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0" fontId="6" fillId="4" borderId="0"/>
    <xf numFmtId="9" fontId="6" fillId="4" borderId="0" applyFill="0" applyBorder="0" applyAlignment="0" applyProtection="0"/>
    <xf numFmtId="0" fontId="6" fillId="4" borderId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3" fillId="4" borderId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0" fontId="6" fillId="4" borderId="0"/>
    <xf numFmtId="0" fontId="34" fillId="4" borderId="0"/>
    <xf numFmtId="0" fontId="6" fillId="4" borderId="0"/>
    <xf numFmtId="0" fontId="6" fillId="4" borderId="0"/>
    <xf numFmtId="0" fontId="8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43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6" fillId="4" borderId="0">
      <alignment vertical="center"/>
    </xf>
    <xf numFmtId="0" fontId="38" fillId="4" borderId="14">
      <alignment horizontal="left" indent="1"/>
    </xf>
    <xf numFmtId="180" fontId="45" fillId="4" borderId="0" applyFont="0" applyFill="0" applyBorder="0" applyProtection="0">
      <alignment horizontal="right" vertical="center" indent="1"/>
    </xf>
    <xf numFmtId="175" fontId="45" fillId="4" borderId="0" applyFont="0" applyFill="0" applyBorder="0" applyProtection="0">
      <alignment horizontal="right" vertical="center" indent="1"/>
    </xf>
    <xf numFmtId="187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88" fontId="54" fillId="8" borderId="0">
      <alignment horizontal="right" vertical="center" indent="1"/>
    </xf>
    <xf numFmtId="0" fontId="39" fillId="4" borderId="28">
      <alignment horizontal="left" indent="1"/>
    </xf>
    <xf numFmtId="182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6" fillId="4" borderId="0"/>
    <xf numFmtId="0" fontId="6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Border="0" applyProtection="0"/>
    <xf numFmtId="178" fontId="6" fillId="4" borderId="0" applyFont="0" applyFill="0" applyBorder="0" applyAlignment="0" applyProtection="0"/>
    <xf numFmtId="164" fontId="6" fillId="4" borderId="0" applyBorder="0" applyProtection="0"/>
    <xf numFmtId="0" fontId="7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8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74" fillId="4" borderId="0"/>
    <xf numFmtId="0" fontId="6" fillId="4" borderId="0"/>
    <xf numFmtId="0" fontId="2" fillId="4" borderId="0"/>
    <xf numFmtId="0" fontId="8" fillId="4" borderId="0"/>
    <xf numFmtId="0" fontId="6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Border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5" fontId="9" fillId="4" borderId="0" applyFill="0" applyBorder="0" applyAlignment="0" applyProtection="0"/>
    <xf numFmtId="192" fontId="9" fillId="4" borderId="0" applyFont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4" fontId="6" fillId="4" borderId="0" applyFill="0" applyBorder="0" applyAlignment="0" applyProtection="0"/>
    <xf numFmtId="178" fontId="6" fillId="4" borderId="0" applyFont="0" applyFill="0" applyBorder="0" applyAlignment="0" applyProtection="0"/>
    <xf numFmtId="165" fontId="9" fillId="4" borderId="0" applyFill="0" applyBorder="0" applyAlignment="0" applyProtection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</cellStyleXfs>
  <cellXfs count="641">
    <xf numFmtId="0" fontId="0" fillId="0" borderId="0" xfId="0"/>
    <xf numFmtId="0" fontId="11" fillId="4" borderId="0" xfId="201" applyNumberFormat="1" applyFont="1" applyFill="1" applyBorder="1" applyAlignment="1" applyProtection="1"/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0" fontId="11" fillId="4" borderId="0" xfId="201" applyNumberFormat="1" applyFont="1" applyFill="1" applyBorder="1" applyAlignment="1" applyProtection="1">
      <alignment horizontal="center"/>
    </xf>
    <xf numFmtId="0" fontId="6" fillId="4" borderId="0" xfId="201" applyFill="1" applyBorder="1" applyAlignment="1">
      <alignment horizontal="center" wrapText="1"/>
    </xf>
    <xf numFmtId="14" fontId="14" fillId="4" borderId="9" xfId="201" applyNumberFormat="1" applyFont="1" applyFill="1" applyBorder="1" applyAlignment="1" applyProtection="1">
      <alignment horizontal="center" vertical="center" wrapText="1"/>
    </xf>
    <xf numFmtId="0" fontId="16" fillId="4" borderId="9" xfId="201" applyNumberFormat="1" applyFont="1" applyFill="1" applyBorder="1" applyAlignment="1" applyProtection="1">
      <alignment horizontal="center" vertical="center" wrapText="1"/>
    </xf>
    <xf numFmtId="0" fontId="22" fillId="4" borderId="9" xfId="201" applyNumberFormat="1" applyFont="1" applyFill="1" applyBorder="1" applyAlignment="1" applyProtection="1">
      <alignment horizontal="center" vertical="center" wrapText="1"/>
    </xf>
    <xf numFmtId="0" fontId="11" fillId="4" borderId="0" xfId="201" applyNumberFormat="1" applyFont="1" applyFill="1" applyBorder="1" applyAlignment="1" applyProtection="1">
      <alignment horizontal="center" vertical="center" wrapText="1"/>
    </xf>
    <xf numFmtId="167" fontId="11" fillId="4" borderId="0" xfId="201" applyNumberFormat="1" applyFont="1" applyFill="1" applyBorder="1" applyAlignment="1">
      <alignment horizontal="center" wrapText="1"/>
    </xf>
    <xf numFmtId="166" fontId="11" fillId="4" borderId="0" xfId="201" applyNumberFormat="1" applyFont="1" applyFill="1" applyBorder="1" applyAlignment="1" applyProtection="1"/>
    <xf numFmtId="0" fontId="9" fillId="4" borderId="9" xfId="201" applyNumberFormat="1" applyFont="1" applyFill="1" applyBorder="1" applyAlignment="1" applyProtection="1">
      <alignment horizontal="center"/>
    </xf>
    <xf numFmtId="0" fontId="9" fillId="4" borderId="9" xfId="201" applyNumberFormat="1" applyFont="1" applyFill="1" applyBorder="1" applyAlignment="1" applyProtection="1">
      <alignment horizontal="left" vertical="center" wrapText="1"/>
    </xf>
    <xf numFmtId="3" fontId="9" fillId="4" borderId="9" xfId="201" applyNumberFormat="1" applyFont="1" applyFill="1" applyBorder="1" applyAlignment="1" applyProtection="1">
      <alignment horizontal="center" vertical="center"/>
    </xf>
    <xf numFmtId="166" fontId="9" fillId="4" borderId="9" xfId="201" applyNumberFormat="1" applyFont="1" applyFill="1" applyBorder="1" applyAlignment="1">
      <alignment horizontal="center" vertical="center"/>
    </xf>
    <xf numFmtId="167" fontId="9" fillId="4" borderId="9" xfId="201" applyNumberFormat="1" applyFont="1" applyFill="1" applyBorder="1" applyAlignment="1" applyProtection="1">
      <alignment horizontal="right" vertical="center"/>
    </xf>
    <xf numFmtId="0" fontId="9" fillId="4" borderId="9" xfId="201" applyNumberFormat="1" applyFont="1" applyFill="1" applyBorder="1" applyAlignment="1" applyProtection="1">
      <alignment horizontal="right" vertical="center"/>
    </xf>
    <xf numFmtId="166" fontId="9" fillId="4" borderId="9" xfId="201" applyNumberFormat="1" applyFont="1" applyFill="1" applyBorder="1" applyAlignment="1">
      <alignment horizontal="right" vertical="center"/>
    </xf>
    <xf numFmtId="166" fontId="9" fillId="4" borderId="9" xfId="201" applyNumberFormat="1" applyFont="1" applyFill="1" applyBorder="1" applyAlignment="1" applyProtection="1">
      <alignment horizontal="right" vertical="center"/>
    </xf>
    <xf numFmtId="166" fontId="9" fillId="4" borderId="9" xfId="201" applyNumberFormat="1" applyFont="1" applyFill="1" applyBorder="1" applyAlignment="1" applyProtection="1"/>
    <xf numFmtId="166" fontId="9" fillId="4" borderId="0" xfId="201" applyNumberFormat="1" applyFont="1" applyFill="1" applyBorder="1" applyAlignment="1" applyProtection="1"/>
    <xf numFmtId="0" fontId="9" fillId="4" borderId="0" xfId="201" applyNumberFormat="1" applyFont="1" applyFill="1" applyBorder="1" applyAlignment="1" applyProtection="1"/>
    <xf numFmtId="0" fontId="9" fillId="4" borderId="9" xfId="201" applyNumberFormat="1" applyFont="1" applyFill="1" applyBorder="1" applyAlignment="1" applyProtection="1"/>
    <xf numFmtId="166" fontId="32" fillId="4" borderId="0" xfId="201" applyNumberFormat="1" applyFont="1" applyFill="1" applyBorder="1" applyAlignment="1" applyProtection="1"/>
    <xf numFmtId="0" fontId="9" fillId="4" borderId="9" xfId="201" applyNumberFormat="1" applyFont="1" applyFill="1" applyBorder="1" applyAlignment="1" applyProtection="1">
      <alignment wrapText="1"/>
    </xf>
    <xf numFmtId="166" fontId="10" fillId="4" borderId="9" xfId="201" applyNumberFormat="1" applyFont="1" applyFill="1" applyBorder="1" applyAlignment="1" applyProtection="1"/>
    <xf numFmtId="1" fontId="10" fillId="4" borderId="9" xfId="201" applyNumberFormat="1" applyFont="1" applyFill="1" applyBorder="1" applyAlignment="1">
      <alignment horizontal="right"/>
    </xf>
    <xf numFmtId="166" fontId="10" fillId="4" borderId="9" xfId="201" applyNumberFormat="1" applyFont="1" applyFill="1" applyBorder="1" applyAlignment="1">
      <alignment horizontal="right"/>
    </xf>
    <xf numFmtId="166" fontId="10" fillId="4" borderId="0" xfId="201" applyNumberFormat="1" applyFont="1" applyFill="1" applyBorder="1" applyAlignment="1">
      <alignment horizontal="right"/>
    </xf>
    <xf numFmtId="166" fontId="10" fillId="4" borderId="10" xfId="201" applyNumberFormat="1" applyFont="1" applyFill="1" applyBorder="1" applyAlignment="1" applyProtection="1"/>
    <xf numFmtId="166" fontId="10" fillId="4" borderId="11" xfId="201" applyNumberFormat="1" applyFont="1" applyFill="1" applyBorder="1" applyAlignment="1" applyProtection="1"/>
    <xf numFmtId="166" fontId="10" fillId="4" borderId="13" xfId="201" applyNumberFormat="1" applyFont="1" applyFill="1" applyBorder="1" applyAlignment="1" applyProtection="1"/>
    <xf numFmtId="0" fontId="15" fillId="4" borderId="0" xfId="201" applyNumberFormat="1" applyFont="1" applyFill="1" applyBorder="1" applyAlignment="1" applyProtection="1">
      <alignment horizontal="center"/>
    </xf>
    <xf numFmtId="0" fontId="15" fillId="4" borderId="0" xfId="201" applyNumberFormat="1" applyFont="1" applyFill="1" applyBorder="1" applyAlignment="1" applyProtection="1"/>
    <xf numFmtId="166" fontId="19" fillId="4" borderId="0" xfId="201" applyNumberFormat="1" applyFont="1" applyFill="1" applyBorder="1" applyAlignment="1">
      <alignment horizontal="center"/>
    </xf>
    <xf numFmtId="4" fontId="31" fillId="4" borderId="0" xfId="201" applyNumberFormat="1" applyFont="1" applyFill="1" applyBorder="1"/>
    <xf numFmtId="4" fontId="31" fillId="4" borderId="0" xfId="201" applyNumberFormat="1" applyFont="1" applyFill="1" applyBorder="1" applyAlignment="1" applyProtection="1"/>
    <xf numFmtId="175" fontId="16" fillId="4" borderId="0" xfId="229" applyNumberFormat="1" applyFont="1" applyFill="1" applyBorder="1" applyAlignment="1">
      <alignment wrapText="1"/>
    </xf>
    <xf numFmtId="175" fontId="15" fillId="4" borderId="0" xfId="201" applyNumberFormat="1" applyFont="1" applyFill="1" applyBorder="1" applyAlignment="1" applyProtection="1"/>
    <xf numFmtId="0" fontId="27" fillId="4" borderId="0" xfId="201" applyNumberFormat="1" applyFont="1" applyFill="1" applyBorder="1" applyAlignment="1" applyProtection="1"/>
    <xf numFmtId="166" fontId="27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166" fontId="15" fillId="4" borderId="0" xfId="201" applyNumberFormat="1" applyFont="1" applyFill="1" applyBorder="1" applyAlignment="1" applyProtection="1"/>
    <xf numFmtId="0" fontId="20" fillId="4" borderId="0" xfId="201" applyNumberFormat="1" applyFont="1" applyFill="1" applyBorder="1" applyAlignment="1" applyProtection="1"/>
    <xf numFmtId="167" fontId="11" fillId="4" borderId="0" xfId="201" applyNumberFormat="1" applyFont="1" applyFill="1" applyBorder="1" applyAlignment="1">
      <alignment vertical="center" wrapText="1"/>
    </xf>
    <xf numFmtId="168" fontId="11" fillId="4" borderId="0" xfId="201" applyNumberFormat="1" applyFont="1" applyFill="1" applyBorder="1" applyAlignment="1">
      <alignment vertical="center" wrapText="1"/>
    </xf>
    <xf numFmtId="0" fontId="35" fillId="0" borderId="0" xfId="201" applyNumberFormat="1" applyFont="1" applyFill="1" applyBorder="1" applyAlignment="1" applyProtection="1">
      <alignment horizontal="center"/>
    </xf>
    <xf numFmtId="167" fontId="35" fillId="4" borderId="0" xfId="201" applyNumberFormat="1" applyFont="1" applyFill="1" applyBorder="1" applyAlignment="1">
      <alignment vertical="center" wrapText="1"/>
    </xf>
    <xf numFmtId="0" fontId="11" fillId="4" borderId="9" xfId="201" applyNumberFormat="1" applyFont="1" applyFill="1" applyBorder="1" applyAlignment="1" applyProtection="1">
      <alignment horizontal="right"/>
    </xf>
    <xf numFmtId="0" fontId="35" fillId="0" borderId="9" xfId="201" applyNumberFormat="1" applyFont="1" applyFill="1" applyBorder="1" applyAlignment="1" applyProtection="1"/>
    <xf numFmtId="0" fontId="11" fillId="4" borderId="9" xfId="201" applyNumberFormat="1" applyFont="1" applyFill="1" applyBorder="1" applyAlignment="1" applyProtection="1"/>
    <xf numFmtId="0" fontId="37" fillId="4" borderId="0" xfId="343" applyFont="1" applyFill="1">
      <alignment vertical="center"/>
    </xf>
    <xf numFmtId="0" fontId="37" fillId="4" borderId="0" xfId="343" applyFont="1" applyFill="1" applyBorder="1">
      <alignment vertical="center"/>
    </xf>
    <xf numFmtId="0" fontId="5" fillId="4" borderId="0" xfId="343" applyFont="1" applyFill="1" applyAlignment="1">
      <alignment horizontal="center" vertical="center" wrapText="1"/>
    </xf>
    <xf numFmtId="0" fontId="37" fillId="4" borderId="0" xfId="343" applyFont="1" applyBorder="1">
      <alignment vertical="center"/>
    </xf>
    <xf numFmtId="0" fontId="37" fillId="4" borderId="0" xfId="343" applyFont="1">
      <alignment vertical="center"/>
    </xf>
    <xf numFmtId="0" fontId="36" fillId="4" borderId="0" xfId="343" applyFill="1">
      <alignment vertical="center"/>
    </xf>
    <xf numFmtId="0" fontId="39" fillId="4" borderId="14" xfId="344" applyFont="1" applyFill="1" applyAlignment="1"/>
    <xf numFmtId="0" fontId="36" fillId="4" borderId="0" xfId="343" applyFill="1" applyBorder="1">
      <alignment vertical="center"/>
    </xf>
    <xf numFmtId="0" fontId="38" fillId="4" borderId="14" xfId="344" applyFont="1" applyFill="1" applyAlignment="1"/>
    <xf numFmtId="0" fontId="38" fillId="4" borderId="14" xfId="344" applyFill="1">
      <alignment horizontal="left" indent="1"/>
    </xf>
    <xf numFmtId="0" fontId="40" fillId="4" borderId="0" xfId="343" applyFont="1" applyFill="1">
      <alignment vertical="center"/>
    </xf>
    <xf numFmtId="0" fontId="41" fillId="4" borderId="0" xfId="343" applyFont="1" applyFill="1">
      <alignment vertical="center"/>
    </xf>
    <xf numFmtId="0" fontId="42" fillId="4" borderId="0" xfId="343" applyFont="1" applyFill="1">
      <alignment vertical="center"/>
    </xf>
    <xf numFmtId="0" fontId="43" fillId="4" borderId="14" xfId="344" applyFont="1" applyFill="1" applyAlignment="1"/>
    <xf numFmtId="0" fontId="36" fillId="4" borderId="0" xfId="343" applyBorder="1">
      <alignment vertical="center"/>
    </xf>
    <xf numFmtId="0" fontId="38" fillId="4" borderId="14" xfId="344">
      <alignment horizontal="left" indent="1"/>
    </xf>
    <xf numFmtId="0" fontId="40" fillId="4" borderId="0" xfId="343" applyFont="1">
      <alignment vertical="center"/>
    </xf>
    <xf numFmtId="0" fontId="36" fillId="4" borderId="0" xfId="343">
      <alignment vertical="center"/>
    </xf>
    <xf numFmtId="0" fontId="36" fillId="4" borderId="15" xfId="343" applyFill="1" applyBorder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44" fillId="4" borderId="15" xfId="343" applyFont="1" applyFill="1" applyBorder="1" applyAlignment="1">
      <alignment horizontal="center" wrapText="1"/>
    </xf>
    <xf numFmtId="0" fontId="36" fillId="4" borderId="15" xfId="343" applyFill="1" applyBorder="1" applyAlignment="1">
      <alignment horizontal="center" wrapText="1"/>
    </xf>
    <xf numFmtId="0" fontId="36" fillId="4" borderId="0" xfId="343" applyFill="1" applyBorder="1" applyAlignment="1">
      <alignment horizontal="center" wrapText="1"/>
    </xf>
    <xf numFmtId="181" fontId="46" fillId="4" borderId="0" xfId="345" applyNumberFormat="1" applyFont="1" applyFill="1" applyBorder="1" applyAlignment="1">
      <alignment horizontal="center" vertical="center"/>
    </xf>
    <xf numFmtId="0" fontId="42" fillId="4" borderId="0" xfId="343" applyFont="1" applyFill="1" applyAlignment="1">
      <alignment horizontal="center" vertical="center" wrapText="1"/>
    </xf>
    <xf numFmtId="175" fontId="46" fillId="4" borderId="0" xfId="346" applyFont="1" applyFill="1" applyBorder="1">
      <alignment horizontal="right" vertical="center" indent="1"/>
    </xf>
    <xf numFmtId="0" fontId="42" fillId="6" borderId="0" xfId="343" applyFont="1" applyFill="1" applyAlignment="1">
      <alignment horizontal="center" vertical="center" wrapText="1"/>
    </xf>
    <xf numFmtId="0" fontId="44" fillId="5" borderId="0" xfId="343" applyFont="1" applyFill="1" applyBorder="1" applyAlignment="1">
      <alignment horizontal="center" wrapText="1"/>
    </xf>
    <xf numFmtId="0" fontId="46" fillId="4" borderId="14" xfId="343" applyFont="1" applyFill="1" applyBorder="1" applyAlignment="1">
      <alignment vertical="center" wrapText="1"/>
    </xf>
    <xf numFmtId="0" fontId="46" fillId="4" borderId="14" xfId="343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right" indent="1"/>
    </xf>
    <xf numFmtId="182" fontId="46" fillId="4" borderId="17" xfId="345" applyNumberFormat="1" applyFont="1" applyFill="1" applyBorder="1" applyAlignment="1">
      <alignment horizontal="right" indent="1"/>
    </xf>
    <xf numFmtId="182" fontId="46" fillId="4" borderId="0" xfId="345" applyNumberFormat="1" applyFont="1" applyFill="1" applyBorder="1" applyAlignment="1">
      <alignment horizontal="right" indent="1"/>
    </xf>
    <xf numFmtId="182" fontId="46" fillId="4" borderId="8" xfId="345" applyNumberFormat="1" applyFont="1" applyFill="1" applyBorder="1" applyAlignment="1">
      <alignment horizontal="right" indent="1"/>
    </xf>
    <xf numFmtId="0" fontId="36" fillId="4" borderId="0" xfId="343" applyFill="1" applyBorder="1" applyAlignment="1">
      <alignment horizontal="right" vertical="center" indent="1"/>
    </xf>
    <xf numFmtId="182" fontId="46" fillId="4" borderId="14" xfId="345" applyNumberFormat="1" applyFont="1" applyFill="1" applyBorder="1" applyAlignment="1">
      <alignment horizontal="right"/>
    </xf>
    <xf numFmtId="0" fontId="36" fillId="4" borderId="0" xfId="343" applyBorder="1" applyAlignment="1">
      <alignment horizontal="right" vertical="center" indent="1"/>
    </xf>
    <xf numFmtId="182" fontId="46" fillId="6" borderId="14" xfId="345" applyNumberFormat="1" applyFont="1" applyFill="1" applyBorder="1" applyAlignment="1">
      <alignment horizontal="right"/>
    </xf>
    <xf numFmtId="182" fontId="46" fillId="5" borderId="0" xfId="345" applyNumberFormat="1" applyFont="1" applyFill="1" applyBorder="1" applyAlignment="1">
      <alignment horizontal="right" indent="1"/>
    </xf>
    <xf numFmtId="0" fontId="5" fillId="4" borderId="0" xfId="343" applyFont="1" applyFill="1">
      <alignment vertical="center"/>
    </xf>
    <xf numFmtId="0" fontId="48" fillId="4" borderId="18" xfId="343" applyFont="1" applyFill="1" applyBorder="1" applyAlignment="1">
      <alignment horizontal="left" vertical="center" indent="1"/>
    </xf>
    <xf numFmtId="182" fontId="45" fillId="4" borderId="18" xfId="345" applyNumberFormat="1" applyFill="1" applyBorder="1" applyAlignment="1">
      <alignment horizontal="right" vertical="center" indent="1"/>
    </xf>
    <xf numFmtId="183" fontId="45" fillId="4" borderId="18" xfId="345" applyNumberFormat="1" applyFill="1" applyBorder="1" applyAlignment="1">
      <alignment horizontal="right" vertical="center" indent="1"/>
    </xf>
    <xf numFmtId="184" fontId="45" fillId="4" borderId="19" xfId="345" applyNumberFormat="1" applyFill="1" applyBorder="1" applyAlignment="1">
      <alignment horizontal="right" vertical="center" indent="1"/>
    </xf>
    <xf numFmtId="184" fontId="45" fillId="4" borderId="18" xfId="345" applyNumberFormat="1" applyFill="1" applyBorder="1" applyAlignment="1">
      <alignment horizontal="right" vertical="center" indent="1"/>
    </xf>
    <xf numFmtId="184" fontId="45" fillId="4" borderId="0" xfId="345" applyNumberFormat="1" applyFill="1" applyBorder="1" applyAlignment="1">
      <alignment horizontal="right" vertical="center" indent="1"/>
    </xf>
    <xf numFmtId="183" fontId="45" fillId="4" borderId="8" xfId="345" applyNumberFormat="1" applyFill="1" applyBorder="1" applyAlignment="1">
      <alignment horizontal="right" vertical="center" indent="1"/>
    </xf>
    <xf numFmtId="183" fontId="45" fillId="4" borderId="0" xfId="345" applyNumberFormat="1" applyFill="1" applyBorder="1" applyAlignment="1">
      <alignment horizontal="right" vertical="center" indent="1"/>
    </xf>
    <xf numFmtId="10" fontId="45" fillId="4" borderId="0" xfId="346" applyNumberFormat="1" applyFill="1" applyBorder="1">
      <alignment horizontal="right" vertical="center" indent="1"/>
    </xf>
    <xf numFmtId="183" fontId="45" fillId="6" borderId="18" xfId="345" applyNumberFormat="1" applyFill="1" applyBorder="1" applyAlignment="1">
      <alignment horizontal="right" vertical="center" indent="1"/>
    </xf>
    <xf numFmtId="183" fontId="45" fillId="5" borderId="0" xfId="345" applyNumberFormat="1" applyFill="1" applyBorder="1" applyAlignment="1">
      <alignment horizontal="right" vertical="center" indent="1"/>
    </xf>
    <xf numFmtId="0" fontId="48" fillId="4" borderId="20" xfId="343" applyFont="1" applyFill="1" applyBorder="1" applyAlignment="1">
      <alignment horizontal="left" vertical="center" indent="1"/>
    </xf>
    <xf numFmtId="182" fontId="45" fillId="4" borderId="20" xfId="345" applyNumberFormat="1" applyFill="1" applyBorder="1" applyAlignment="1">
      <alignment horizontal="right" vertical="center" indent="1"/>
    </xf>
    <xf numFmtId="183" fontId="45" fillId="4" borderId="20" xfId="345" applyNumberFormat="1" applyFill="1" applyBorder="1" applyAlignment="1">
      <alignment horizontal="right" vertical="center" indent="1"/>
    </xf>
    <xf numFmtId="184" fontId="45" fillId="4" borderId="21" xfId="345" applyNumberFormat="1" applyFill="1" applyBorder="1" applyAlignment="1">
      <alignment horizontal="right" vertical="center" indent="1"/>
    </xf>
    <xf numFmtId="184" fontId="45" fillId="4" borderId="20" xfId="345" applyNumberFormat="1" applyFill="1" applyBorder="1" applyAlignment="1">
      <alignment horizontal="right" vertical="center" indent="1"/>
    </xf>
    <xf numFmtId="183" fontId="45" fillId="6" borderId="20" xfId="345" applyNumberFormat="1" applyFill="1" applyBorder="1" applyAlignment="1">
      <alignment horizontal="right" vertical="center" indent="1"/>
    </xf>
    <xf numFmtId="0" fontId="49" fillId="4" borderId="0" xfId="343" applyFont="1" applyFill="1" applyAlignment="1">
      <alignment horizontal="right" vertical="center"/>
    </xf>
    <xf numFmtId="182" fontId="50" fillId="4" borderId="0" xfId="345" applyNumberFormat="1" applyFont="1" applyFill="1" applyAlignment="1">
      <alignment horizontal="right" vertical="center" indent="1"/>
    </xf>
    <xf numFmtId="183" fontId="51" fillId="4" borderId="0" xfId="345" applyNumberFormat="1" applyFont="1" applyFill="1" applyAlignment="1">
      <alignment horizontal="right" vertical="center" indent="1"/>
    </xf>
    <xf numFmtId="182" fontId="45" fillId="4" borderId="0" xfId="345" applyNumberFormat="1" applyFill="1" applyAlignment="1">
      <alignment horizontal="right" vertical="center" indent="1"/>
    </xf>
    <xf numFmtId="184" fontId="52" fillId="4" borderId="22" xfId="345" applyNumberFormat="1" applyFont="1" applyFill="1" applyBorder="1" applyAlignment="1">
      <alignment horizontal="right" vertical="center" indent="1"/>
    </xf>
    <xf numFmtId="184" fontId="52" fillId="4" borderId="0" xfId="345" applyNumberFormat="1" applyFont="1" applyFill="1" applyBorder="1" applyAlignment="1">
      <alignment horizontal="right" vertical="center" indent="1"/>
    </xf>
    <xf numFmtId="185" fontId="51" fillId="4" borderId="23" xfId="345" applyNumberFormat="1" applyFont="1" applyFill="1" applyBorder="1" applyAlignment="1">
      <alignment horizontal="right" vertical="center" indent="1"/>
    </xf>
    <xf numFmtId="183" fontId="51" fillId="4" borderId="23" xfId="345" applyNumberFormat="1" applyFont="1" applyFill="1" applyBorder="1" applyAlignment="1">
      <alignment horizontal="right" vertical="center" indent="1"/>
    </xf>
    <xf numFmtId="183" fontId="51" fillId="4" borderId="8" xfId="345" applyNumberFormat="1" applyFont="1" applyFill="1" applyBorder="1" applyAlignment="1">
      <alignment horizontal="right" vertical="center" indent="1"/>
    </xf>
    <xf numFmtId="183" fontId="51" fillId="4" borderId="0" xfId="345" applyNumberFormat="1" applyFont="1" applyFill="1" applyBorder="1" applyAlignment="1">
      <alignment horizontal="right" vertical="center" indent="1"/>
    </xf>
    <xf numFmtId="0" fontId="5" fillId="4" borderId="0" xfId="343" applyFont="1">
      <alignment vertical="center"/>
    </xf>
    <xf numFmtId="0" fontId="49" fillId="4" borderId="0" xfId="343" applyFont="1" applyAlignment="1">
      <alignment horizontal="right" vertical="center"/>
    </xf>
    <xf numFmtId="182" fontId="50" fillId="5" borderId="0" xfId="345" applyNumberFormat="1" applyFont="1" applyFill="1" applyAlignment="1">
      <alignment horizontal="right" vertical="center" indent="1"/>
    </xf>
    <xf numFmtId="183" fontId="51" fillId="3" borderId="0" xfId="345" applyNumberFormat="1" applyFont="1" applyFill="1" applyAlignment="1">
      <alignment horizontal="right" vertical="center" indent="1"/>
    </xf>
    <xf numFmtId="182" fontId="45" fillId="4" borderId="0" xfId="345" applyNumberFormat="1" applyAlignment="1">
      <alignment horizontal="right" vertical="center" indent="1"/>
    </xf>
    <xf numFmtId="184" fontId="52" fillId="4" borderId="0" xfId="345" applyNumberFormat="1" applyFont="1" applyBorder="1" applyAlignment="1">
      <alignment horizontal="right" vertical="center" indent="1"/>
    </xf>
    <xf numFmtId="183" fontId="45" fillId="6" borderId="0" xfId="345" applyNumberFormat="1" applyFill="1" applyBorder="1" applyAlignment="1">
      <alignment horizontal="right" vertical="center" indent="1"/>
    </xf>
    <xf numFmtId="183" fontId="51" fillId="3" borderId="0" xfId="345" applyNumberFormat="1" applyFont="1" applyFill="1" applyBorder="1" applyAlignment="1">
      <alignment horizontal="right" vertical="center" indent="1"/>
    </xf>
    <xf numFmtId="186" fontId="51" fillId="4" borderId="0" xfId="345" applyNumberFormat="1" applyFont="1" applyFill="1" applyBorder="1" applyAlignment="1">
      <alignment horizontal="right" vertical="center" indent="1"/>
    </xf>
    <xf numFmtId="183" fontId="51" fillId="5" borderId="0" xfId="345" applyNumberFormat="1" applyFont="1" applyFill="1" applyAlignment="1">
      <alignment horizontal="right" vertical="center" indent="1"/>
    </xf>
    <xf numFmtId="183" fontId="51" fillId="5" borderId="0" xfId="345" applyNumberFormat="1" applyFont="1" applyFill="1" applyBorder="1" applyAlignment="1">
      <alignment horizontal="right" vertical="center" indent="1"/>
    </xf>
    <xf numFmtId="175" fontId="45" fillId="5" borderId="0" xfId="346" applyFill="1" applyBorder="1">
      <alignment horizontal="right" vertical="center" indent="1"/>
    </xf>
    <xf numFmtId="183" fontId="36" fillId="4" borderId="0" xfId="343" applyNumberFormat="1" applyBorder="1">
      <alignment vertical="center"/>
    </xf>
    <xf numFmtId="183" fontId="43" fillId="6" borderId="0" xfId="345" applyNumberFormat="1" applyFont="1" applyFill="1" applyBorder="1" applyAlignment="1">
      <alignment horizontal="right" vertical="center" indent="1"/>
    </xf>
    <xf numFmtId="3" fontId="36" fillId="4" borderId="0" xfId="343" applyNumberFormat="1">
      <alignment vertical="center"/>
    </xf>
    <xf numFmtId="182" fontId="36" fillId="4" borderId="0" xfId="343" applyNumberFormat="1">
      <alignment vertical="center"/>
    </xf>
    <xf numFmtId="184" fontId="36" fillId="4" borderId="0" xfId="343" applyNumberFormat="1">
      <alignment vertical="center"/>
    </xf>
    <xf numFmtId="175" fontId="0" fillId="4" borderId="0" xfId="346" applyFont="1">
      <alignment horizontal="right" vertical="center" indent="1"/>
    </xf>
    <xf numFmtId="0" fontId="46" fillId="4" borderId="14" xfId="0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center" wrapText="1"/>
    </xf>
    <xf numFmtId="182" fontId="46" fillId="4" borderId="17" xfId="345" applyNumberFormat="1" applyFont="1" applyFill="1" applyBorder="1" applyAlignment="1">
      <alignment horizontal="center" vertical="center" wrapText="1"/>
    </xf>
    <xf numFmtId="182" fontId="45" fillId="4" borderId="19" xfId="345" applyNumberFormat="1" applyFill="1" applyBorder="1" applyAlignment="1">
      <alignment horizontal="right" vertical="center" indent="1"/>
    </xf>
    <xf numFmtId="182" fontId="45" fillId="4" borderId="21" xfId="345" applyNumberFormat="1" applyFill="1" applyBorder="1" applyAlignment="1">
      <alignment horizontal="right" vertical="center" indent="1"/>
    </xf>
    <xf numFmtId="0" fontId="46" fillId="4" borderId="24" xfId="0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center" vertical="center" wrapText="1"/>
    </xf>
    <xf numFmtId="182" fontId="45" fillId="4" borderId="26" xfId="345" applyNumberFormat="1" applyFill="1" applyBorder="1" applyAlignment="1">
      <alignment horizontal="right" vertical="center" indent="1"/>
    </xf>
    <xf numFmtId="182" fontId="45" fillId="4" borderId="27" xfId="345" applyNumberFormat="1" applyFill="1" applyBorder="1" applyAlignment="1">
      <alignment horizontal="right" vertical="center" indent="1"/>
    </xf>
    <xf numFmtId="0" fontId="38" fillId="4" borderId="28" xfId="350" applyFont="1">
      <alignment horizontal="left" indent="1"/>
    </xf>
    <xf numFmtId="0" fontId="39" fillId="4" borderId="28" xfId="350">
      <alignment horizontal="left" indent="1"/>
    </xf>
    <xf numFmtId="0" fontId="45" fillId="4" borderId="0" xfId="343" applyFont="1">
      <alignment vertical="center"/>
    </xf>
    <xf numFmtId="0" fontId="52" fillId="4" borderId="0" xfId="343" applyFont="1">
      <alignment vertical="center"/>
    </xf>
    <xf numFmtId="0" fontId="52" fillId="4" borderId="30" xfId="343" applyFont="1" applyBorder="1">
      <alignment vertical="center"/>
    </xf>
    <xf numFmtId="0" fontId="52" fillId="4" borderId="31" xfId="343" applyFont="1" applyBorder="1" applyAlignment="1">
      <alignment horizontal="left" vertical="top" indent="1"/>
    </xf>
    <xf numFmtId="0" fontId="52" fillId="4" borderId="0" xfId="343" applyFont="1" applyAlignment="1">
      <alignment vertical="top"/>
    </xf>
    <xf numFmtId="0" fontId="52" fillId="4" borderId="31" xfId="343" applyFont="1" applyBorder="1">
      <alignment vertical="center"/>
    </xf>
    <xf numFmtId="0" fontId="36" fillId="4" borderId="0" xfId="343" applyAlignment="1">
      <alignment horizontal="left" vertical="center" indent="1"/>
    </xf>
    <xf numFmtId="0" fontId="36" fillId="4" borderId="0" xfId="343" applyBorder="1" applyAlignment="1">
      <alignment horizontal="left" vertical="top" wrapText="1" indent="1"/>
    </xf>
    <xf numFmtId="0" fontId="36" fillId="4" borderId="30" xfId="343" applyBorder="1" applyAlignment="1">
      <alignment horizontal="left" vertical="center" indent="1"/>
    </xf>
    <xf numFmtId="0" fontId="36" fillId="4" borderId="31" xfId="343" applyBorder="1" applyAlignment="1">
      <alignment horizontal="left" vertical="center" indent="1"/>
    </xf>
    <xf numFmtId="0" fontId="56" fillId="4" borderId="0" xfId="343" applyFont="1">
      <alignment vertical="center"/>
    </xf>
    <xf numFmtId="0" fontId="56" fillId="4" borderId="30" xfId="343" applyFont="1" applyBorder="1">
      <alignment vertical="center"/>
    </xf>
    <xf numFmtId="0" fontId="56" fillId="4" borderId="31" xfId="343" applyFont="1" applyBorder="1">
      <alignment vertical="center"/>
    </xf>
    <xf numFmtId="0" fontId="55" fillId="4" borderId="0" xfId="343" applyFont="1">
      <alignment vertical="center"/>
    </xf>
    <xf numFmtId="0" fontId="55" fillId="4" borderId="0" xfId="343" applyFont="1" applyAlignment="1">
      <alignment horizontal="left" vertical="center" indent="1"/>
    </xf>
    <xf numFmtId="0" fontId="55" fillId="4" borderId="0" xfId="343" applyFont="1" applyAlignment="1">
      <alignment horizontal="center" vertical="center"/>
    </xf>
    <xf numFmtId="0" fontId="57" fillId="4" borderId="29" xfId="343" applyFont="1" applyBorder="1" applyAlignment="1">
      <alignment horizontal="left" vertical="center" indent="1"/>
    </xf>
    <xf numFmtId="0" fontId="57" fillId="4" borderId="22" xfId="343" applyFont="1" applyBorder="1" applyAlignment="1">
      <alignment horizontal="left" vertical="center" indent="1"/>
    </xf>
    <xf numFmtId="0" fontId="57" fillId="4" borderId="0" xfId="343" applyFont="1" applyAlignment="1">
      <alignment horizontal="left" vertical="center" indent="1"/>
    </xf>
    <xf numFmtId="182" fontId="39" fillId="5" borderId="30" xfId="343" applyNumberFormat="1" applyFont="1" applyFill="1" applyBorder="1" applyAlignment="1">
      <alignment horizontal="center" vertical="center" wrapText="1"/>
    </xf>
    <xf numFmtId="0" fontId="57" fillId="6" borderId="41" xfId="343" applyFont="1" applyFill="1" applyBorder="1" applyAlignment="1">
      <alignment horizontal="center" vertical="center"/>
    </xf>
    <xf numFmtId="0" fontId="57" fillId="9" borderId="42" xfId="343" applyFont="1" applyFill="1" applyBorder="1" applyAlignment="1">
      <alignment horizontal="center" vertical="center"/>
    </xf>
    <xf numFmtId="0" fontId="57" fillId="10" borderId="42" xfId="343" applyFont="1" applyFill="1" applyBorder="1" applyAlignment="1">
      <alignment horizontal="center" vertical="center"/>
    </xf>
    <xf numFmtId="0" fontId="57" fillId="11" borderId="24" xfId="343" applyFont="1" applyFill="1" applyBorder="1" applyAlignment="1">
      <alignment horizontal="center" vertical="center"/>
    </xf>
    <xf numFmtId="0" fontId="57" fillId="11" borderId="43" xfId="343" applyFont="1" applyFill="1" applyBorder="1" applyAlignment="1">
      <alignment horizontal="center" vertical="center"/>
    </xf>
    <xf numFmtId="0" fontId="57" fillId="6" borderId="44" xfId="343" applyFont="1" applyFill="1" applyBorder="1" applyAlignment="1">
      <alignment horizontal="center" vertical="center"/>
    </xf>
    <xf numFmtId="0" fontId="57" fillId="6" borderId="45" xfId="343" applyFont="1" applyFill="1" applyBorder="1" applyAlignment="1">
      <alignment horizontal="center" vertical="center"/>
    </xf>
    <xf numFmtId="0" fontId="36" fillId="4" borderId="30" xfId="343" applyBorder="1">
      <alignment vertical="center"/>
    </xf>
    <xf numFmtId="0" fontId="57" fillId="6" borderId="41" xfId="343" applyFont="1" applyFill="1" applyBorder="1" applyAlignment="1">
      <alignment horizontal="center" vertical="top"/>
    </xf>
    <xf numFmtId="0" fontId="57" fillId="9" borderId="42" xfId="343" applyFont="1" applyFill="1" applyBorder="1" applyAlignment="1">
      <alignment horizontal="center" vertical="top"/>
    </xf>
    <xf numFmtId="0" fontId="57" fillId="10" borderId="42" xfId="343" applyFont="1" applyFill="1" applyBorder="1" applyAlignment="1">
      <alignment horizontal="center" vertical="top"/>
    </xf>
    <xf numFmtId="0" fontId="57" fillId="11" borderId="46" xfId="343" applyFont="1" applyFill="1" applyBorder="1" applyAlignment="1">
      <alignment horizontal="center" vertical="top" wrapText="1"/>
    </xf>
    <xf numFmtId="0" fontId="57" fillId="6" borderId="44" xfId="343" applyFont="1" applyFill="1" applyBorder="1" applyAlignment="1">
      <alignment horizontal="center" vertical="top"/>
    </xf>
    <xf numFmtId="0" fontId="57" fillId="11" borderId="24" xfId="343" applyFont="1" applyFill="1" applyBorder="1" applyAlignment="1">
      <alignment horizontal="center" vertical="top" wrapText="1"/>
    </xf>
    <xf numFmtId="0" fontId="57" fillId="11" borderId="42" xfId="343" applyFont="1" applyFill="1" applyBorder="1" applyAlignment="1">
      <alignment horizontal="center" vertical="top" wrapText="1"/>
    </xf>
    <xf numFmtId="0" fontId="57" fillId="6" borderId="45" xfId="343" applyFont="1" applyFill="1" applyBorder="1" applyAlignment="1">
      <alignment horizontal="center" vertical="top"/>
    </xf>
    <xf numFmtId="0" fontId="57" fillId="10" borderId="24" xfId="343" applyFont="1" applyFill="1" applyBorder="1" applyAlignment="1">
      <alignment horizontal="center" vertical="top"/>
    </xf>
    <xf numFmtId="0" fontId="36" fillId="4" borderId="31" xfId="343" applyBorder="1">
      <alignment vertical="center"/>
    </xf>
    <xf numFmtId="189" fontId="58" fillId="8" borderId="0" xfId="343" applyNumberFormat="1" applyFont="1" applyFill="1" applyAlignment="1">
      <alignment horizontal="center" vertical="center"/>
    </xf>
    <xf numFmtId="189" fontId="58" fillId="8" borderId="47" xfId="351" applyNumberFormat="1" applyFont="1" applyFill="1" applyBorder="1" applyAlignment="1">
      <alignment horizontal="center" vertical="center"/>
    </xf>
    <xf numFmtId="189" fontId="58" fillId="8" borderId="48" xfId="343" applyNumberFormat="1" applyFont="1" applyFill="1" applyBorder="1" applyAlignment="1">
      <alignment horizontal="center" vertical="center"/>
    </xf>
    <xf numFmtId="189" fontId="58" fillId="8" borderId="49" xfId="343" applyNumberFormat="1" applyFont="1" applyFill="1" applyBorder="1" applyAlignment="1">
      <alignment horizontal="center" vertical="center"/>
    </xf>
    <xf numFmtId="189" fontId="58" fillId="8" borderId="26" xfId="343" applyNumberFormat="1" applyFont="1" applyFill="1" applyBorder="1" applyAlignment="1">
      <alignment horizontal="center" vertical="center"/>
    </xf>
    <xf numFmtId="189" fontId="58" fillId="8" borderId="18" xfId="343" applyNumberFormat="1" applyFont="1" applyFill="1" applyBorder="1" applyAlignment="1">
      <alignment horizontal="center" vertical="center"/>
    </xf>
    <xf numFmtId="189" fontId="58" fillId="8" borderId="50" xfId="343" applyNumberFormat="1" applyFont="1" applyFill="1" applyBorder="1" applyAlignment="1">
      <alignment horizontal="center" vertical="center"/>
    </xf>
    <xf numFmtId="189" fontId="58" fillId="8" borderId="51" xfId="343" applyNumberFormat="1" applyFont="1" applyFill="1" applyBorder="1" applyAlignment="1">
      <alignment horizontal="center" vertical="center"/>
    </xf>
    <xf numFmtId="189" fontId="58" fillId="8" borderId="52" xfId="343" applyNumberFormat="1" applyFont="1" applyFill="1" applyBorder="1" applyAlignment="1">
      <alignment horizontal="center" vertical="center"/>
    </xf>
    <xf numFmtId="0" fontId="37" fillId="4" borderId="30" xfId="343" applyFont="1" applyBorder="1">
      <alignment vertical="center"/>
    </xf>
    <xf numFmtId="189" fontId="58" fillId="8" borderId="33" xfId="343" applyNumberFormat="1" applyFont="1" applyFill="1" applyBorder="1" applyAlignment="1">
      <alignment horizontal="center" vertical="center"/>
    </xf>
    <xf numFmtId="189" fontId="58" fillId="8" borderId="34" xfId="343" applyNumberFormat="1" applyFont="1" applyFill="1" applyBorder="1" applyAlignment="1">
      <alignment horizontal="center" vertical="center"/>
    </xf>
    <xf numFmtId="189" fontId="58" fillId="8" borderId="53" xfId="343" applyNumberFormat="1" applyFont="1" applyFill="1" applyBorder="1" applyAlignment="1">
      <alignment horizontal="center" vertical="center" wrapText="1"/>
    </xf>
    <xf numFmtId="189" fontId="58" fillId="8" borderId="35" xfId="343" applyNumberFormat="1" applyFont="1" applyFill="1" applyBorder="1" applyAlignment="1">
      <alignment horizontal="center" vertical="center"/>
    </xf>
    <xf numFmtId="189" fontId="58" fillId="8" borderId="29" xfId="343" applyNumberFormat="1" applyFont="1" applyFill="1" applyBorder="1" applyAlignment="1">
      <alignment horizontal="center" vertical="center" wrapText="1"/>
    </xf>
    <xf numFmtId="189" fontId="58" fillId="8" borderId="34" xfId="343" applyNumberFormat="1" applyFont="1" applyFill="1" applyBorder="1" applyAlignment="1">
      <alignment horizontal="center" vertical="center" wrapText="1"/>
    </xf>
    <xf numFmtId="189" fontId="58" fillId="8" borderId="54" xfId="343" applyNumberFormat="1" applyFont="1" applyFill="1" applyBorder="1" applyAlignment="1">
      <alignment horizontal="center" vertical="center"/>
    </xf>
    <xf numFmtId="189" fontId="58" fillId="8" borderId="29" xfId="343" applyNumberFormat="1" applyFont="1" applyFill="1" applyBorder="1" applyAlignment="1">
      <alignment horizontal="center" vertical="center"/>
    </xf>
    <xf numFmtId="0" fontId="37" fillId="4" borderId="31" xfId="343" applyFont="1" applyBorder="1">
      <alignment vertical="center"/>
    </xf>
    <xf numFmtId="0" fontId="49" fillId="4" borderId="18" xfId="343" applyFont="1" applyFill="1" applyBorder="1" applyAlignment="1">
      <alignment horizontal="left"/>
    </xf>
    <xf numFmtId="0" fontId="59" fillId="4" borderId="18" xfId="343" applyFont="1" applyBorder="1" applyAlignment="1">
      <alignment horizontal="left"/>
    </xf>
    <xf numFmtId="0" fontId="59" fillId="4" borderId="18" xfId="343" applyFont="1" applyBorder="1" applyAlignment="1">
      <alignment horizontal="center"/>
    </xf>
    <xf numFmtId="0" fontId="42" fillId="4" borderId="18" xfId="343" applyFont="1" applyBorder="1" applyAlignment="1">
      <alignment horizontal="left"/>
    </xf>
    <xf numFmtId="0" fontId="36" fillId="4" borderId="0" xfId="343" applyAlignment="1"/>
    <xf numFmtId="182" fontId="55" fillId="5" borderId="47" xfId="351" applyFont="1" applyFill="1" applyBorder="1" applyAlignment="1">
      <alignment horizontal="right" vertical="center" indent="2"/>
    </xf>
    <xf numFmtId="182" fontId="0" fillId="4" borderId="48" xfId="351" applyFont="1" applyFill="1" applyBorder="1" applyAlignment="1">
      <alignment horizontal="center"/>
    </xf>
    <xf numFmtId="182" fontId="0" fillId="4" borderId="49" xfId="351" applyFont="1" applyFill="1" applyBorder="1" applyAlignment="1">
      <alignment horizontal="center"/>
    </xf>
    <xf numFmtId="182" fontId="0" fillId="4" borderId="18" xfId="351" applyFont="1" applyFill="1" applyBorder="1" applyAlignment="1">
      <alignment horizontal="center"/>
    </xf>
    <xf numFmtId="182" fontId="0" fillId="4" borderId="50" xfId="351" applyFont="1" applyFill="1" applyBorder="1" applyAlignment="1">
      <alignment horizontal="center"/>
    </xf>
    <xf numFmtId="182" fontId="0" fillId="4" borderId="26" xfId="351" applyFont="1" applyFill="1" applyBorder="1" applyAlignment="1">
      <alignment horizontal="center"/>
    </xf>
    <xf numFmtId="182" fontId="0" fillId="4" borderId="51" xfId="351" applyFont="1" applyFill="1" applyBorder="1" applyAlignment="1">
      <alignment horizontal="center"/>
    </xf>
    <xf numFmtId="182" fontId="0" fillId="4" borderId="52" xfId="351" applyFont="1" applyFill="1" applyBorder="1" applyAlignment="1">
      <alignment horizontal="center"/>
    </xf>
    <xf numFmtId="182" fontId="0" fillId="4" borderId="19" xfId="351" applyFont="1" applyBorder="1" applyAlignment="1">
      <alignment horizontal="center"/>
    </xf>
    <xf numFmtId="182" fontId="0" fillId="4" borderId="49" xfId="351" applyFont="1" applyBorder="1" applyAlignment="1">
      <alignment horizontal="center"/>
    </xf>
    <xf numFmtId="182" fontId="0" fillId="4" borderId="52" xfId="351" applyFont="1" applyBorder="1" applyAlignment="1">
      <alignment horizontal="center"/>
    </xf>
    <xf numFmtId="182" fontId="0" fillId="4" borderId="26" xfId="351" applyFont="1" applyBorder="1" applyAlignment="1">
      <alignment horizontal="center"/>
    </xf>
    <xf numFmtId="182" fontId="0" fillId="4" borderId="51" xfId="351" applyFont="1" applyBorder="1" applyAlignment="1">
      <alignment horizontal="center"/>
    </xf>
    <xf numFmtId="0" fontId="36" fillId="4" borderId="30" xfId="343" applyBorder="1" applyAlignment="1"/>
    <xf numFmtId="182" fontId="60" fillId="5" borderId="47" xfId="351" applyFont="1" applyFill="1" applyBorder="1" applyAlignment="1">
      <alignment horizontal="right" vertical="center" indent="2"/>
    </xf>
    <xf numFmtId="182" fontId="42" fillId="12" borderId="55" xfId="351" applyFont="1" applyFill="1" applyBorder="1" applyAlignment="1">
      <alignment horizontal="center" vertical="center"/>
    </xf>
    <xf numFmtId="182" fontId="42" fillId="12" borderId="56" xfId="351" applyFont="1" applyFill="1" applyBorder="1" applyAlignment="1">
      <alignment horizontal="center" vertical="center"/>
    </xf>
    <xf numFmtId="182" fontId="42" fillId="12" borderId="57" xfId="351" applyFont="1" applyFill="1" applyBorder="1" applyAlignment="1">
      <alignment horizontal="center" vertical="center"/>
    </xf>
    <xf numFmtId="182" fontId="42" fillId="12" borderId="58" xfId="351" applyFont="1" applyFill="1" applyBorder="1" applyAlignment="1">
      <alignment horizontal="center" vertical="center"/>
    </xf>
    <xf numFmtId="182" fontId="42" fillId="12" borderId="59" xfId="351" applyFont="1" applyFill="1" applyBorder="1" applyAlignment="1">
      <alignment horizontal="center" vertical="center"/>
    </xf>
    <xf numFmtId="182" fontId="42" fillId="12" borderId="60" xfId="351" applyFont="1" applyFill="1" applyBorder="1" applyAlignment="1">
      <alignment horizontal="center" vertical="center"/>
    </xf>
    <xf numFmtId="0" fontId="59" fillId="4" borderId="18" xfId="343" applyFont="1" applyFill="1" applyBorder="1" applyAlignment="1">
      <alignment horizontal="left" vertical="center"/>
    </xf>
    <xf numFmtId="0" fontId="59" fillId="4" borderId="18" xfId="343" applyFont="1" applyBorder="1" applyAlignment="1">
      <alignment horizontal="left" vertical="center" indent="1"/>
    </xf>
    <xf numFmtId="0" fontId="59" fillId="4" borderId="18" xfId="343" applyFont="1" applyBorder="1" applyAlignment="1">
      <alignment horizontal="center" vertical="center"/>
    </xf>
    <xf numFmtId="0" fontId="42" fillId="4" borderId="18" xfId="343" applyFont="1" applyBorder="1" applyAlignment="1">
      <alignment horizontal="left" vertical="center" indent="1"/>
    </xf>
    <xf numFmtId="182" fontId="57" fillId="4" borderId="26" xfId="351" applyFont="1" applyBorder="1">
      <alignment horizontal="right" vertical="center" indent="1"/>
    </xf>
    <xf numFmtId="182" fontId="47" fillId="4" borderId="18" xfId="343" applyNumberFormat="1" applyFont="1" applyBorder="1">
      <alignment vertical="center"/>
    </xf>
    <xf numFmtId="182" fontId="0" fillId="4" borderId="48" xfId="351" applyFont="1" applyBorder="1" applyAlignment="1">
      <alignment horizontal="center" vertical="center"/>
    </xf>
    <xf numFmtId="182" fontId="0" fillId="4" borderId="49" xfId="351" applyFont="1" applyBorder="1" applyAlignment="1">
      <alignment horizontal="center" vertical="center"/>
    </xf>
    <xf numFmtId="182" fontId="0" fillId="4" borderId="18" xfId="351" applyFont="1" applyBorder="1" applyAlignment="1">
      <alignment horizontal="center" vertical="center"/>
    </xf>
    <xf numFmtId="182" fontId="0" fillId="4" borderId="50" xfId="351" applyFont="1" applyBorder="1" applyAlignment="1">
      <alignment horizontal="center" vertical="center"/>
    </xf>
    <xf numFmtId="182" fontId="0" fillId="4" borderId="26" xfId="351" applyFont="1" applyBorder="1" applyAlignment="1">
      <alignment horizontal="center" vertical="center"/>
    </xf>
    <xf numFmtId="182" fontId="0" fillId="4" borderId="51" xfId="351" applyFont="1" applyBorder="1" applyAlignment="1">
      <alignment horizontal="center" vertical="center"/>
    </xf>
    <xf numFmtId="182" fontId="0" fillId="4" borderId="52" xfId="351" applyFont="1" applyBorder="1" applyAlignment="1">
      <alignment horizontal="center" vertical="center"/>
    </xf>
    <xf numFmtId="182" fontId="0" fillId="4" borderId="41" xfId="351" applyFont="1" applyBorder="1" applyAlignment="1">
      <alignment horizontal="center" vertical="center"/>
    </xf>
    <xf numFmtId="182" fontId="0" fillId="4" borderId="42" xfId="351" applyFont="1" applyBorder="1" applyAlignment="1">
      <alignment horizontal="center" vertical="center"/>
    </xf>
    <xf numFmtId="182" fontId="0" fillId="4" borderId="46" xfId="351" applyFont="1" applyBorder="1" applyAlignment="1">
      <alignment horizontal="center" vertical="center"/>
    </xf>
    <xf numFmtId="182" fontId="0" fillId="4" borderId="44" xfId="351" applyFont="1" applyBorder="1" applyAlignment="1">
      <alignment horizontal="center" vertical="center"/>
    </xf>
    <xf numFmtId="182" fontId="0" fillId="4" borderId="24" xfId="351" applyFont="1" applyBorder="1" applyAlignment="1">
      <alignment horizontal="center" vertical="center"/>
    </xf>
    <xf numFmtId="182" fontId="0" fillId="4" borderId="45" xfId="351" applyFont="1" applyBorder="1" applyAlignment="1">
      <alignment horizontal="center" vertical="center"/>
    </xf>
    <xf numFmtId="182" fontId="55" fillId="5" borderId="61" xfId="351" applyFont="1" applyFill="1" applyBorder="1" applyAlignment="1">
      <alignment horizontal="right" vertical="center" indent="2"/>
    </xf>
    <xf numFmtId="182" fontId="57" fillId="2" borderId="26" xfId="351" applyFont="1" applyFill="1" applyBorder="1">
      <alignment horizontal="right" vertical="center" indent="1"/>
    </xf>
    <xf numFmtId="182" fontId="0" fillId="4" borderId="48" xfId="351" applyFont="1" applyBorder="1" applyAlignment="1">
      <alignment horizontal="center"/>
    </xf>
    <xf numFmtId="182" fontId="0" fillId="4" borderId="18" xfId="351" applyFont="1" applyBorder="1" applyAlignment="1">
      <alignment horizontal="center"/>
    </xf>
    <xf numFmtId="182" fontId="0" fillId="4" borderId="50" xfId="351" applyFont="1" applyBorder="1" applyAlignment="1">
      <alignment horizontal="center"/>
    </xf>
    <xf numFmtId="182" fontId="60" fillId="5" borderId="61" xfId="351" applyFont="1" applyFill="1" applyBorder="1" applyAlignment="1">
      <alignment horizontal="right" vertical="center" indent="2"/>
    </xf>
    <xf numFmtId="182" fontId="42" fillId="12" borderId="41" xfId="351" applyFont="1" applyFill="1" applyBorder="1" applyAlignment="1">
      <alignment horizontal="center" vertical="center"/>
    </xf>
    <xf numFmtId="182" fontId="42" fillId="12" borderId="42" xfId="351" applyFont="1" applyFill="1" applyBorder="1" applyAlignment="1">
      <alignment horizontal="center" vertical="center"/>
    </xf>
    <xf numFmtId="182" fontId="42" fillId="12" borderId="46" xfId="351" applyFont="1" applyFill="1" applyBorder="1" applyAlignment="1">
      <alignment horizontal="center" vertical="center"/>
    </xf>
    <xf numFmtId="182" fontId="42" fillId="12" borderId="44" xfId="351" applyFont="1" applyFill="1" applyBorder="1" applyAlignment="1">
      <alignment horizontal="center" vertical="center"/>
    </xf>
    <xf numFmtId="182" fontId="42" fillId="12" borderId="24" xfId="351" applyFont="1" applyFill="1" applyBorder="1" applyAlignment="1">
      <alignment horizontal="center" vertical="center"/>
    </xf>
    <xf numFmtId="182" fontId="42" fillId="12" borderId="45" xfId="351" applyFont="1" applyFill="1" applyBorder="1" applyAlignment="1">
      <alignment horizontal="center" vertical="center"/>
    </xf>
    <xf numFmtId="182" fontId="42" fillId="12" borderId="50" xfId="351" applyFont="1" applyFill="1" applyBorder="1" applyAlignment="1">
      <alignment horizontal="center" vertical="center"/>
    </xf>
    <xf numFmtId="182" fontId="42" fillId="12" borderId="49" xfId="351" applyFont="1" applyFill="1" applyBorder="1" applyAlignment="1">
      <alignment horizontal="center" vertical="center"/>
    </xf>
    <xf numFmtId="182" fontId="0" fillId="12" borderId="24" xfId="351" applyFont="1" applyFill="1" applyBorder="1" applyAlignment="1">
      <alignment horizontal="center" vertical="center"/>
    </xf>
    <xf numFmtId="0" fontId="59" fillId="13" borderId="18" xfId="343" applyFont="1" applyFill="1" applyBorder="1" applyAlignment="1">
      <alignment horizontal="left" vertical="center" indent="1"/>
    </xf>
    <xf numFmtId="0" fontId="59" fillId="4" borderId="18" xfId="343" applyFont="1" applyFill="1" applyBorder="1" applyAlignment="1">
      <alignment horizontal="left"/>
    </xf>
    <xf numFmtId="0" fontId="59" fillId="4" borderId="18" xfId="343" applyFont="1" applyFill="1" applyBorder="1" applyAlignment="1">
      <alignment horizontal="center"/>
    </xf>
    <xf numFmtId="0" fontId="42" fillId="4" borderId="18" xfId="343" applyFont="1" applyFill="1" applyBorder="1" applyAlignment="1">
      <alignment horizontal="left"/>
    </xf>
    <xf numFmtId="0" fontId="36" fillId="4" borderId="0" xfId="343" applyFill="1" applyAlignment="1"/>
    <xf numFmtId="182" fontId="55" fillId="5" borderId="47" xfId="351" applyFont="1" applyFill="1" applyBorder="1" applyAlignment="1">
      <alignment horizontal="right" indent="1"/>
    </xf>
    <xf numFmtId="0" fontId="36" fillId="4" borderId="30" xfId="343" applyFill="1" applyBorder="1" applyAlignment="1"/>
    <xf numFmtId="0" fontId="36" fillId="4" borderId="31" xfId="343" applyFill="1" applyBorder="1">
      <alignment vertical="center"/>
    </xf>
    <xf numFmtId="0" fontId="42" fillId="2" borderId="18" xfId="343" applyFont="1" applyFill="1" applyBorder="1" applyAlignment="1">
      <alignment horizontal="left" vertical="center" indent="1"/>
    </xf>
    <xf numFmtId="0" fontId="59" fillId="4" borderId="18" xfId="343" applyFont="1" applyBorder="1" applyAlignment="1">
      <alignment horizontal="left" vertical="center"/>
    </xf>
    <xf numFmtId="0" fontId="42" fillId="4" borderId="18" xfId="343" applyFont="1" applyFill="1" applyBorder="1" applyAlignment="1">
      <alignment horizontal="left" vertical="center" indent="1"/>
    </xf>
    <xf numFmtId="0" fontId="36" fillId="12" borderId="0" xfId="343" applyFill="1">
      <alignment vertical="center"/>
    </xf>
    <xf numFmtId="0" fontId="61" fillId="8" borderId="62" xfId="343" applyFont="1" applyFill="1" applyBorder="1" applyAlignment="1">
      <alignment horizontal="left" vertical="center" indent="1"/>
    </xf>
    <xf numFmtId="0" fontId="61" fillId="8" borderId="63" xfId="343" applyFont="1" applyFill="1" applyBorder="1" applyAlignment="1">
      <alignment horizontal="left" vertical="center" indent="1"/>
    </xf>
    <xf numFmtId="0" fontId="61" fillId="8" borderId="64" xfId="343" applyFont="1" applyFill="1" applyBorder="1" applyAlignment="1">
      <alignment horizontal="left" vertical="center" indent="1"/>
    </xf>
    <xf numFmtId="0" fontId="55" fillId="4" borderId="37" xfId="343" applyFont="1" applyBorder="1" applyAlignment="1">
      <alignment horizontal="left" vertical="center" indent="1"/>
    </xf>
    <xf numFmtId="0" fontId="55" fillId="4" borderId="29" xfId="343" applyFont="1" applyBorder="1" applyAlignment="1">
      <alignment horizontal="center" vertical="center"/>
    </xf>
    <xf numFmtId="0" fontId="36" fillId="4" borderId="38" xfId="343" applyBorder="1">
      <alignment vertical="center"/>
    </xf>
    <xf numFmtId="0" fontId="57" fillId="4" borderId="37" xfId="343" applyFont="1" applyBorder="1" applyAlignment="1">
      <alignment horizontal="right" vertical="center" indent="1"/>
    </xf>
    <xf numFmtId="0" fontId="57" fillId="4" borderId="0" xfId="343" applyFont="1">
      <alignment vertical="center"/>
    </xf>
    <xf numFmtId="0" fontId="57" fillId="4" borderId="29" xfId="343" applyFont="1" applyBorder="1" applyAlignment="1">
      <alignment horizontal="center" vertical="center"/>
    </xf>
    <xf numFmtId="0" fontId="57" fillId="4" borderId="0" xfId="343" applyFont="1" applyAlignment="1">
      <alignment horizontal="center" vertical="center"/>
    </xf>
    <xf numFmtId="0" fontId="57" fillId="4" borderId="38" xfId="343" applyFont="1" applyBorder="1">
      <alignment vertical="center"/>
    </xf>
    <xf numFmtId="0" fontId="36" fillId="4" borderId="37" xfId="343" applyBorder="1" applyAlignment="1">
      <alignment horizontal="right" vertical="center" indent="1"/>
    </xf>
    <xf numFmtId="0" fontId="36" fillId="4" borderId="65" xfId="343" applyBorder="1" applyAlignment="1">
      <alignment horizontal="right" vertical="center" indent="1"/>
    </xf>
    <xf numFmtId="0" fontId="36" fillId="4" borderId="66" xfId="343" applyBorder="1">
      <alignment vertical="center"/>
    </xf>
    <xf numFmtId="0" fontId="36" fillId="4" borderId="67" xfId="343" applyBorder="1" applyAlignment="1">
      <alignment horizontal="right" vertical="center" indent="1"/>
    </xf>
    <xf numFmtId="0" fontId="36" fillId="4" borderId="66" xfId="343" applyBorder="1" applyAlignment="1">
      <alignment horizontal="right" vertical="center" indent="1"/>
    </xf>
    <xf numFmtId="0" fontId="57" fillId="4" borderId="68" xfId="343" applyFont="1" applyBorder="1">
      <alignment vertical="center"/>
    </xf>
    <xf numFmtId="0" fontId="39" fillId="4" borderId="0" xfId="343" applyFont="1" applyAlignment="1">
      <alignment horizontal="left" vertical="top" indent="1"/>
    </xf>
    <xf numFmtId="0" fontId="62" fillId="4" borderId="0" xfId="343" applyFont="1" applyFill="1" applyBorder="1" applyAlignment="1">
      <alignment horizontal="left" vertical="top" indent="1"/>
    </xf>
    <xf numFmtId="0" fontId="62" fillId="4" borderId="6" xfId="343" applyFont="1" applyFill="1" applyBorder="1" applyAlignment="1">
      <alignment horizontal="left" vertical="top" indent="1"/>
    </xf>
    <xf numFmtId="0" fontId="36" fillId="4" borderId="0" xfId="343" applyBorder="1" applyAlignment="1">
      <alignment vertical="center"/>
    </xf>
    <xf numFmtId="0" fontId="44" fillId="4" borderId="0" xfId="343" applyFont="1" applyFill="1" applyBorder="1" applyAlignment="1">
      <alignment horizontal="left" vertical="top" wrapText="1" indent="1"/>
    </xf>
    <xf numFmtId="0" fontId="62" fillId="4" borderId="0" xfId="343" applyFont="1" applyFill="1" applyBorder="1" applyAlignment="1">
      <alignment horizontal="center" vertical="top"/>
    </xf>
    <xf numFmtId="0" fontId="44" fillId="4" borderId="6" xfId="343" applyFont="1" applyFill="1" applyBorder="1" applyAlignment="1">
      <alignment horizontal="left" vertical="top" wrapText="1" indent="1"/>
    </xf>
    <xf numFmtId="0" fontId="44" fillId="4" borderId="6" xfId="343" applyFont="1" applyFill="1" applyBorder="1" applyAlignment="1">
      <alignment horizontal="left" vertical="top" indent="1"/>
    </xf>
    <xf numFmtId="0" fontId="36" fillId="4" borderId="0" xfId="343" applyAlignment="1">
      <alignment vertical="center"/>
    </xf>
    <xf numFmtId="0" fontId="42" fillId="4" borderId="0" xfId="343" applyFont="1" applyFill="1" applyBorder="1" applyAlignment="1">
      <alignment horizontal="center" vertical="top" wrapText="1"/>
    </xf>
    <xf numFmtId="0" fontId="42" fillId="4" borderId="53" xfId="343" applyFont="1" applyFill="1" applyBorder="1" applyAlignment="1">
      <alignment horizontal="center" vertical="center" wrapText="1"/>
    </xf>
    <xf numFmtId="0" fontId="42" fillId="5" borderId="0" xfId="343" applyFont="1" applyFill="1" applyBorder="1" applyAlignment="1">
      <alignment horizontal="center" vertical="top" wrapText="1"/>
    </xf>
    <xf numFmtId="0" fontId="42" fillId="4" borderId="6" xfId="343" applyFont="1" applyFill="1" applyBorder="1" applyAlignment="1">
      <alignment horizontal="center" vertical="top" wrapText="1"/>
    </xf>
    <xf numFmtId="0" fontId="64" fillId="4" borderId="22" xfId="343" applyFont="1" applyFill="1" applyBorder="1" applyAlignment="1">
      <alignment horizontal="center" vertical="center" wrapText="1"/>
    </xf>
    <xf numFmtId="0" fontId="64" fillId="4" borderId="34" xfId="343" applyFont="1" applyFill="1" applyBorder="1" applyAlignment="1">
      <alignment horizontal="center" vertical="center" wrapText="1"/>
    </xf>
    <xf numFmtId="0" fontId="64" fillId="4" borderId="29" xfId="343" applyFont="1" applyFill="1" applyBorder="1" applyAlignment="1">
      <alignment horizontal="center" vertical="center" wrapText="1"/>
    </xf>
    <xf numFmtId="0" fontId="64" fillId="4" borderId="35" xfId="343" applyFont="1" applyFill="1" applyBorder="1" applyAlignment="1">
      <alignment horizontal="center" vertical="center" wrapText="1"/>
    </xf>
    <xf numFmtId="0" fontId="42" fillId="4" borderId="0" xfId="343" applyFont="1" applyFill="1" applyBorder="1" applyAlignment="1">
      <alignment horizontal="center" vertical="center" wrapText="1"/>
    </xf>
    <xf numFmtId="0" fontId="42" fillId="4" borderId="35" xfId="343" applyFont="1" applyFill="1" applyBorder="1" applyAlignment="1">
      <alignment horizontal="center" vertical="center" wrapText="1"/>
    </xf>
    <xf numFmtId="0" fontId="47" fillId="4" borderId="34" xfId="343" applyFont="1" applyFill="1" applyBorder="1" applyAlignment="1">
      <alignment horizontal="center" wrapText="1"/>
    </xf>
    <xf numFmtId="0" fontId="47" fillId="4" borderId="29" xfId="343" applyFont="1" applyFill="1" applyBorder="1" applyAlignment="1">
      <alignment horizontal="center" wrapText="1"/>
    </xf>
    <xf numFmtId="0" fontId="42" fillId="5" borderId="7" xfId="343" applyFont="1" applyFill="1" applyBorder="1" applyAlignment="1">
      <alignment horizontal="center" vertical="center" wrapText="1"/>
    </xf>
    <xf numFmtId="0" fontId="42" fillId="4" borderId="6" xfId="343" applyFont="1" applyFill="1" applyBorder="1" applyAlignment="1">
      <alignment horizontal="center" vertical="center" wrapText="1"/>
    </xf>
    <xf numFmtId="0" fontId="48" fillId="4" borderId="69" xfId="343" applyFont="1" applyFill="1" applyBorder="1" applyAlignment="1">
      <alignment vertical="center" wrapText="1"/>
    </xf>
    <xf numFmtId="180" fontId="65" fillId="4" borderId="69" xfId="345" applyNumberFormat="1" applyFont="1" applyFill="1" applyBorder="1" applyAlignment="1">
      <alignment horizontal="right" vertical="center"/>
    </xf>
    <xf numFmtId="180" fontId="65" fillId="4" borderId="70" xfId="345" applyNumberFormat="1" applyFont="1" applyFill="1" applyBorder="1" applyAlignment="1">
      <alignment horizontal="right" vertical="center"/>
    </xf>
    <xf numFmtId="180" fontId="65" fillId="4" borderId="71" xfId="345" applyNumberFormat="1" applyFont="1" applyFill="1" applyBorder="1" applyAlignment="1">
      <alignment horizontal="right" vertical="center"/>
    </xf>
    <xf numFmtId="182" fontId="45" fillId="4" borderId="69" xfId="345" applyNumberFormat="1" applyFont="1" applyFill="1" applyBorder="1" applyAlignment="1">
      <alignment horizontal="right" indent="1"/>
    </xf>
    <xf numFmtId="182" fontId="45" fillId="4" borderId="70" xfId="345" applyNumberFormat="1" applyFont="1" applyFill="1" applyBorder="1" applyAlignment="1">
      <alignment horizontal="right" indent="1"/>
    </xf>
    <xf numFmtId="180" fontId="45" fillId="4" borderId="72" xfId="345" applyFont="1" applyFill="1" applyBorder="1" applyAlignment="1">
      <alignment horizontal="right" indent="1"/>
    </xf>
    <xf numFmtId="180" fontId="45" fillId="5" borderId="69" xfId="345" applyFont="1" applyFill="1" applyBorder="1" applyAlignment="1">
      <alignment horizontal="right" indent="1"/>
    </xf>
    <xf numFmtId="0" fontId="42" fillId="4" borderId="14" xfId="343" applyFont="1" applyFill="1" applyBorder="1" applyAlignment="1">
      <alignment horizontal="left" vertical="center" indent="1"/>
    </xf>
    <xf numFmtId="182" fontId="66" fillId="4" borderId="19" xfId="345" applyNumberFormat="1" applyFont="1" applyFill="1" applyBorder="1" applyAlignment="1">
      <alignment horizontal="right" vertical="center"/>
    </xf>
    <xf numFmtId="182" fontId="66" fillId="4" borderId="18" xfId="345" applyNumberFormat="1" applyFont="1" applyFill="1" applyBorder="1" applyAlignment="1">
      <alignment horizontal="right" vertical="center"/>
    </xf>
    <xf numFmtId="182" fontId="66" fillId="4" borderId="50" xfId="345" applyNumberFormat="1" applyFont="1" applyFill="1" applyBorder="1" applyAlignment="1">
      <alignment horizontal="right" vertical="center"/>
    </xf>
    <xf numFmtId="182" fontId="66" fillId="4" borderId="49" xfId="345" applyNumberFormat="1" applyFont="1" applyFill="1" applyBorder="1" applyAlignment="1">
      <alignment horizontal="right" vertical="center"/>
    </xf>
    <xf numFmtId="182" fontId="45" fillId="4" borderId="14" xfId="345" applyNumberFormat="1" applyFont="1" applyFill="1" applyBorder="1">
      <alignment horizontal="right" vertical="center" indent="1"/>
    </xf>
    <xf numFmtId="182" fontId="45" fillId="4" borderId="44" xfId="345" applyNumberFormat="1" applyFont="1" applyFill="1" applyBorder="1">
      <alignment horizontal="right" vertical="center" indent="1"/>
    </xf>
    <xf numFmtId="182" fontId="57" fillId="4" borderId="42" xfId="345" applyNumberFormat="1" applyFont="1" applyFill="1" applyBorder="1">
      <alignment horizontal="right" vertical="center" indent="1"/>
    </xf>
    <xf numFmtId="182" fontId="57" fillId="4" borderId="24" xfId="345" applyNumberFormat="1" applyFont="1" applyFill="1" applyBorder="1">
      <alignment horizontal="right" vertical="center" indent="1"/>
    </xf>
    <xf numFmtId="180" fontId="45" fillId="4" borderId="46" xfId="345" applyFont="1" applyFill="1" applyBorder="1" applyAlignment="1">
      <alignment horizontal="right" vertical="center" indent="1"/>
    </xf>
    <xf numFmtId="180" fontId="45" fillId="5" borderId="14" xfId="345" applyFont="1" applyFill="1" applyBorder="1" applyAlignment="1">
      <alignment horizontal="right" vertical="center" indent="1"/>
    </xf>
    <xf numFmtId="182" fontId="45" fillId="4" borderId="73" xfId="345" applyNumberFormat="1" applyFont="1" applyFill="1" applyBorder="1">
      <alignment horizontal="right" vertical="center" indent="1"/>
    </xf>
    <xf numFmtId="182" fontId="57" fillId="2" borderId="24" xfId="345" applyNumberFormat="1" applyFont="1" applyFill="1" applyBorder="1">
      <alignment horizontal="right" vertical="center" indent="1"/>
    </xf>
    <xf numFmtId="0" fontId="42" fillId="4" borderId="15" xfId="343" applyFont="1" applyFill="1" applyBorder="1" applyAlignment="1">
      <alignment horizontal="left" vertical="center" indent="1"/>
    </xf>
    <xf numFmtId="182" fontId="66" fillId="4" borderId="25" xfId="345" applyNumberFormat="1" applyFont="1" applyFill="1" applyBorder="1" applyAlignment="1">
      <alignment horizontal="right" vertical="center"/>
    </xf>
    <xf numFmtId="182" fontId="66" fillId="4" borderId="15" xfId="345" applyNumberFormat="1" applyFont="1" applyFill="1" applyBorder="1" applyAlignment="1">
      <alignment horizontal="right" vertical="center"/>
    </xf>
    <xf numFmtId="182" fontId="66" fillId="4" borderId="74" xfId="345" applyNumberFormat="1" applyFont="1" applyFill="1" applyBorder="1" applyAlignment="1">
      <alignment horizontal="right" vertical="center"/>
    </xf>
    <xf numFmtId="182" fontId="66" fillId="4" borderId="75" xfId="345" applyNumberFormat="1" applyFont="1" applyFill="1" applyBorder="1" applyAlignment="1">
      <alignment horizontal="right" vertical="center"/>
    </xf>
    <xf numFmtId="182" fontId="45" fillId="4" borderId="0" xfId="345" applyNumberFormat="1" applyFont="1" applyFill="1" applyBorder="1">
      <alignment horizontal="right" vertical="center" indent="1"/>
    </xf>
    <xf numFmtId="182" fontId="45" fillId="4" borderId="35" xfId="345" applyNumberFormat="1" applyFont="1" applyFill="1" applyBorder="1">
      <alignment horizontal="right" vertical="center" indent="1"/>
    </xf>
    <xf numFmtId="182" fontId="57" fillId="4" borderId="34" xfId="345" applyNumberFormat="1" applyFont="1" applyFill="1" applyBorder="1">
      <alignment horizontal="right" vertical="center" indent="1"/>
    </xf>
    <xf numFmtId="182" fontId="57" fillId="4" borderId="29" xfId="345" applyNumberFormat="1" applyFont="1" applyFill="1" applyBorder="1">
      <alignment horizontal="right" vertical="center" indent="1"/>
    </xf>
    <xf numFmtId="180" fontId="45" fillId="4" borderId="53" xfId="345" applyFont="1" applyFill="1" applyBorder="1" applyAlignment="1">
      <alignment horizontal="right" vertical="center" indent="1"/>
    </xf>
    <xf numFmtId="180" fontId="45" fillId="5" borderId="0" xfId="345" applyFont="1" applyFill="1" applyBorder="1" applyAlignment="1">
      <alignment horizontal="right" vertical="center" indent="1"/>
    </xf>
    <xf numFmtId="182" fontId="45" fillId="4" borderId="6" xfId="345" applyNumberFormat="1" applyFont="1" applyFill="1" applyBorder="1">
      <alignment horizontal="right" vertical="center" indent="1"/>
    </xf>
    <xf numFmtId="0" fontId="48" fillId="4" borderId="18" xfId="343" applyFont="1" applyFill="1" applyBorder="1" applyAlignment="1">
      <alignment vertical="center" wrapText="1"/>
    </xf>
    <xf numFmtId="180" fontId="65" fillId="4" borderId="18" xfId="345" applyNumberFormat="1" applyFont="1" applyFill="1" applyBorder="1" applyAlignment="1">
      <alignment horizontal="right" vertical="center"/>
    </xf>
    <xf numFmtId="180" fontId="65" fillId="4" borderId="76" xfId="345" applyNumberFormat="1" applyFont="1" applyFill="1" applyBorder="1" applyAlignment="1">
      <alignment horizontal="right" vertical="center"/>
    </xf>
    <xf numFmtId="180" fontId="65" fillId="4" borderId="26" xfId="345" applyNumberFormat="1" applyFont="1" applyFill="1" applyBorder="1" applyAlignment="1">
      <alignment horizontal="right" vertical="center"/>
    </xf>
    <xf numFmtId="182" fontId="45" fillId="4" borderId="18" xfId="345" applyNumberFormat="1" applyFont="1" applyFill="1" applyBorder="1" applyAlignment="1">
      <alignment horizontal="right" indent="1"/>
    </xf>
    <xf numFmtId="182" fontId="45" fillId="4" borderId="76" xfId="345" applyNumberFormat="1" applyFont="1" applyFill="1" applyBorder="1" applyAlignment="1">
      <alignment horizontal="right" indent="1"/>
    </xf>
    <xf numFmtId="180" fontId="45" fillId="4" borderId="77" xfId="345" applyFont="1" applyFill="1" applyBorder="1" applyAlignment="1">
      <alignment horizontal="right" indent="1"/>
    </xf>
    <xf numFmtId="180" fontId="45" fillId="5" borderId="18" xfId="345" applyFont="1" applyFill="1" applyBorder="1" applyAlignment="1">
      <alignment horizontal="right" indent="1"/>
    </xf>
    <xf numFmtId="182" fontId="67" fillId="4" borderId="19" xfId="345" applyNumberFormat="1" applyFont="1" applyFill="1" applyBorder="1" applyAlignment="1">
      <alignment horizontal="right" vertical="center"/>
    </xf>
    <xf numFmtId="182" fontId="67" fillId="4" borderId="18" xfId="345" applyNumberFormat="1" applyFont="1" applyFill="1" applyBorder="1" applyAlignment="1">
      <alignment horizontal="right" vertical="center"/>
    </xf>
    <xf numFmtId="182" fontId="67" fillId="4" borderId="50" xfId="345" applyNumberFormat="1" applyFont="1" applyFill="1" applyBorder="1" applyAlignment="1">
      <alignment horizontal="right" vertical="center"/>
    </xf>
    <xf numFmtId="182" fontId="67" fillId="4" borderId="49" xfId="345" applyNumberFormat="1" applyFont="1" applyFill="1" applyBorder="1" applyAlignment="1">
      <alignment horizontal="right" vertical="center"/>
    </xf>
    <xf numFmtId="182" fontId="67" fillId="4" borderId="25" xfId="345" applyNumberFormat="1" applyFont="1" applyFill="1" applyBorder="1" applyAlignment="1">
      <alignment horizontal="right" vertical="center"/>
    </xf>
    <xf numFmtId="182" fontId="67" fillId="4" borderId="15" xfId="345" applyNumberFormat="1" applyFont="1" applyFill="1" applyBorder="1" applyAlignment="1">
      <alignment horizontal="right" vertical="center"/>
    </xf>
    <xf numFmtId="182" fontId="67" fillId="4" borderId="74" xfId="345" applyNumberFormat="1" applyFont="1" applyFill="1" applyBorder="1" applyAlignment="1">
      <alignment horizontal="right" vertical="center"/>
    </xf>
    <xf numFmtId="182" fontId="67" fillId="4" borderId="75" xfId="345" applyNumberFormat="1" applyFont="1" applyFill="1" applyBorder="1" applyAlignment="1">
      <alignment horizontal="right" vertical="center"/>
    </xf>
    <xf numFmtId="182" fontId="68" fillId="4" borderId="42" xfId="345" applyNumberFormat="1" applyFont="1" applyFill="1" applyBorder="1">
      <alignment horizontal="right" vertical="center" indent="1"/>
    </xf>
    <xf numFmtId="182" fontId="68" fillId="4" borderId="24" xfId="345" applyNumberFormat="1" applyFont="1" applyFill="1" applyBorder="1">
      <alignment horizontal="right" vertical="center" indent="1"/>
    </xf>
    <xf numFmtId="182" fontId="68" fillId="4" borderId="34" xfId="345" applyNumberFormat="1" applyFont="1" applyFill="1" applyBorder="1">
      <alignment horizontal="right" vertical="center" indent="1"/>
    </xf>
    <xf numFmtId="182" fontId="68" fillId="4" borderId="29" xfId="345" applyNumberFormat="1" applyFont="1" applyFill="1" applyBorder="1">
      <alignment horizontal="right" vertical="center" indent="1"/>
    </xf>
    <xf numFmtId="0" fontId="48" fillId="4" borderId="78" xfId="343" applyFont="1" applyFill="1" applyBorder="1" applyAlignment="1">
      <alignment vertical="center" wrapText="1"/>
    </xf>
    <xf numFmtId="182" fontId="66" fillId="4" borderId="79" xfId="345" applyNumberFormat="1" applyFont="1" applyFill="1" applyBorder="1" applyAlignment="1">
      <alignment horizontal="right" vertical="center"/>
    </xf>
    <xf numFmtId="182" fontId="66" fillId="4" borderId="78" xfId="345" applyNumberFormat="1" applyFont="1" applyFill="1" applyBorder="1" applyAlignment="1">
      <alignment horizontal="right" vertical="center"/>
    </xf>
    <xf numFmtId="182" fontId="66" fillId="4" borderId="80" xfId="345" applyNumberFormat="1" applyFont="1" applyFill="1" applyBorder="1" applyAlignment="1">
      <alignment horizontal="right" vertical="center"/>
    </xf>
    <xf numFmtId="182" fontId="67" fillId="4" borderId="81" xfId="345" applyNumberFormat="1" applyFont="1" applyFill="1" applyBorder="1" applyAlignment="1">
      <alignment horizontal="right" vertical="center"/>
    </xf>
    <xf numFmtId="182" fontId="67" fillId="4" borderId="79" xfId="345" applyNumberFormat="1" applyFont="1" applyFill="1" applyBorder="1" applyAlignment="1">
      <alignment horizontal="right" vertical="center"/>
    </xf>
    <xf numFmtId="182" fontId="67" fillId="4" borderId="78" xfId="345" applyNumberFormat="1" applyFont="1" applyFill="1" applyBorder="1" applyAlignment="1">
      <alignment horizontal="right" vertical="center"/>
    </xf>
    <xf numFmtId="182" fontId="45" fillId="4" borderId="78" xfId="345" applyNumberFormat="1" applyFont="1" applyFill="1" applyBorder="1" applyAlignment="1">
      <alignment horizontal="right" vertical="center" indent="1"/>
    </xf>
    <xf numFmtId="182" fontId="45" fillId="4" borderId="82" xfId="345" applyNumberFormat="1" applyFont="1" applyFill="1" applyBorder="1" applyAlignment="1">
      <alignment horizontal="right" vertical="center" indent="1"/>
    </xf>
    <xf numFmtId="182" fontId="57" fillId="4" borderId="78" xfId="345" applyNumberFormat="1" applyFont="1" applyFill="1" applyBorder="1" applyAlignment="1">
      <alignment horizontal="right" vertical="center" indent="1"/>
    </xf>
    <xf numFmtId="180" fontId="45" fillId="4" borderId="83" xfId="345" applyFont="1" applyFill="1" applyBorder="1" applyAlignment="1">
      <alignment horizontal="right" vertical="center" indent="1"/>
    </xf>
    <xf numFmtId="182" fontId="69" fillId="4" borderId="78" xfId="345" applyNumberFormat="1" applyFont="1" applyFill="1" applyBorder="1" applyAlignment="1">
      <alignment horizontal="right" vertical="center" indent="1"/>
    </xf>
    <xf numFmtId="180" fontId="45" fillId="5" borderId="78" xfId="345" applyFont="1" applyFill="1" applyBorder="1" applyAlignment="1">
      <alignment horizontal="right" vertical="center" indent="1"/>
    </xf>
    <xf numFmtId="0" fontId="48" fillId="4" borderId="15" xfId="343" applyFont="1" applyFill="1" applyBorder="1" applyAlignment="1">
      <alignment vertical="center" wrapText="1"/>
    </xf>
    <xf numFmtId="182" fontId="45" fillId="4" borderId="15" xfId="345" applyNumberFormat="1" applyFont="1" applyFill="1" applyBorder="1" applyAlignment="1">
      <alignment horizontal="right" vertical="center" indent="1"/>
    </xf>
    <xf numFmtId="182" fontId="45" fillId="4" borderId="84" xfId="345" applyNumberFormat="1" applyFont="1" applyFill="1" applyBorder="1" applyAlignment="1">
      <alignment horizontal="right" vertical="center" indent="1"/>
    </xf>
    <xf numFmtId="182" fontId="57" fillId="4" borderId="15" xfId="345" applyNumberFormat="1" applyFont="1" applyFill="1" applyBorder="1" applyAlignment="1">
      <alignment horizontal="right" vertical="center" indent="1"/>
    </xf>
    <xf numFmtId="180" fontId="45" fillId="4" borderId="85" xfId="345" applyFont="1" applyFill="1" applyBorder="1" applyAlignment="1">
      <alignment horizontal="right" vertical="center" indent="1"/>
    </xf>
    <xf numFmtId="182" fontId="69" fillId="4" borderId="15" xfId="345" applyNumberFormat="1" applyFont="1" applyFill="1" applyBorder="1" applyAlignment="1">
      <alignment horizontal="right" vertical="center" indent="1"/>
    </xf>
    <xf numFmtId="180" fontId="45" fillId="5" borderId="15" xfId="345" applyFont="1" applyFill="1" applyBorder="1" applyAlignment="1">
      <alignment horizontal="right" vertical="center" indent="1"/>
    </xf>
    <xf numFmtId="0" fontId="48" fillId="4" borderId="20" xfId="343" applyFont="1" applyFill="1" applyBorder="1" applyAlignment="1">
      <alignment vertical="center" wrapText="1"/>
    </xf>
    <xf numFmtId="182" fontId="66" fillId="4" borderId="21" xfId="345" applyNumberFormat="1" applyFont="1" applyFill="1" applyBorder="1" applyAlignment="1">
      <alignment horizontal="right" vertical="center"/>
    </xf>
    <xf numFmtId="182" fontId="66" fillId="4" borderId="86" xfId="345" applyNumberFormat="1" applyFont="1" applyFill="1" applyBorder="1" applyAlignment="1">
      <alignment horizontal="right" vertical="center"/>
    </xf>
    <xf numFmtId="182" fontId="66" fillId="4" borderId="87" xfId="345" applyNumberFormat="1" applyFont="1" applyFill="1" applyBorder="1" applyAlignment="1">
      <alignment horizontal="right" vertical="center"/>
    </xf>
    <xf numFmtId="182" fontId="66" fillId="4" borderId="20" xfId="345" applyNumberFormat="1" applyFont="1" applyFill="1" applyBorder="1" applyAlignment="1">
      <alignment horizontal="right" vertical="center"/>
    </xf>
    <xf numFmtId="182" fontId="67" fillId="4" borderId="88" xfId="345" applyNumberFormat="1" applyFont="1" applyFill="1" applyBorder="1" applyAlignment="1">
      <alignment horizontal="right" vertical="center"/>
    </xf>
    <xf numFmtId="182" fontId="67" fillId="4" borderId="21" xfId="345" applyNumberFormat="1" applyFont="1" applyFill="1" applyBorder="1" applyAlignment="1">
      <alignment horizontal="right" vertical="center"/>
    </xf>
    <xf numFmtId="182" fontId="67" fillId="4" borderId="20" xfId="345" applyNumberFormat="1" applyFont="1" applyFill="1" applyBorder="1" applyAlignment="1">
      <alignment horizontal="right" vertical="center"/>
    </xf>
    <xf numFmtId="182" fontId="45" fillId="4" borderId="18" xfId="345" applyNumberFormat="1" applyFont="1" applyFill="1" applyBorder="1" applyAlignment="1">
      <alignment horizontal="right" vertical="center" indent="1"/>
    </xf>
    <xf numFmtId="182" fontId="45" fillId="4" borderId="76" xfId="345" applyNumberFormat="1" applyFont="1" applyFill="1" applyBorder="1" applyAlignment="1">
      <alignment horizontal="right" vertical="center" indent="1"/>
    </xf>
    <xf numFmtId="182" fontId="57" fillId="4" borderId="18" xfId="345" applyNumberFormat="1" applyFont="1" applyFill="1" applyBorder="1" applyAlignment="1">
      <alignment horizontal="right" vertical="center" indent="1"/>
    </xf>
    <xf numFmtId="180" fontId="45" fillId="4" borderId="77" xfId="345" applyFont="1" applyFill="1" applyBorder="1" applyAlignment="1">
      <alignment horizontal="right" vertical="center" indent="1"/>
    </xf>
    <xf numFmtId="182" fontId="69" fillId="4" borderId="18" xfId="345" applyNumberFormat="1" applyFont="1" applyFill="1" applyBorder="1" applyAlignment="1">
      <alignment horizontal="right" vertical="center" indent="1"/>
    </xf>
    <xf numFmtId="180" fontId="45" fillId="5" borderId="18" xfId="345" applyFont="1" applyFill="1" applyBorder="1" applyAlignment="1">
      <alignment horizontal="right" vertical="center" indent="1"/>
    </xf>
    <xf numFmtId="0" fontId="62" fillId="4" borderId="0" xfId="343" applyFont="1" applyFill="1" applyBorder="1" applyAlignment="1">
      <alignment horizontal="right" vertical="center" wrapText="1"/>
    </xf>
    <xf numFmtId="0" fontId="36" fillId="4" borderId="78" xfId="343" applyBorder="1">
      <alignment vertical="center"/>
    </xf>
    <xf numFmtId="182" fontId="70" fillId="4" borderId="78" xfId="343" applyNumberFormat="1" applyFont="1" applyFill="1" applyBorder="1" applyAlignment="1">
      <alignment horizontal="right" vertical="center" indent="1"/>
    </xf>
    <xf numFmtId="182" fontId="52" fillId="4" borderId="82" xfId="343" applyNumberFormat="1" applyFont="1" applyFill="1" applyBorder="1" applyAlignment="1">
      <alignment horizontal="right" vertical="center" indent="1"/>
    </xf>
    <xf numFmtId="0" fontId="52" fillId="4" borderId="78" xfId="343" applyFont="1" applyFill="1" applyBorder="1">
      <alignment vertical="center"/>
    </xf>
    <xf numFmtId="180" fontId="52" fillId="4" borderId="83" xfId="345" applyFont="1" applyFill="1" applyBorder="1" applyAlignment="1">
      <alignment horizontal="right" vertical="center" indent="1"/>
    </xf>
    <xf numFmtId="180" fontId="70" fillId="5" borderId="78" xfId="345" applyFont="1" applyFill="1" applyBorder="1" applyAlignment="1">
      <alignment horizontal="right" vertical="center" indent="1"/>
    </xf>
    <xf numFmtId="180" fontId="52" fillId="5" borderId="78" xfId="345" applyFont="1" applyFill="1" applyBorder="1" applyAlignment="1">
      <alignment horizontal="right" vertical="center" indent="1"/>
    </xf>
    <xf numFmtId="182" fontId="36" fillId="4" borderId="0" xfId="343" applyNumberFormat="1" applyFill="1" applyBorder="1">
      <alignment vertical="center"/>
    </xf>
    <xf numFmtId="0" fontId="45" fillId="4" borderId="0" xfId="343" applyFont="1" applyFill="1">
      <alignment vertical="center"/>
    </xf>
    <xf numFmtId="0" fontId="37" fillId="4" borderId="0" xfId="343" applyFont="1" applyAlignment="1">
      <alignment horizontal="center" vertical="center"/>
    </xf>
    <xf numFmtId="0" fontId="37" fillId="4" borderId="0" xfId="343" applyFont="1" applyBorder="1" applyAlignment="1">
      <alignment horizontal="center" vertical="center"/>
    </xf>
    <xf numFmtId="166" fontId="17" fillId="0" borderId="4" xfId="0" applyNumberFormat="1" applyFont="1" applyFill="1" applyBorder="1" applyAlignment="1" applyProtection="1"/>
    <xf numFmtId="166" fontId="17" fillId="0" borderId="9" xfId="0" applyNumberFormat="1" applyFont="1" applyFill="1" applyBorder="1" applyAlignment="1" applyProtection="1"/>
    <xf numFmtId="3" fontId="82" fillId="0" borderId="0" xfId="0" applyNumberFormat="1" applyFont="1" applyFill="1" applyBorder="1" applyAlignment="1" applyProtection="1"/>
    <xf numFmtId="0" fontId="80" fillId="0" borderId="0" xfId="163" applyNumberFormat="1" applyFont="1" applyFill="1" applyBorder="1" applyAlignment="1" applyProtection="1"/>
    <xf numFmtId="0" fontId="17" fillId="0" borderId="0" xfId="163" applyNumberFormat="1" applyFont="1" applyFill="1" applyBorder="1" applyAlignment="1" applyProtection="1"/>
    <xf numFmtId="179" fontId="17" fillId="0" borderId="0" xfId="163" applyNumberFormat="1" applyFont="1" applyFill="1" applyBorder="1" applyAlignment="1" applyProtection="1"/>
    <xf numFmtId="179" fontId="84" fillId="0" borderId="0" xfId="163" applyNumberFormat="1" applyFont="1" applyFill="1" applyBorder="1" applyAlignment="1" applyProtection="1"/>
    <xf numFmtId="1" fontId="85" fillId="0" borderId="0" xfId="0" applyNumberFormat="1" applyFont="1" applyFill="1" applyAlignment="1">
      <alignment horizontal="right" vertical="top"/>
    </xf>
    <xf numFmtId="0" fontId="76" fillId="0" borderId="9" xfId="163" applyNumberFormat="1" applyFont="1" applyFill="1" applyBorder="1" applyAlignment="1" applyProtection="1">
      <alignment horizontal="center" vertical="center" wrapText="1"/>
    </xf>
    <xf numFmtId="0" fontId="75" fillId="0" borderId="9" xfId="163" applyNumberFormat="1" applyFont="1" applyFill="1" applyBorder="1" applyAlignment="1" applyProtection="1">
      <alignment vertical="center" wrapText="1"/>
    </xf>
    <xf numFmtId="0" fontId="78" fillId="0" borderId="9" xfId="163" applyNumberFormat="1" applyFont="1" applyFill="1" applyBorder="1" applyAlignment="1" applyProtection="1"/>
    <xf numFmtId="0" fontId="78" fillId="0" borderId="0" xfId="163" applyNumberFormat="1" applyFont="1" applyFill="1" applyBorder="1" applyAlignment="1" applyProtection="1"/>
    <xf numFmtId="0" fontId="78" fillId="0" borderId="9" xfId="163" applyNumberFormat="1" applyFont="1" applyFill="1" applyBorder="1" applyAlignment="1" applyProtection="1">
      <alignment horizontal="center" vertical="top" wrapText="1"/>
    </xf>
    <xf numFmtId="0" fontId="78" fillId="0" borderId="9" xfId="163" applyNumberFormat="1" applyFont="1" applyFill="1" applyBorder="1" applyAlignment="1" applyProtection="1">
      <alignment horizontal="center" vertical="center" wrapText="1"/>
    </xf>
    <xf numFmtId="1" fontId="75" fillId="0" borderId="9" xfId="0" applyNumberFormat="1" applyFont="1" applyFill="1" applyBorder="1" applyAlignment="1" applyProtection="1">
      <alignment horizontal="center" vertical="center" wrapText="1"/>
    </xf>
    <xf numFmtId="0" fontId="17" fillId="0" borderId="5" xfId="163" applyNumberFormat="1" applyFont="1" applyFill="1" applyBorder="1" applyAlignment="1" applyProtection="1">
      <alignment horizontal="center" vertical="center"/>
    </xf>
    <xf numFmtId="0" fontId="17" fillId="0" borderId="5" xfId="163" applyNumberFormat="1" applyFont="1" applyFill="1" applyBorder="1" applyAlignment="1" applyProtection="1">
      <alignment horizontal="left" vertical="center" wrapText="1"/>
    </xf>
    <xf numFmtId="172" fontId="17" fillId="0" borderId="5" xfId="163" applyNumberFormat="1" applyFont="1" applyFill="1" applyBorder="1" applyAlignment="1" applyProtection="1">
      <alignment horizontal="center" vertical="center"/>
    </xf>
    <xf numFmtId="173" fontId="17" fillId="0" borderId="5" xfId="163" applyNumberFormat="1" applyFont="1" applyFill="1" applyBorder="1" applyAlignment="1" applyProtection="1">
      <alignment horizontal="center" vertical="center"/>
    </xf>
    <xf numFmtId="167" fontId="17" fillId="0" borderId="4" xfId="163" applyNumberFormat="1" applyFont="1" applyFill="1" applyBorder="1" applyAlignment="1" applyProtection="1">
      <alignment horizontal="center" vertical="center"/>
    </xf>
    <xf numFmtId="4" fontId="17" fillId="0" borderId="5" xfId="163" applyNumberFormat="1" applyFont="1" applyFill="1" applyBorder="1" applyAlignment="1" applyProtection="1">
      <alignment horizontal="right" vertical="center"/>
    </xf>
    <xf numFmtId="2" fontId="17" fillId="0" borderId="5" xfId="163" applyNumberFormat="1" applyFont="1" applyFill="1" applyBorder="1" applyAlignment="1">
      <alignment horizontal="center" vertical="center"/>
    </xf>
    <xf numFmtId="173" fontId="17" fillId="0" borderId="5" xfId="163" applyNumberFormat="1" applyFont="1" applyFill="1" applyBorder="1" applyAlignment="1" applyProtection="1">
      <alignment horizontal="right" vertical="center"/>
    </xf>
    <xf numFmtId="166" fontId="17" fillId="0" borderId="5" xfId="163" applyNumberFormat="1" applyFont="1" applyFill="1" applyBorder="1" applyAlignment="1" applyProtection="1">
      <alignment horizontal="center" vertical="center"/>
    </xf>
    <xf numFmtId="2" fontId="17" fillId="0" borderId="5" xfId="163" applyNumberFormat="1" applyFont="1" applyFill="1" applyBorder="1" applyAlignment="1" applyProtection="1">
      <alignment horizontal="center" vertical="center"/>
    </xf>
    <xf numFmtId="174" fontId="17" fillId="0" borderId="5" xfId="163" applyNumberFormat="1" applyFont="1" applyFill="1" applyBorder="1" applyAlignment="1" applyProtection="1">
      <alignment horizontal="center" vertical="center"/>
    </xf>
    <xf numFmtId="175" fontId="17" fillId="0" borderId="5" xfId="163" applyNumberFormat="1" applyFont="1" applyFill="1" applyBorder="1" applyAlignment="1">
      <alignment horizontal="center" vertical="center"/>
    </xf>
    <xf numFmtId="169" fontId="17" fillId="0" borderId="5" xfId="163" applyNumberFormat="1" applyFont="1" applyFill="1" applyBorder="1" applyAlignment="1" applyProtection="1">
      <alignment horizontal="right" vertical="center"/>
    </xf>
    <xf numFmtId="176" fontId="17" fillId="0" borderId="5" xfId="163" applyNumberFormat="1" applyFont="1" applyFill="1" applyBorder="1" applyAlignment="1" applyProtection="1">
      <alignment horizontal="right" vertical="center"/>
    </xf>
    <xf numFmtId="169" fontId="17" fillId="0" borderId="5" xfId="163" applyNumberFormat="1" applyFont="1" applyFill="1" applyBorder="1" applyAlignment="1" applyProtection="1">
      <alignment horizontal="center" vertical="center"/>
    </xf>
    <xf numFmtId="174" fontId="17" fillId="0" borderId="5" xfId="163" applyNumberFormat="1" applyFont="1" applyFill="1" applyBorder="1" applyAlignment="1" applyProtection="1">
      <alignment horizontal="right" vertical="center"/>
    </xf>
    <xf numFmtId="172" fontId="17" fillId="0" borderId="5" xfId="163" applyNumberFormat="1" applyFont="1" applyFill="1" applyBorder="1" applyAlignment="1" applyProtection="1">
      <alignment horizontal="right" vertical="center"/>
    </xf>
    <xf numFmtId="166" fontId="17" fillId="0" borderId="5" xfId="163" applyNumberFormat="1" applyFont="1" applyFill="1" applyBorder="1" applyAlignment="1" applyProtection="1">
      <alignment horizontal="right" vertical="center"/>
    </xf>
    <xf numFmtId="166" fontId="17" fillId="0" borderId="3" xfId="163" applyNumberFormat="1" applyFont="1" applyFill="1" applyBorder="1" applyAlignment="1" applyProtection="1">
      <alignment horizontal="right" vertical="center"/>
    </xf>
    <xf numFmtId="166" fontId="17" fillId="0" borderId="4" xfId="163" applyNumberFormat="1" applyFont="1" applyFill="1" applyBorder="1" applyAlignment="1" applyProtection="1">
      <alignment horizontal="right" vertical="center"/>
    </xf>
    <xf numFmtId="9" fontId="17" fillId="0" borderId="4" xfId="601" applyFont="1" applyFill="1" applyBorder="1" applyAlignment="1" applyProtection="1"/>
    <xf numFmtId="164" fontId="17" fillId="0" borderId="9" xfId="277" applyFont="1" applyFill="1" applyBorder="1" applyAlignment="1" applyProtection="1"/>
    <xf numFmtId="0" fontId="17" fillId="0" borderId="0" xfId="163" applyNumberFormat="1" applyFont="1" applyFill="1" applyBorder="1" applyAlignment="1" applyProtection="1">
      <alignment horizontal="center" vertical="center"/>
    </xf>
    <xf numFmtId="0" fontId="17" fillId="0" borderId="1" xfId="163" applyNumberFormat="1" applyFont="1" applyFill="1" applyBorder="1" applyAlignment="1" applyProtection="1">
      <alignment horizontal="center" vertical="center"/>
    </xf>
    <xf numFmtId="0" fontId="17" fillId="0" borderId="1" xfId="163" applyNumberFormat="1" applyFont="1" applyFill="1" applyBorder="1" applyAlignment="1" applyProtection="1">
      <alignment horizontal="left" vertical="center"/>
    </xf>
    <xf numFmtId="172" fontId="17" fillId="0" borderId="1" xfId="163" applyNumberFormat="1" applyFont="1" applyFill="1" applyBorder="1" applyAlignment="1" applyProtection="1">
      <alignment horizontal="center" vertical="center"/>
    </xf>
    <xf numFmtId="173" fontId="17" fillId="0" borderId="1" xfId="163" applyNumberFormat="1" applyFont="1" applyFill="1" applyBorder="1" applyAlignment="1" applyProtection="1">
      <alignment horizontal="center" vertical="center"/>
    </xf>
    <xf numFmtId="4" fontId="17" fillId="0" borderId="1" xfId="163" applyNumberFormat="1" applyFont="1" applyFill="1" applyBorder="1" applyAlignment="1" applyProtection="1">
      <alignment horizontal="right" vertical="center"/>
    </xf>
    <xf numFmtId="2" fontId="17" fillId="0" borderId="1" xfId="163" applyNumberFormat="1" applyFont="1" applyFill="1" applyBorder="1" applyAlignment="1">
      <alignment horizontal="center" vertical="center"/>
    </xf>
    <xf numFmtId="173" fontId="17" fillId="0" borderId="1" xfId="163" applyNumberFormat="1" applyFont="1" applyFill="1" applyBorder="1" applyAlignment="1" applyProtection="1">
      <alignment horizontal="right" vertical="center"/>
    </xf>
    <xf numFmtId="166" fontId="17" fillId="0" borderId="1" xfId="163" applyNumberFormat="1" applyFont="1" applyFill="1" applyBorder="1" applyAlignment="1" applyProtection="1">
      <alignment horizontal="center" vertical="center"/>
    </xf>
    <xf numFmtId="2" fontId="17" fillId="0" borderId="1" xfId="163" applyNumberFormat="1" applyFont="1" applyFill="1" applyBorder="1" applyAlignment="1" applyProtection="1">
      <alignment horizontal="center" vertical="center"/>
    </xf>
    <xf numFmtId="174" fontId="17" fillId="0" borderId="1" xfId="163" applyNumberFormat="1" applyFont="1" applyFill="1" applyBorder="1" applyAlignment="1" applyProtection="1">
      <alignment horizontal="center" vertical="center"/>
    </xf>
    <xf numFmtId="175" fontId="17" fillId="0" borderId="1" xfId="163" applyNumberFormat="1" applyFont="1" applyFill="1" applyBorder="1" applyAlignment="1">
      <alignment horizontal="center" vertical="center"/>
    </xf>
    <xf numFmtId="169" fontId="17" fillId="0" borderId="1" xfId="163" applyNumberFormat="1" applyFont="1" applyFill="1" applyBorder="1" applyAlignment="1" applyProtection="1">
      <alignment horizontal="right" vertical="center"/>
    </xf>
    <xf numFmtId="176" fontId="17" fillId="0" borderId="1" xfId="163" applyNumberFormat="1" applyFont="1" applyFill="1" applyBorder="1" applyAlignment="1" applyProtection="1">
      <alignment horizontal="right" vertical="center"/>
    </xf>
    <xf numFmtId="169" fontId="17" fillId="0" borderId="1" xfId="163" applyNumberFormat="1" applyFont="1" applyFill="1" applyBorder="1" applyAlignment="1" applyProtection="1">
      <alignment horizontal="center" vertical="center"/>
    </xf>
    <xf numFmtId="174" fontId="17" fillId="0" borderId="1" xfId="163" applyNumberFormat="1" applyFont="1" applyFill="1" applyBorder="1" applyAlignment="1" applyProtection="1">
      <alignment horizontal="right" vertical="center"/>
    </xf>
    <xf numFmtId="172" fontId="17" fillId="0" borderId="1" xfId="163" applyNumberFormat="1" applyFont="1" applyFill="1" applyBorder="1" applyAlignment="1" applyProtection="1">
      <alignment horizontal="right" vertical="center"/>
    </xf>
    <xf numFmtId="166" fontId="17" fillId="0" borderId="1" xfId="163" applyNumberFormat="1" applyFont="1" applyFill="1" applyBorder="1" applyAlignment="1" applyProtection="1">
      <alignment horizontal="right" vertical="center"/>
    </xf>
    <xf numFmtId="166" fontId="17" fillId="0" borderId="2" xfId="163" applyNumberFormat="1" applyFont="1" applyFill="1" applyBorder="1" applyAlignment="1" applyProtection="1">
      <alignment horizontal="right" vertical="center"/>
    </xf>
    <xf numFmtId="166" fontId="17" fillId="0" borderId="9" xfId="163" applyNumberFormat="1" applyFont="1" applyFill="1" applyBorder="1" applyAlignment="1" applyProtection="1">
      <alignment horizontal="right" vertical="center"/>
    </xf>
    <xf numFmtId="167" fontId="17" fillId="0" borderId="9" xfId="163" applyNumberFormat="1" applyFont="1" applyFill="1" applyBorder="1" applyAlignment="1" applyProtection="1">
      <alignment horizontal="center" vertical="center"/>
    </xf>
    <xf numFmtId="172" fontId="79" fillId="0" borderId="1" xfId="163" applyNumberFormat="1" applyFont="1" applyFill="1" applyBorder="1" applyAlignment="1" applyProtection="1">
      <alignment horizontal="right" vertical="center"/>
    </xf>
    <xf numFmtId="169" fontId="79" fillId="0" borderId="1" xfId="163" applyNumberFormat="1" applyFont="1" applyFill="1" applyBorder="1" applyAlignment="1" applyProtection="1">
      <alignment horizontal="right" vertical="center"/>
    </xf>
    <xf numFmtId="166" fontId="79" fillId="0" borderId="1" xfId="163" applyNumberFormat="1" applyFont="1" applyFill="1" applyBorder="1" applyAlignment="1" applyProtection="1">
      <alignment horizontal="right" vertical="center"/>
    </xf>
    <xf numFmtId="0" fontId="77" fillId="0" borderId="1" xfId="163" applyNumberFormat="1" applyFont="1" applyFill="1" applyBorder="1" applyAlignment="1" applyProtection="1">
      <alignment horizontal="center" vertical="center"/>
    </xf>
    <xf numFmtId="172" fontId="77" fillId="0" borderId="1" xfId="163" applyNumberFormat="1" applyFont="1" applyFill="1" applyBorder="1" applyAlignment="1" applyProtection="1">
      <alignment horizontal="center" vertical="center"/>
    </xf>
    <xf numFmtId="4" fontId="77" fillId="0" borderId="1" xfId="163" applyNumberFormat="1" applyFont="1" applyFill="1" applyBorder="1" applyAlignment="1" applyProtection="1">
      <alignment horizontal="right" vertical="center"/>
    </xf>
    <xf numFmtId="2" fontId="77" fillId="0" borderId="1" xfId="163" applyNumberFormat="1" applyFont="1" applyFill="1" applyBorder="1" applyAlignment="1">
      <alignment horizontal="center" vertical="center"/>
    </xf>
    <xf numFmtId="172" fontId="77" fillId="0" borderId="1" xfId="163" applyNumberFormat="1" applyFont="1" applyFill="1" applyBorder="1" applyAlignment="1" applyProtection="1">
      <alignment horizontal="right" vertical="center"/>
    </xf>
    <xf numFmtId="2" fontId="77" fillId="0" borderId="1" xfId="163" applyNumberFormat="1" applyFont="1" applyFill="1" applyBorder="1" applyAlignment="1" applyProtection="1">
      <alignment horizontal="center" vertical="center"/>
    </xf>
    <xf numFmtId="175" fontId="77" fillId="0" borderId="1" xfId="163" applyNumberFormat="1" applyFont="1" applyFill="1" applyBorder="1" applyAlignment="1">
      <alignment horizontal="center" vertical="center"/>
    </xf>
    <xf numFmtId="177" fontId="77" fillId="0" borderId="1" xfId="163" applyNumberFormat="1" applyFont="1" applyFill="1" applyBorder="1" applyAlignment="1" applyProtection="1">
      <alignment horizontal="center" vertical="center"/>
    </xf>
    <xf numFmtId="191" fontId="77" fillId="0" borderId="1" xfId="163" applyNumberFormat="1" applyFont="1" applyFill="1" applyBorder="1" applyAlignment="1" applyProtection="1">
      <alignment horizontal="right" vertical="center"/>
    </xf>
    <xf numFmtId="166" fontId="77" fillId="0" borderId="1" xfId="163" applyNumberFormat="1" applyFont="1" applyFill="1" applyBorder="1" applyAlignment="1" applyProtection="1">
      <alignment horizontal="right" vertical="center"/>
    </xf>
    <xf numFmtId="166" fontId="77" fillId="0" borderId="2" xfId="163" applyNumberFormat="1" applyFont="1" applyFill="1" applyBorder="1" applyAlignment="1" applyProtection="1">
      <alignment horizontal="right" vertical="center"/>
    </xf>
    <xf numFmtId="166" fontId="77" fillId="0" borderId="9" xfId="163" applyNumberFormat="1" applyFont="1" applyFill="1" applyBorder="1" applyAlignment="1" applyProtection="1">
      <alignment horizontal="right" vertical="center"/>
    </xf>
    <xf numFmtId="9" fontId="77" fillId="0" borderId="4" xfId="601" applyFont="1" applyFill="1" applyBorder="1" applyAlignment="1" applyProtection="1"/>
    <xf numFmtId="164" fontId="77" fillId="0" borderId="9" xfId="277" applyFont="1" applyFill="1" applyBorder="1" applyAlignment="1" applyProtection="1">
      <alignment horizontal="right" vertical="center"/>
    </xf>
    <xf numFmtId="0" fontId="77" fillId="0" borderId="0" xfId="163" applyNumberFormat="1" applyFont="1" applyFill="1" applyBorder="1" applyAlignment="1" applyProtection="1">
      <alignment horizontal="center" vertical="center"/>
    </xf>
    <xf numFmtId="0" fontId="23" fillId="0" borderId="0" xfId="163" applyNumberFormat="1" applyFont="1" applyFill="1" applyBorder="1" applyAlignment="1" applyProtection="1">
      <alignment horizontal="center"/>
    </xf>
    <xf numFmtId="0" fontId="23" fillId="0" borderId="0" xfId="163" applyNumberFormat="1" applyFont="1" applyFill="1" applyBorder="1" applyAlignment="1" applyProtection="1"/>
    <xf numFmtId="0" fontId="18" fillId="0" borderId="0" xfId="163" applyNumberFormat="1" applyFont="1" applyFill="1" applyBorder="1" applyAlignment="1" applyProtection="1">
      <alignment horizontal="center"/>
    </xf>
    <xf numFmtId="2" fontId="23" fillId="0" borderId="0" xfId="163" applyNumberFormat="1" applyFont="1" applyFill="1" applyBorder="1" applyAlignment="1" applyProtection="1">
      <alignment horizontal="center"/>
    </xf>
    <xf numFmtId="3" fontId="80" fillId="0" borderId="0" xfId="163" applyNumberFormat="1" applyFont="1" applyFill="1" applyBorder="1" applyAlignment="1" applyProtection="1"/>
    <xf numFmtId="175" fontId="81" fillId="0" borderId="0" xfId="601" applyNumberFormat="1" applyFont="1" applyFill="1" applyBorder="1" applyAlignment="1">
      <alignment wrapText="1"/>
    </xf>
    <xf numFmtId="164" fontId="17" fillId="0" borderId="0" xfId="277" applyFont="1" applyFill="1" applyBorder="1" applyAlignment="1">
      <alignment wrapText="1"/>
    </xf>
    <xf numFmtId="0" fontId="17" fillId="0" borderId="0" xfId="163" applyNumberFormat="1" applyFont="1" applyFill="1" applyBorder="1" applyAlignment="1" applyProtection="1">
      <alignment horizontal="center"/>
    </xf>
    <xf numFmtId="166" fontId="17" fillId="0" borderId="0" xfId="163" applyNumberFormat="1" applyFont="1" applyFill="1" applyBorder="1" applyAlignment="1" applyProtection="1">
      <alignment horizontal="center"/>
    </xf>
    <xf numFmtId="172" fontId="23" fillId="0" borderId="0" xfId="163" applyNumberFormat="1" applyFont="1" applyFill="1" applyBorder="1" applyAlignment="1" applyProtection="1"/>
    <xf numFmtId="2" fontId="23" fillId="0" borderId="0" xfId="163" applyNumberFormat="1" applyFont="1" applyFill="1" applyBorder="1" applyAlignment="1" applyProtection="1"/>
    <xf numFmtId="0" fontId="83" fillId="0" borderId="0" xfId="163" applyNumberFormat="1" applyFont="1" applyFill="1" applyBorder="1" applyAlignment="1" applyProtection="1"/>
    <xf numFmtId="0" fontId="17" fillId="0" borderId="9" xfId="198" applyFont="1" applyFill="1" applyBorder="1"/>
    <xf numFmtId="2" fontId="17" fillId="0" borderId="0" xfId="163" applyNumberFormat="1" applyFont="1" applyFill="1" applyBorder="1" applyAlignment="1" applyProtection="1"/>
    <xf numFmtId="164" fontId="17" fillId="0" borderId="9" xfId="163" applyNumberFormat="1" applyFont="1" applyFill="1" applyBorder="1" applyAlignment="1">
      <alignment vertical="center" wrapText="1"/>
    </xf>
    <xf numFmtId="164" fontId="83" fillId="0" borderId="0" xfId="163" applyNumberFormat="1" applyFont="1" applyFill="1" applyBorder="1" applyAlignment="1">
      <alignment vertical="center" wrapText="1"/>
    </xf>
    <xf numFmtId="170" fontId="17" fillId="0" borderId="0" xfId="277" applyNumberFormat="1" applyFont="1" applyFill="1" applyBorder="1" applyAlignment="1" applyProtection="1"/>
    <xf numFmtId="0" fontId="17" fillId="0" borderId="0" xfId="163" applyNumberFormat="1" applyFont="1" applyFill="1" applyBorder="1" applyAlignment="1" applyProtection="1">
      <alignment wrapText="1"/>
    </xf>
    <xf numFmtId="0" fontId="75" fillId="0" borderId="0" xfId="163" applyNumberFormat="1" applyFont="1" applyFill="1" applyBorder="1" applyAlignment="1" applyProtection="1">
      <alignment horizontal="center" vertical="center" wrapText="1"/>
    </xf>
    <xf numFmtId="172" fontId="17" fillId="0" borderId="0" xfId="163" applyNumberFormat="1" applyFont="1" applyFill="1" applyBorder="1" applyAlignment="1" applyProtection="1"/>
    <xf numFmtId="171" fontId="17" fillId="0" borderId="9" xfId="163" applyNumberFormat="1" applyFont="1" applyFill="1" applyBorder="1" applyAlignment="1">
      <alignment vertical="center" wrapText="1"/>
    </xf>
    <xf numFmtId="1" fontId="17" fillId="0" borderId="0" xfId="163" applyNumberFormat="1" applyFont="1" applyFill="1" applyBorder="1" applyAlignment="1">
      <alignment vertical="center" wrapText="1"/>
    </xf>
    <xf numFmtId="1" fontId="17" fillId="0" borderId="0" xfId="163" applyNumberFormat="1" applyFont="1" applyFill="1" applyBorder="1" applyAlignment="1" applyProtection="1"/>
    <xf numFmtId="190" fontId="17" fillId="0" borderId="0" xfId="601" applyNumberFormat="1" applyFont="1" applyFill="1" applyBorder="1" applyAlignment="1" applyProtection="1"/>
    <xf numFmtId="164" fontId="17" fillId="0" borderId="0" xfId="163" applyNumberFormat="1" applyFont="1" applyFill="1" applyBorder="1" applyAlignment="1">
      <alignment vertical="center" wrapText="1"/>
    </xf>
    <xf numFmtId="166" fontId="17" fillId="0" borderId="0" xfId="163" applyNumberFormat="1" applyFont="1" applyFill="1" applyBorder="1" applyAlignment="1" applyProtection="1"/>
    <xf numFmtId="170" fontId="17" fillId="0" borderId="9" xfId="163" applyNumberFormat="1" applyFont="1" applyFill="1" applyBorder="1" applyAlignment="1">
      <alignment vertical="center" wrapText="1"/>
    </xf>
    <xf numFmtId="0" fontId="11" fillId="4" borderId="10" xfId="201" applyNumberFormat="1" applyFont="1" applyFill="1" applyBorder="1" applyAlignment="1" applyProtection="1">
      <alignment horizontal="center" wrapText="1"/>
    </xf>
    <xf numFmtId="0" fontId="6" fillId="4" borderId="11" xfId="201" applyFill="1" applyBorder="1" applyAlignment="1">
      <alignment horizontal="center" wrapText="1"/>
    </xf>
    <xf numFmtId="0" fontId="6" fillId="4" borderId="13" xfId="201" applyFill="1" applyBorder="1" applyAlignment="1">
      <alignment horizontal="center" wrapText="1"/>
    </xf>
    <xf numFmtId="0" fontId="11" fillId="4" borderId="0" xfId="201" applyNumberFormat="1" applyFont="1" applyFill="1" applyBorder="1" applyAlignment="1" applyProtection="1">
      <alignment horizontal="right" vertical="center" wrapText="1"/>
    </xf>
    <xf numFmtId="0" fontId="12" fillId="4" borderId="0" xfId="201" applyNumberFormat="1" applyFont="1" applyFill="1" applyBorder="1" applyAlignment="1" applyProtection="1">
      <alignment horizontal="center" wrapText="1"/>
    </xf>
    <xf numFmtId="14" fontId="14" fillId="4" borderId="9" xfId="201" applyNumberFormat="1" applyFont="1" applyFill="1" applyBorder="1" applyAlignment="1" applyProtection="1">
      <alignment horizontal="center" vertical="center" wrapText="1"/>
    </xf>
    <xf numFmtId="0" fontId="11" fillId="4" borderId="12" xfId="201" applyNumberFormat="1" applyFont="1" applyFill="1" applyBorder="1" applyAlignment="1" applyProtection="1">
      <alignment horizontal="center" vertical="center" wrapText="1"/>
    </xf>
    <xf numFmtId="0" fontId="11" fillId="4" borderId="4" xfId="201" applyNumberFormat="1" applyFont="1" applyFill="1" applyBorder="1" applyAlignment="1" applyProtection="1">
      <alignment horizontal="center" vertical="center" wrapText="1"/>
    </xf>
    <xf numFmtId="0" fontId="22" fillId="4" borderId="9" xfId="201" applyNumberFormat="1" applyFont="1" applyFill="1" applyBorder="1" applyAlignment="1" applyProtection="1">
      <alignment horizontal="center" wrapText="1"/>
    </xf>
    <xf numFmtId="0" fontId="21" fillId="4" borderId="9" xfId="201" applyFont="1" applyFill="1" applyBorder="1" applyAlignment="1">
      <alignment horizontal="center" wrapText="1"/>
    </xf>
    <xf numFmtId="1" fontId="75" fillId="0" borderId="90" xfId="0" applyNumberFormat="1" applyFont="1" applyFill="1" applyBorder="1" applyAlignment="1" applyProtection="1">
      <alignment horizontal="center" vertical="center" wrapText="1"/>
    </xf>
    <xf numFmtId="1" fontId="75" fillId="0" borderId="93" xfId="0" applyNumberFormat="1" applyFont="1" applyFill="1" applyBorder="1" applyAlignment="1" applyProtection="1">
      <alignment horizontal="center" vertical="center" wrapText="1"/>
    </xf>
    <xf numFmtId="1" fontId="75" fillId="0" borderId="91" xfId="0" applyNumberFormat="1" applyFont="1" applyFill="1" applyBorder="1" applyAlignment="1" applyProtection="1">
      <alignment horizontal="center" vertical="center" wrapText="1"/>
    </xf>
    <xf numFmtId="1" fontId="75" fillId="0" borderId="6" xfId="0" applyNumberFormat="1" applyFont="1" applyFill="1" applyBorder="1" applyAlignment="1" applyProtection="1">
      <alignment horizontal="center" vertical="center" wrapText="1"/>
    </xf>
    <xf numFmtId="1" fontId="75" fillId="0" borderId="0" xfId="0" applyNumberFormat="1" applyFont="1" applyFill="1" applyBorder="1" applyAlignment="1" applyProtection="1">
      <alignment horizontal="center" vertical="center" wrapText="1"/>
    </xf>
    <xf numFmtId="1" fontId="75" fillId="0" borderId="40" xfId="0" applyNumberFormat="1" applyFont="1" applyFill="1" applyBorder="1" applyAlignment="1" applyProtection="1">
      <alignment horizontal="center" vertical="center" wrapText="1"/>
    </xf>
    <xf numFmtId="1" fontId="75" fillId="0" borderId="89" xfId="0" applyNumberFormat="1" applyFont="1" applyFill="1" applyBorder="1" applyAlignment="1" applyProtection="1">
      <alignment horizontal="center" vertical="center" wrapText="1"/>
    </xf>
    <xf numFmtId="1" fontId="75" fillId="0" borderId="7" xfId="0" applyNumberFormat="1" applyFont="1" applyFill="1" applyBorder="1" applyAlignment="1" applyProtection="1">
      <alignment horizontal="center" vertical="center" wrapText="1"/>
    </xf>
    <xf numFmtId="1" fontId="75" fillId="0" borderId="92" xfId="0" applyNumberFormat="1" applyFont="1" applyFill="1" applyBorder="1" applyAlignment="1" applyProtection="1">
      <alignment horizontal="center" vertical="center" wrapText="1"/>
    </xf>
    <xf numFmtId="0" fontId="78" fillId="0" borderId="9" xfId="163" applyNumberFormat="1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78" fillId="0" borderId="9" xfId="163" applyNumberFormat="1" applyFont="1" applyFill="1" applyBorder="1" applyAlignment="1" applyProtection="1">
      <alignment horizontal="left" vertical="center" wrapText="1"/>
    </xf>
    <xf numFmtId="0" fontId="77" fillId="0" borderId="0" xfId="163" applyNumberFormat="1" applyFont="1" applyFill="1" applyBorder="1" applyAlignment="1" applyProtection="1">
      <alignment horizontal="center" wrapText="1"/>
    </xf>
    <xf numFmtId="0" fontId="75" fillId="0" borderId="12" xfId="163" applyNumberFormat="1" applyFont="1" applyFill="1" applyBorder="1" applyAlignment="1" applyProtection="1">
      <alignment horizontal="center" vertical="center" wrapText="1"/>
    </xf>
    <xf numFmtId="0" fontId="75" fillId="0" borderId="94" xfId="163" applyNumberFormat="1" applyFont="1" applyFill="1" applyBorder="1" applyAlignment="1" applyProtection="1">
      <alignment horizontal="center" vertical="center" wrapText="1"/>
    </xf>
    <xf numFmtId="0" fontId="75" fillId="0" borderId="4" xfId="163" applyNumberFormat="1" applyFont="1" applyFill="1" applyBorder="1" applyAlignment="1" applyProtection="1">
      <alignment horizontal="center" vertical="center" wrapText="1"/>
    </xf>
    <xf numFmtId="0" fontId="78" fillId="0" borderId="9" xfId="163" applyNumberFormat="1" applyFont="1" applyFill="1" applyBorder="1" applyAlignment="1" applyProtection="1">
      <alignment horizontal="center" vertical="top" wrapText="1"/>
    </xf>
    <xf numFmtId="0" fontId="75" fillId="0" borderId="9" xfId="163" applyNumberFormat="1" applyFont="1" applyFill="1" applyBorder="1" applyAlignment="1" applyProtection="1">
      <alignment horizontal="center" vertical="center" wrapText="1"/>
    </xf>
    <xf numFmtId="2" fontId="78" fillId="0" borderId="9" xfId="163" applyNumberFormat="1" applyFont="1" applyFill="1" applyBorder="1" applyAlignment="1" applyProtection="1">
      <alignment horizontal="center" vertical="center" wrapText="1"/>
    </xf>
    <xf numFmtId="0" fontId="76" fillId="0" borderId="0" xfId="163" applyNumberFormat="1" applyFont="1" applyFill="1" applyBorder="1" applyAlignment="1" applyProtection="1">
      <alignment horizontal="center" vertical="center" wrapText="1"/>
    </xf>
    <xf numFmtId="0" fontId="83" fillId="0" borderId="0" xfId="0" applyFont="1" applyFill="1" applyBorder="1" applyAlignment="1">
      <alignment horizontal="center" vertical="center" wrapText="1"/>
    </xf>
    <xf numFmtId="0" fontId="75" fillId="0" borderId="7" xfId="163" applyNumberFormat="1" applyFont="1" applyFill="1" applyBorder="1" applyAlignment="1" applyProtection="1">
      <alignment horizontal="center" vertical="center" wrapText="1"/>
    </xf>
    <xf numFmtId="0" fontId="75" fillId="0" borderId="90" xfId="163" applyNumberFormat="1" applyFont="1" applyFill="1" applyBorder="1" applyAlignment="1" applyProtection="1">
      <alignment horizontal="center" vertical="center" wrapText="1"/>
    </xf>
    <xf numFmtId="0" fontId="75" fillId="0" borderId="93" xfId="163" applyNumberFormat="1" applyFont="1" applyFill="1" applyBorder="1" applyAlignment="1" applyProtection="1">
      <alignment horizontal="center" vertical="center" wrapText="1"/>
    </xf>
    <xf numFmtId="0" fontId="75" fillId="0" borderId="91" xfId="163" applyNumberFormat="1" applyFont="1" applyFill="1" applyBorder="1" applyAlignment="1" applyProtection="1">
      <alignment horizontal="center" vertical="center" wrapText="1"/>
    </xf>
    <xf numFmtId="0" fontId="75" fillId="0" borderId="6" xfId="163" applyNumberFormat="1" applyFont="1" applyFill="1" applyBorder="1" applyAlignment="1" applyProtection="1">
      <alignment horizontal="center" vertical="center" wrapText="1"/>
    </xf>
    <xf numFmtId="0" fontId="75" fillId="0" borderId="0" xfId="163" applyNumberFormat="1" applyFont="1" applyFill="1" applyBorder="1" applyAlignment="1" applyProtection="1">
      <alignment horizontal="center" vertical="center" wrapText="1"/>
    </xf>
    <xf numFmtId="0" fontId="75" fillId="0" borderId="40" xfId="163" applyNumberFormat="1" applyFont="1" applyFill="1" applyBorder="1" applyAlignment="1" applyProtection="1">
      <alignment horizontal="center" vertical="center" wrapText="1"/>
    </xf>
    <xf numFmtId="0" fontId="75" fillId="0" borderId="89" xfId="163" applyNumberFormat="1" applyFont="1" applyFill="1" applyBorder="1" applyAlignment="1" applyProtection="1">
      <alignment horizontal="center" vertical="center" wrapText="1"/>
    </xf>
    <xf numFmtId="0" fontId="75" fillId="0" borderId="92" xfId="163" applyNumberFormat="1" applyFont="1" applyFill="1" applyBorder="1" applyAlignment="1" applyProtection="1">
      <alignment horizontal="center" vertical="center" wrapText="1"/>
    </xf>
    <xf numFmtId="0" fontId="78" fillId="0" borderId="9" xfId="163" applyNumberFormat="1" applyFont="1" applyFill="1" applyBorder="1" applyAlignment="1" applyProtection="1">
      <alignment horizontal="center" vertical="center"/>
    </xf>
    <xf numFmtId="0" fontId="44" fillId="4" borderId="8" xfId="343" applyFont="1" applyFill="1" applyBorder="1" applyAlignment="1">
      <alignment horizontal="center" wrapText="1"/>
    </xf>
    <xf numFmtId="0" fontId="36" fillId="4" borderId="8" xfId="343" applyFill="1" applyBorder="1" applyAlignment="1">
      <alignment horizontal="center" wrapText="1"/>
    </xf>
    <xf numFmtId="0" fontId="5" fillId="4" borderId="0" xfId="343" applyFont="1" applyFill="1" applyAlignment="1">
      <alignment horizontal="center" vertical="center" wrapText="1"/>
    </xf>
    <xf numFmtId="0" fontId="36" fillId="4" borderId="0" xfId="343" applyAlignment="1">
      <alignment horizontal="center" vertical="center" wrapText="1"/>
    </xf>
    <xf numFmtId="0" fontId="42" fillId="4" borderId="16" xfId="343" applyFont="1" applyFill="1" applyBorder="1" applyAlignment="1">
      <alignment horizontal="left" vertical="top" wrapText="1" indent="1"/>
    </xf>
    <xf numFmtId="0" fontId="42" fillId="4" borderId="15" xfId="343" applyFont="1" applyFill="1" applyBorder="1" applyAlignment="1">
      <alignment horizontal="left" vertical="top" wrapText="1" indent="1"/>
    </xf>
    <xf numFmtId="0" fontId="44" fillId="4" borderId="15" xfId="343" applyFont="1" applyFill="1" applyBorder="1" applyAlignment="1">
      <alignment horizontal="center" wrapText="1"/>
    </xf>
    <xf numFmtId="0" fontId="36" fillId="4" borderId="15" xfId="343" applyFill="1" applyBorder="1" applyAlignment="1">
      <alignment horizontal="center" wrapText="1"/>
    </xf>
    <xf numFmtId="0" fontId="42" fillId="4" borderId="0" xfId="343" applyFont="1" applyFill="1" applyAlignment="1">
      <alignment horizontal="left" vertical="top" wrapText="1" indent="1"/>
    </xf>
    <xf numFmtId="0" fontId="42" fillId="4" borderId="16" xfId="0" applyFont="1" applyFill="1" applyBorder="1" applyAlignment="1">
      <alignment horizontal="left" vertical="top" wrapText="1"/>
    </xf>
    <xf numFmtId="0" fontId="42" fillId="4" borderId="15" xfId="0" applyFont="1" applyFill="1" applyBorder="1" applyAlignment="1">
      <alignment horizontal="left" vertical="top" wrapText="1"/>
    </xf>
    <xf numFmtId="0" fontId="42" fillId="4" borderId="25" xfId="0" applyFont="1" applyFill="1" applyBorder="1" applyAlignment="1">
      <alignment horizontal="left" vertical="top" wrapText="1"/>
    </xf>
    <xf numFmtId="0" fontId="36" fillId="4" borderId="33" xfId="343" applyBorder="1" applyAlignment="1">
      <alignment horizontal="left" vertical="top" wrapText="1" indent="1"/>
    </xf>
    <xf numFmtId="0" fontId="36" fillId="4" borderId="34" xfId="343" applyBorder="1" applyAlignment="1">
      <alignment horizontal="left" vertical="top" wrapText="1" indent="1"/>
    </xf>
    <xf numFmtId="0" fontId="36" fillId="4" borderId="29" xfId="343" applyBorder="1" applyAlignment="1">
      <alignment horizontal="left" vertical="top" wrapText="1" indent="1"/>
    </xf>
    <xf numFmtId="0" fontId="36" fillId="4" borderId="35" xfId="343" applyBorder="1" applyAlignment="1">
      <alignment horizontal="left" vertical="top" wrapText="1" indent="1"/>
    </xf>
    <xf numFmtId="0" fontId="36" fillId="4" borderId="36" xfId="343" applyBorder="1" applyAlignment="1">
      <alignment horizontal="left" vertical="top" wrapText="1" indent="1"/>
    </xf>
    <xf numFmtId="0" fontId="36" fillId="4" borderId="33" xfId="343" applyBorder="1" applyAlignment="1">
      <alignment horizontal="left" wrapText="1" indent="1"/>
    </xf>
    <xf numFmtId="0" fontId="36" fillId="4" borderId="34" xfId="343" applyBorder="1" applyAlignment="1">
      <alignment horizontal="left" wrapText="1" indent="1"/>
    </xf>
    <xf numFmtId="0" fontId="36" fillId="4" borderId="29" xfId="343" applyBorder="1" applyAlignment="1">
      <alignment horizontal="left" wrapText="1" indent="1"/>
    </xf>
    <xf numFmtId="0" fontId="36" fillId="4" borderId="37" xfId="343" applyBorder="1" applyAlignment="1">
      <alignment horizontal="left" vertical="top" wrapText="1" indent="1"/>
    </xf>
    <xf numFmtId="0" fontId="36" fillId="4" borderId="0" xfId="343" applyAlignment="1">
      <alignment horizontal="left" vertical="top" wrapText="1" indent="1"/>
    </xf>
    <xf numFmtId="0" fontId="36" fillId="4" borderId="38" xfId="343" applyBorder="1" applyAlignment="1">
      <alignment horizontal="left" vertical="top" wrapText="1" indent="1"/>
    </xf>
    <xf numFmtId="0" fontId="38" fillId="4" borderId="0" xfId="343" applyFont="1" applyAlignment="1">
      <alignment horizontal="left" vertical="center" wrapText="1"/>
    </xf>
    <xf numFmtId="0" fontId="55" fillId="4" borderId="29" xfId="343" applyFont="1" applyBorder="1" applyAlignment="1">
      <alignment horizontal="center" vertical="center" wrapText="1"/>
    </xf>
    <xf numFmtId="0" fontId="55" fillId="4" borderId="0" xfId="343" applyFont="1" applyAlignment="1">
      <alignment horizontal="center" vertical="center" wrapText="1"/>
    </xf>
    <xf numFmtId="0" fontId="55" fillId="5" borderId="30" xfId="343" applyFont="1" applyFill="1" applyBorder="1" applyAlignment="1">
      <alignment horizontal="center" vertical="center" wrapText="1"/>
    </xf>
    <xf numFmtId="0" fontId="52" fillId="4" borderId="31" xfId="343" applyFont="1" applyBorder="1" applyAlignment="1">
      <alignment horizontal="left" vertical="top" wrapText="1" indent="1"/>
    </xf>
    <xf numFmtId="0" fontId="52" fillId="4" borderId="0" xfId="343" applyFont="1" applyAlignment="1">
      <alignment horizontal="left" vertical="top" indent="1"/>
    </xf>
    <xf numFmtId="0" fontId="52" fillId="4" borderId="32" xfId="343" applyFont="1" applyBorder="1" applyAlignment="1">
      <alignment horizontal="left" vertical="top" indent="1"/>
    </xf>
    <xf numFmtId="0" fontId="52" fillId="4" borderId="0" xfId="343" applyFont="1" applyAlignment="1">
      <alignment horizontal="left" vertical="top" wrapText="1" indent="1"/>
    </xf>
    <xf numFmtId="0" fontId="36" fillId="4" borderId="35" xfId="343" applyBorder="1" applyAlignment="1">
      <alignment horizontal="left" wrapText="1" indent="1"/>
    </xf>
    <xf numFmtId="0" fontId="52" fillId="4" borderId="31" xfId="343" applyFont="1" applyBorder="1" applyAlignment="1">
      <alignment horizontal="left" vertical="top" indent="1"/>
    </xf>
    <xf numFmtId="0" fontId="52" fillId="4" borderId="31" xfId="343" applyFont="1" applyBorder="1" applyAlignment="1">
      <alignment horizontal="center" vertical="top" wrapText="1"/>
    </xf>
    <xf numFmtId="0" fontId="52" fillId="4" borderId="0" xfId="343" applyFont="1" applyBorder="1" applyAlignment="1">
      <alignment horizontal="center" vertical="top" wrapText="1"/>
    </xf>
    <xf numFmtId="0" fontId="52" fillId="4" borderId="32" xfId="343" applyFont="1" applyBorder="1" applyAlignment="1">
      <alignment horizontal="center" vertical="top" wrapText="1"/>
    </xf>
    <xf numFmtId="0" fontId="52" fillId="4" borderId="32" xfId="343" applyFont="1" applyBorder="1" applyAlignment="1">
      <alignment horizontal="left" vertical="top" wrapText="1" indent="1"/>
    </xf>
    <xf numFmtId="0" fontId="55" fillId="4" borderId="33" xfId="343" applyFont="1" applyBorder="1" applyAlignment="1">
      <alignment horizontal="left" wrapText="1" indent="1"/>
    </xf>
    <xf numFmtId="0" fontId="55" fillId="4" borderId="34" xfId="343" applyFont="1" applyBorder="1" applyAlignment="1">
      <alignment horizontal="left" wrapText="1" indent="1"/>
    </xf>
    <xf numFmtId="0" fontId="55" fillId="4" borderId="29" xfId="343" applyFont="1" applyBorder="1" applyAlignment="1">
      <alignment horizontal="left" wrapText="1" indent="1"/>
    </xf>
    <xf numFmtId="0" fontId="36" fillId="4" borderId="32" xfId="343" applyBorder="1" applyAlignment="1">
      <alignment horizontal="left" vertical="top" wrapText="1" indent="1"/>
    </xf>
    <xf numFmtId="0" fontId="36" fillId="4" borderId="31" xfId="343" applyBorder="1" applyAlignment="1">
      <alignment horizontal="left" vertical="top" wrapText="1" indent="1"/>
    </xf>
    <xf numFmtId="0" fontId="36" fillId="4" borderId="40" xfId="343" applyBorder="1" applyAlignment="1">
      <alignment horizontal="left" vertical="top" wrapText="1" indent="1"/>
    </xf>
    <xf numFmtId="0" fontId="36" fillId="4" borderId="39" xfId="343" applyBorder="1" applyAlignment="1">
      <alignment horizontal="left" wrapText="1" indent="1"/>
    </xf>
    <xf numFmtId="0" fontId="55" fillId="4" borderId="35" xfId="343" applyFont="1" applyBorder="1" applyAlignment="1">
      <alignment horizontal="left" wrapText="1" indent="1"/>
    </xf>
    <xf numFmtId="0" fontId="55" fillId="4" borderId="39" xfId="343" applyFont="1" applyBorder="1" applyAlignment="1">
      <alignment horizontal="left" wrapText="1" indent="1"/>
    </xf>
    <xf numFmtId="0" fontId="36" fillId="4" borderId="37" xfId="343" applyBorder="1" applyAlignment="1">
      <alignment vertical="top" wrapText="1"/>
    </xf>
    <xf numFmtId="0" fontId="36" fillId="4" borderId="0" xfId="343" applyAlignment="1">
      <alignment vertical="top" wrapText="1"/>
    </xf>
    <xf numFmtId="0" fontId="36" fillId="4" borderId="38" xfId="343" applyBorder="1" applyAlignment="1">
      <alignment vertical="top" wrapText="1"/>
    </xf>
    <xf numFmtId="0" fontId="36" fillId="4" borderId="40" xfId="343" applyBorder="1" applyAlignment="1">
      <alignment vertical="top" wrapText="1"/>
    </xf>
    <xf numFmtId="0" fontId="36" fillId="4" borderId="6" xfId="343" applyBorder="1" applyAlignment="1">
      <alignment horizontal="left" vertical="top" indent="1"/>
    </xf>
    <xf numFmtId="0" fontId="36" fillId="4" borderId="0" xfId="343" applyAlignment="1">
      <alignment horizontal="left" vertical="top" indent="1"/>
    </xf>
    <xf numFmtId="0" fontId="36" fillId="4" borderId="38" xfId="343" applyBorder="1" applyAlignment="1">
      <alignment horizontal="left" vertical="top" indent="1"/>
    </xf>
    <xf numFmtId="0" fontId="55" fillId="4" borderId="6" xfId="343" applyFont="1" applyBorder="1" applyAlignment="1">
      <alignment horizontal="left" vertical="top" indent="1"/>
    </xf>
    <xf numFmtId="0" fontId="55" fillId="4" borderId="0" xfId="343" applyFont="1" applyAlignment="1">
      <alignment horizontal="left" vertical="top" indent="1"/>
    </xf>
    <xf numFmtId="0" fontId="55" fillId="4" borderId="38" xfId="343" applyFont="1" applyBorder="1" applyAlignment="1">
      <alignment horizontal="left" vertical="top" indent="1"/>
    </xf>
    <xf numFmtId="0" fontId="36" fillId="4" borderId="6" xfId="343" applyBorder="1" applyAlignment="1">
      <alignment horizontal="left" vertical="top" wrapText="1" indent="1"/>
    </xf>
    <xf numFmtId="0" fontId="36" fillId="4" borderId="31" xfId="343" applyBorder="1" applyAlignment="1">
      <alignment horizontal="left" vertical="top" indent="1"/>
    </xf>
    <xf numFmtId="0" fontId="55" fillId="4" borderId="31" xfId="343" applyFont="1" applyBorder="1" applyAlignment="1">
      <alignment horizontal="left" vertical="top" indent="1"/>
    </xf>
    <xf numFmtId="0" fontId="55" fillId="4" borderId="29" xfId="343" applyFont="1" applyBorder="1" applyAlignment="1">
      <alignment horizontal="center" vertical="center"/>
    </xf>
    <xf numFmtId="0" fontId="55" fillId="4" borderId="22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36" fillId="4" borderId="32" xfId="343" applyBorder="1" applyAlignment="1">
      <alignment vertical="top" wrapText="1"/>
    </xf>
    <xf numFmtId="0" fontId="38" fillId="4" borderId="6" xfId="343" applyFont="1" applyFill="1" applyBorder="1" applyAlignment="1">
      <alignment horizontal="center" vertical="center"/>
    </xf>
    <xf numFmtId="0" fontId="38" fillId="4" borderId="0" xfId="343" applyFont="1" applyFill="1" applyBorder="1" applyAlignment="1">
      <alignment horizontal="center" vertical="center"/>
    </xf>
    <xf numFmtId="0" fontId="38" fillId="4" borderId="40" xfId="343" applyFont="1" applyFill="1" applyBorder="1" applyAlignment="1">
      <alignment horizontal="center" vertical="center"/>
    </xf>
    <xf numFmtId="0" fontId="38" fillId="4" borderId="6" xfId="343" applyFont="1" applyFill="1" applyBorder="1" applyAlignment="1">
      <alignment horizontal="center"/>
    </xf>
    <xf numFmtId="0" fontId="38" fillId="4" borderId="0" xfId="343" applyFont="1" applyFill="1" applyBorder="1" applyAlignment="1">
      <alignment horizontal="center"/>
    </xf>
    <xf numFmtId="0" fontId="38" fillId="4" borderId="40" xfId="343" applyFont="1" applyFill="1" applyBorder="1" applyAlignment="1">
      <alignment horizontal="center"/>
    </xf>
    <xf numFmtId="0" fontId="60" fillId="4" borderId="0" xfId="343" applyFont="1" applyAlignment="1">
      <alignment horizontal="center"/>
    </xf>
    <xf numFmtId="0" fontId="63" fillId="4" borderId="0" xfId="343" applyFont="1" applyAlignment="1">
      <alignment horizontal="left" vertical="top" wrapText="1" indent="1"/>
    </xf>
    <xf numFmtId="0" fontId="63" fillId="4" borderId="7" xfId="343" applyFont="1" applyBorder="1" applyAlignment="1">
      <alignment horizontal="left" vertical="top" wrapText="1" indent="1"/>
    </xf>
    <xf numFmtId="0" fontId="36" fillId="4" borderId="0" xfId="343" applyBorder="1" applyAlignment="1">
      <alignment horizontal="center" vertical="center"/>
    </xf>
    <xf numFmtId="0" fontId="36" fillId="4" borderId="40" xfId="343" applyBorder="1" applyAlignment="1">
      <alignment horizontal="center" vertical="center"/>
    </xf>
    <xf numFmtId="0" fontId="36" fillId="4" borderId="6" xfId="343" applyBorder="1" applyAlignment="1">
      <alignment horizontal="center" vertical="center"/>
    </xf>
    <xf numFmtId="0" fontId="36" fillId="4" borderId="29" xfId="343" applyBorder="1" applyAlignment="1">
      <alignment horizontal="center" vertical="center"/>
    </xf>
    <xf numFmtId="0" fontId="42" fillId="4" borderId="6" xfId="343" applyFont="1" applyFill="1" applyBorder="1" applyAlignment="1">
      <alignment horizontal="center" vertical="center" wrapText="1"/>
    </xf>
    <xf numFmtId="0" fontId="42" fillId="4" borderId="0" xfId="343" applyFont="1" applyFill="1" applyBorder="1" applyAlignment="1">
      <alignment horizontal="center" vertical="center" wrapText="1"/>
    </xf>
    <xf numFmtId="0" fontId="42" fillId="4" borderId="29" xfId="343" applyFont="1" applyFill="1" applyBorder="1" applyAlignment="1">
      <alignment horizontal="center" vertical="center" wrapText="1"/>
    </xf>
    <xf numFmtId="0" fontId="42" fillId="4" borderId="22" xfId="343" applyFont="1" applyFill="1" applyBorder="1" applyAlignment="1">
      <alignment horizontal="center" vertical="center" wrapText="1"/>
    </xf>
  </cellXfs>
  <cellStyles count="812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3" xfId="382"/>
    <cellStyle name="Обычный 10 2 2 2 3 2" xfId="759"/>
    <cellStyle name="Обычный 10 2 2 2 4" xfId="383"/>
    <cellStyle name="Обычный 10 2 2 2 4 2" xfId="760"/>
    <cellStyle name="Обычный 10 2 2 2 5" xfId="743"/>
    <cellStyle name="Обычный 10 2 2 2_Компенсация_2014,4" xfId="380"/>
    <cellStyle name="Обычный 10 2 2 3" xfId="384"/>
    <cellStyle name="Обычный 10 2 2 3 2" xfId="761"/>
    <cellStyle name="Обычный 10 2 2 4" xfId="385"/>
    <cellStyle name="Обычный 10 2 2 4 2" xfId="762"/>
    <cellStyle name="Обычный 10 2 2 5" xfId="386"/>
    <cellStyle name="Обычный 10 2 2 5 2" xfId="763"/>
    <cellStyle name="Обычный 10 2 2 6" xfId="74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3" xfId="389"/>
    <cellStyle name="Обычный 10 2 3 3 2" xfId="765"/>
    <cellStyle name="Обычный 10 2 3 4" xfId="390"/>
    <cellStyle name="Обычный 10 2 3 4 2" xfId="766"/>
    <cellStyle name="Обычный 10 2 3 5" xfId="744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3" xfId="394"/>
    <cellStyle name="Обычный 10 3 2 3 2" xfId="768"/>
    <cellStyle name="Обычный 10 3 2 4" xfId="395"/>
    <cellStyle name="Обычный 10 3 2 4 2" xfId="769"/>
    <cellStyle name="Обычный 10 3 2 5" xfId="746"/>
    <cellStyle name="Обычный 10 3 2_Компенсация_2014,4" xfId="392"/>
    <cellStyle name="Обычный 10 3 3" xfId="396"/>
    <cellStyle name="Обычный 10 3 3 2" xfId="770"/>
    <cellStyle name="Обычный 10 3 4" xfId="397"/>
    <cellStyle name="Обычный 10 3 4 2" xfId="771"/>
    <cellStyle name="Обычный 10 3 5" xfId="398"/>
    <cellStyle name="Обычный 10 3 5 2" xfId="772"/>
    <cellStyle name="Обычный 10 3 6" xfId="745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3" xfId="414"/>
    <cellStyle name="Обычный 25 3 2" xfId="774"/>
    <cellStyle name="Обычный 25 4" xfId="415"/>
    <cellStyle name="Обычный 25 4 2" xfId="775"/>
    <cellStyle name="Обычный 25 5" xfId="741"/>
    <cellStyle name="Обычный 25_Компенсация_2014,4" xfId="412"/>
    <cellStyle name="Обычный 26" xfId="360"/>
    <cellStyle name="Обычный 26 2" xfId="776"/>
    <cellStyle name="Обычный 27" xfId="377"/>
    <cellStyle name="Обычный 27 2" xfId="777"/>
    <cellStyle name="Обычный 28" xfId="416"/>
    <cellStyle name="Обычный 28 2" xfId="77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3" xfId="426"/>
    <cellStyle name="Обычный 5 4 3 2" xfId="780"/>
    <cellStyle name="Обычный 5 4 4" xfId="427"/>
    <cellStyle name="Обычный 5 4 4 2" xfId="781"/>
    <cellStyle name="Обычный 5 4 5" xfId="747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3" xfId="436"/>
    <cellStyle name="Обычный 8 2 2 2 3 2" xfId="783"/>
    <cellStyle name="Обычный 8 2 2 2 4" xfId="437"/>
    <cellStyle name="Обычный 8 2 2 2 4 2" xfId="784"/>
    <cellStyle name="Обычный 8 2 2 2 5" xfId="749"/>
    <cellStyle name="Обычный 8 2 2 2_Компенсация_2014,4" xfId="434"/>
    <cellStyle name="Обычный 8 2 2 3" xfId="438"/>
    <cellStyle name="Обычный 8 2 2 3 2" xfId="785"/>
    <cellStyle name="Обычный 8 2 2 4" xfId="439"/>
    <cellStyle name="Обычный 8 2 2 4 2" xfId="786"/>
    <cellStyle name="Обычный 8 2 2 5" xfId="440"/>
    <cellStyle name="Обычный 8 2 2 5 2" xfId="787"/>
    <cellStyle name="Обычный 8 2 2 6" xfId="748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3" xfId="443"/>
    <cellStyle name="Обычный 8 2 3 3 2" xfId="789"/>
    <cellStyle name="Обычный 8 2 3 4" xfId="444"/>
    <cellStyle name="Обычный 8 2 3 4 2" xfId="790"/>
    <cellStyle name="Обычный 8 2 3 5" xfId="750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3" xfId="448"/>
    <cellStyle name="Обычный 8 3 2 3 2" xfId="792"/>
    <cellStyle name="Обычный 8 3 2 4" xfId="449"/>
    <cellStyle name="Обычный 8 3 2 4 2" xfId="793"/>
    <cellStyle name="Обычный 8 3 2 5" xfId="752"/>
    <cellStyle name="Обычный 8 3 2_Компенсация_2014,4" xfId="446"/>
    <cellStyle name="Обычный 8 3 3" xfId="450"/>
    <cellStyle name="Обычный 8 3 3 2" xfId="794"/>
    <cellStyle name="Обычный 8 3 4" xfId="451"/>
    <cellStyle name="Обычный 8 3 4 2" xfId="795"/>
    <cellStyle name="Обычный 8 3 5" xfId="452"/>
    <cellStyle name="Обычный 8 3 5 2" xfId="796"/>
    <cellStyle name="Обычный 8 3 6" xfId="751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3" xfId="457"/>
    <cellStyle name="Обычный 9 2 2 2 3 2" xfId="798"/>
    <cellStyle name="Обычный 9 2 2 2 4" xfId="458"/>
    <cellStyle name="Обычный 9 2 2 2 4 2" xfId="799"/>
    <cellStyle name="Обычный 9 2 2 2 5" xfId="754"/>
    <cellStyle name="Обычный 9 2 2 2_Компенсация_2014,4" xfId="455"/>
    <cellStyle name="Обычный 9 2 2 3" xfId="459"/>
    <cellStyle name="Обычный 9 2 2 3 2" xfId="800"/>
    <cellStyle name="Обычный 9 2 2 4" xfId="460"/>
    <cellStyle name="Обычный 9 2 2 4 2" xfId="801"/>
    <cellStyle name="Обычный 9 2 2 5" xfId="461"/>
    <cellStyle name="Обычный 9 2 2 5 2" xfId="802"/>
    <cellStyle name="Обычный 9 2 2 6" xfId="462"/>
    <cellStyle name="Обычный 9 2 2 7" xfId="75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3" xfId="465"/>
    <cellStyle name="Обычный 9 2 3 3 2" xfId="804"/>
    <cellStyle name="Обычный 9 2 3 4" xfId="466"/>
    <cellStyle name="Обычный 9 2 3 4 2" xfId="805"/>
    <cellStyle name="Обычный 9 2 3 5" xfId="755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3" xfId="470"/>
    <cellStyle name="Обычный 9 3 2 3 2" xfId="807"/>
    <cellStyle name="Обычный 9 3 2 4" xfId="471"/>
    <cellStyle name="Обычный 9 3 2 4 2" xfId="808"/>
    <cellStyle name="Обычный 9 3 2 5" xfId="757"/>
    <cellStyle name="Обычный 9 3 2_Компенсация_2014,4" xfId="468"/>
    <cellStyle name="Обычный 9 3 3" xfId="472"/>
    <cellStyle name="Обычный 9 3 3 2" xfId="809"/>
    <cellStyle name="Обычный 9 3 4" xfId="473"/>
    <cellStyle name="Обычный 9 3 4 2" xfId="810"/>
    <cellStyle name="Обычный 9 3 5" xfId="474"/>
    <cellStyle name="Обычный 9 3 5 2" xfId="811"/>
    <cellStyle name="Обычный 9 3 6" xfId="756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Графа" xfId="348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524" t="s">
        <v>78</v>
      </c>
      <c r="C1" s="524"/>
      <c r="D1" s="524"/>
      <c r="E1" s="524"/>
      <c r="F1" s="524"/>
      <c r="G1" s="524"/>
      <c r="H1" s="524"/>
      <c r="I1" s="524"/>
      <c r="J1" s="524"/>
      <c r="K1" s="524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525" t="s">
        <v>16</v>
      </c>
      <c r="B3" s="525" t="s">
        <v>17</v>
      </c>
      <c r="C3" s="525" t="s">
        <v>76</v>
      </c>
      <c r="D3" s="525" t="s">
        <v>18</v>
      </c>
      <c r="E3" s="525" t="s">
        <v>19</v>
      </c>
      <c r="F3" s="525" t="s">
        <v>20</v>
      </c>
      <c r="G3" s="525" t="s">
        <v>21</v>
      </c>
      <c r="H3" s="525" t="s">
        <v>22</v>
      </c>
      <c r="I3" s="525" t="s">
        <v>77</v>
      </c>
      <c r="J3" s="525"/>
      <c r="K3" s="525"/>
      <c r="L3" s="526" t="s">
        <v>79</v>
      </c>
      <c r="M3" s="526" t="s">
        <v>84</v>
      </c>
      <c r="N3" s="528" t="s">
        <v>81</v>
      </c>
      <c r="O3" s="529"/>
      <c r="P3" s="529"/>
      <c r="Q3" s="5"/>
    </row>
    <row r="4" spans="1:24" ht="84" customHeight="1" x14ac:dyDescent="0.2">
      <c r="A4" s="525"/>
      <c r="B4" s="525"/>
      <c r="C4" s="525"/>
      <c r="D4" s="525"/>
      <c r="E4" s="525"/>
      <c r="F4" s="525"/>
      <c r="G4" s="525"/>
      <c r="H4" s="525"/>
      <c r="I4" s="6" t="s">
        <v>23</v>
      </c>
      <c r="J4" s="6" t="s">
        <v>73</v>
      </c>
      <c r="K4" s="7" t="s">
        <v>75</v>
      </c>
      <c r="L4" s="527"/>
      <c r="M4" s="527"/>
      <c r="N4" s="8">
        <v>2021</v>
      </c>
      <c r="O4" s="8">
        <v>2022</v>
      </c>
      <c r="P4" s="8">
        <v>2023</v>
      </c>
      <c r="Q4" s="9"/>
      <c r="R4" s="520" t="s">
        <v>82</v>
      </c>
      <c r="S4" s="521"/>
      <c r="T4" s="522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523" t="s">
        <v>28</v>
      </c>
      <c r="C27" s="523"/>
      <c r="D27" s="523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523" t="s">
        <v>29</v>
      </c>
      <c r="C28" s="523"/>
      <c r="D28" s="523"/>
      <c r="E28" s="46">
        <v>55.7</v>
      </c>
      <c r="F28" s="45"/>
    </row>
    <row r="29" spans="1:24" ht="10.15" customHeight="1" x14ac:dyDescent="0.2">
      <c r="A29" s="42"/>
      <c r="B29" s="523" t="s">
        <v>30</v>
      </c>
      <c r="C29" s="523"/>
      <c r="D29" s="523"/>
      <c r="E29" s="47">
        <v>1.302</v>
      </c>
      <c r="F29" s="45"/>
    </row>
    <row r="30" spans="1:24" ht="27" customHeight="1" x14ac:dyDescent="0.2">
      <c r="A30" s="42"/>
      <c r="B30" s="523" t="s">
        <v>31</v>
      </c>
      <c r="C30" s="523"/>
      <c r="D30" s="523"/>
      <c r="E30" s="49">
        <v>921.1</v>
      </c>
      <c r="F30" s="45">
        <f>ROUND((E27*E28*E29)/1000*1.2,1)</f>
        <v>1090.8</v>
      </c>
      <c r="G30" s="1" t="s">
        <v>74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C48"/>
  <sheetViews>
    <sheetView tabSelected="1" view="pageBreakPreview" zoomScale="110" zoomScaleNormal="85" zoomScaleSheetLayoutView="110" workbookViewId="0">
      <selection activeCell="E9" sqref="E9:E10"/>
    </sheetView>
  </sheetViews>
  <sheetFormatPr defaultColWidth="9.140625" defaultRowHeight="12.75" x14ac:dyDescent="0.2"/>
  <cols>
    <col min="1" max="1" width="4.85546875" style="421" customWidth="1"/>
    <col min="2" max="2" width="15.28515625" style="421" customWidth="1"/>
    <col min="3" max="3" width="19" style="421" customWidth="1"/>
    <col min="4" max="4" width="12.85546875" style="421" customWidth="1"/>
    <col min="5" max="5" width="21.5703125" style="421" customWidth="1"/>
    <col min="6" max="6" width="17.85546875" style="421" customWidth="1"/>
    <col min="7" max="7" width="22.28515625" style="421" customWidth="1"/>
    <col min="8" max="8" width="16.140625" style="421" customWidth="1"/>
    <col min="9" max="9" width="16.5703125" style="421" customWidth="1"/>
    <col min="10" max="10" width="15.7109375" style="421" customWidth="1"/>
    <col min="11" max="11" width="17.28515625" style="421" customWidth="1"/>
    <col min="12" max="12" width="16" style="421" customWidth="1"/>
    <col min="13" max="13" width="17.42578125" style="506" customWidth="1"/>
    <col min="14" max="14" width="14.7109375" style="421" customWidth="1"/>
    <col min="15" max="15" width="16.28515625" style="421" hidden="1" customWidth="1"/>
    <col min="16" max="16" width="15.5703125" style="421" hidden="1" customWidth="1"/>
    <col min="17" max="17" width="18.28515625" style="421" hidden="1" customWidth="1"/>
    <col min="18" max="18" width="26.140625" style="421" hidden="1" customWidth="1"/>
    <col min="19" max="19" width="26.5703125" style="421" hidden="1" customWidth="1"/>
    <col min="20" max="20" width="13.7109375" style="421" hidden="1" customWidth="1"/>
    <col min="21" max="21" width="11.42578125" style="421" hidden="1" customWidth="1"/>
    <col min="22" max="22" width="2.5703125" style="421" hidden="1" customWidth="1"/>
    <col min="23" max="23" width="9.42578125" style="421" hidden="1" customWidth="1"/>
    <col min="24" max="24" width="10" style="421" hidden="1" customWidth="1"/>
    <col min="25" max="25" width="17" style="421" hidden="1" customWidth="1"/>
    <col min="26" max="26" width="18.140625" style="421" hidden="1" customWidth="1"/>
    <col min="27" max="27" width="16" style="421" hidden="1" customWidth="1"/>
    <col min="28" max="28" width="8.28515625" style="421" hidden="1" customWidth="1"/>
    <col min="29" max="29" width="11.85546875" style="421" hidden="1" customWidth="1"/>
    <col min="30" max="30" width="12.85546875" style="421" hidden="1" customWidth="1"/>
    <col min="31" max="31" width="16.28515625" style="421" customWidth="1"/>
    <col min="32" max="32" width="16.7109375" style="421" customWidth="1"/>
    <col min="33" max="33" width="14.7109375" style="421" customWidth="1"/>
    <col min="34" max="34" width="13.85546875" style="421" customWidth="1"/>
    <col min="35" max="35" width="14" style="421" customWidth="1"/>
    <col min="36" max="36" width="15.140625" style="421" customWidth="1"/>
    <col min="37" max="37" width="14.28515625" style="421" customWidth="1"/>
    <col min="38" max="38" width="13.5703125" style="421" customWidth="1"/>
    <col min="39" max="39" width="11.5703125" style="421" customWidth="1"/>
    <col min="40" max="40" width="10.5703125" style="421" customWidth="1"/>
    <col min="41" max="46" width="15.28515625" style="421" hidden="1" customWidth="1"/>
    <col min="47" max="47" width="11.140625" style="421" hidden="1" customWidth="1"/>
    <col min="48" max="48" width="17.140625" style="421" customWidth="1"/>
    <col min="49" max="49" width="12.5703125" style="421" customWidth="1"/>
    <col min="50" max="50" width="15.5703125" style="421" customWidth="1"/>
    <col min="51" max="51" width="15" style="421" customWidth="1"/>
    <col min="52" max="52" width="16.85546875" style="421" customWidth="1"/>
    <col min="53" max="53" width="13.85546875" style="421" customWidth="1"/>
    <col min="54" max="54" width="14.28515625" style="421" customWidth="1"/>
    <col min="55" max="55" width="17.42578125" style="421" hidden="1" customWidth="1"/>
    <col min="56" max="239" width="9.140625" style="421"/>
    <col min="240" max="240" width="4.85546875" style="421" customWidth="1"/>
    <col min="241" max="241" width="14.140625" style="421" customWidth="1"/>
    <col min="242" max="242" width="13.7109375" style="421" customWidth="1"/>
    <col min="243" max="243" width="12.85546875" style="421" customWidth="1"/>
    <col min="244" max="244" width="13" style="421" customWidth="1"/>
    <col min="245" max="245" width="15.42578125" style="421" customWidth="1"/>
    <col min="246" max="246" width="15.28515625" style="421" customWidth="1"/>
    <col min="247" max="248" width="9.5703125" style="421" customWidth="1"/>
    <col min="249" max="249" width="11.7109375" style="421" customWidth="1"/>
    <col min="250" max="251" width="13.140625" style="421" customWidth="1"/>
    <col min="252" max="252" width="14.7109375" style="421" customWidth="1"/>
    <col min="253" max="253" width="13.140625" style="421" customWidth="1"/>
    <col min="254" max="254" width="11.28515625" style="421" customWidth="1"/>
    <col min="255" max="255" width="13.28515625" style="421" customWidth="1"/>
    <col min="256" max="256" width="13.7109375" style="421" customWidth="1"/>
    <col min="257" max="257" width="13.28515625" style="421" customWidth="1"/>
    <col min="258" max="258" width="16.28515625" style="421" customWidth="1"/>
    <col min="259" max="260" width="16.7109375" style="421" customWidth="1"/>
    <col min="261" max="261" width="11.85546875" style="421" customWidth="1"/>
    <col min="262" max="262" width="11.42578125" style="421" customWidth="1"/>
    <col min="263" max="263" width="10.140625" style="421" customWidth="1"/>
    <col min="264" max="264" width="9.42578125" style="421" customWidth="1"/>
    <col min="265" max="265" width="9.5703125" style="421" customWidth="1"/>
    <col min="266" max="266" width="9.85546875" style="421" customWidth="1"/>
    <col min="267" max="267" width="9.7109375" style="421" customWidth="1"/>
    <col min="268" max="268" width="11.42578125" style="421" customWidth="1"/>
    <col min="269" max="269" width="8.28515625" style="421" customWidth="1"/>
    <col min="270" max="270" width="11.85546875" style="421" customWidth="1"/>
    <col min="271" max="271" width="11.140625" style="421" customWidth="1"/>
    <col min="272" max="272" width="14.28515625" style="421" customWidth="1"/>
    <col min="273" max="273" width="13" style="421" customWidth="1"/>
    <col min="274" max="274" width="11" style="421" customWidth="1"/>
    <col min="275" max="275" width="9.5703125" style="421" customWidth="1"/>
    <col min="276" max="276" width="14" style="421" customWidth="1"/>
    <col min="277" max="277" width="12.140625" style="421" customWidth="1"/>
    <col min="278" max="278" width="14.28515625" style="421" customWidth="1"/>
    <col min="279" max="279" width="9.140625" style="421" customWidth="1"/>
    <col min="280" max="281" width="12.140625" style="421" customWidth="1"/>
    <col min="282" max="282" width="10.85546875" style="421" customWidth="1"/>
    <col min="283" max="283" width="13" style="421" customWidth="1"/>
    <col min="284" max="284" width="9.85546875" style="421" customWidth="1"/>
    <col min="285" max="291" width="9.140625" style="421" customWidth="1"/>
    <col min="292" max="292" width="10.5703125" style="421" customWidth="1"/>
    <col min="293" max="293" width="11.42578125" style="421" customWidth="1"/>
    <col min="294" max="294" width="13.28515625" style="421" customWidth="1"/>
    <col min="295" max="295" width="13" style="421" customWidth="1"/>
    <col min="296" max="296" width="16.7109375" style="421" customWidth="1"/>
    <col min="297" max="297" width="13.140625" style="421" customWidth="1"/>
    <col min="298" max="298" width="14.28515625" style="421" customWidth="1"/>
    <col min="299" max="299" width="11.85546875" style="421" customWidth="1"/>
    <col min="300" max="300" width="14.28515625" style="421" customWidth="1"/>
    <col min="301" max="302" width="9.140625" style="421" customWidth="1"/>
    <col min="303" max="495" width="9.140625" style="421"/>
    <col min="496" max="496" width="4.85546875" style="421" customWidth="1"/>
    <col min="497" max="497" width="14.140625" style="421" customWidth="1"/>
    <col min="498" max="498" width="13.7109375" style="421" customWidth="1"/>
    <col min="499" max="499" width="12.85546875" style="421" customWidth="1"/>
    <col min="500" max="500" width="13" style="421" customWidth="1"/>
    <col min="501" max="501" width="15.42578125" style="421" customWidth="1"/>
    <col min="502" max="502" width="15.28515625" style="421" customWidth="1"/>
    <col min="503" max="504" width="9.5703125" style="421" customWidth="1"/>
    <col min="505" max="505" width="11.7109375" style="421" customWidth="1"/>
    <col min="506" max="507" width="13.140625" style="421" customWidth="1"/>
    <col min="508" max="508" width="14.7109375" style="421" customWidth="1"/>
    <col min="509" max="509" width="13.140625" style="421" customWidth="1"/>
    <col min="510" max="510" width="11.28515625" style="421" customWidth="1"/>
    <col min="511" max="511" width="13.28515625" style="421" customWidth="1"/>
    <col min="512" max="512" width="13.7109375" style="421" customWidth="1"/>
    <col min="513" max="513" width="13.28515625" style="421" customWidth="1"/>
    <col min="514" max="514" width="16.28515625" style="421" customWidth="1"/>
    <col min="515" max="516" width="16.7109375" style="421" customWidth="1"/>
    <col min="517" max="517" width="11.85546875" style="421" customWidth="1"/>
    <col min="518" max="518" width="11.42578125" style="421" customWidth="1"/>
    <col min="519" max="519" width="10.140625" style="421" customWidth="1"/>
    <col min="520" max="520" width="9.42578125" style="421" customWidth="1"/>
    <col min="521" max="521" width="9.5703125" style="421" customWidth="1"/>
    <col min="522" max="522" width="9.85546875" style="421" customWidth="1"/>
    <col min="523" max="523" width="9.7109375" style="421" customWidth="1"/>
    <col min="524" max="524" width="11.42578125" style="421" customWidth="1"/>
    <col min="525" max="525" width="8.28515625" style="421" customWidth="1"/>
    <col min="526" max="526" width="11.85546875" style="421" customWidth="1"/>
    <col min="527" max="527" width="11.140625" style="421" customWidth="1"/>
    <col min="528" max="528" width="14.28515625" style="421" customWidth="1"/>
    <col min="529" max="529" width="13" style="421" customWidth="1"/>
    <col min="530" max="530" width="11" style="421" customWidth="1"/>
    <col min="531" max="531" width="9.5703125" style="421" customWidth="1"/>
    <col min="532" max="532" width="14" style="421" customWidth="1"/>
    <col min="533" max="533" width="12.140625" style="421" customWidth="1"/>
    <col min="534" max="534" width="14.28515625" style="421" customWidth="1"/>
    <col min="535" max="535" width="9.140625" style="421" customWidth="1"/>
    <col min="536" max="537" width="12.140625" style="421" customWidth="1"/>
    <col min="538" max="538" width="10.85546875" style="421" customWidth="1"/>
    <col min="539" max="539" width="13" style="421" customWidth="1"/>
    <col min="540" max="540" width="9.85546875" style="421" customWidth="1"/>
    <col min="541" max="547" width="9.140625" style="421" customWidth="1"/>
    <col min="548" max="548" width="10.5703125" style="421" customWidth="1"/>
    <col min="549" max="549" width="11.42578125" style="421" customWidth="1"/>
    <col min="550" max="550" width="13.28515625" style="421" customWidth="1"/>
    <col min="551" max="551" width="13" style="421" customWidth="1"/>
    <col min="552" max="552" width="16.7109375" style="421" customWidth="1"/>
    <col min="553" max="553" width="13.140625" style="421" customWidth="1"/>
    <col min="554" max="554" width="14.28515625" style="421" customWidth="1"/>
    <col min="555" max="555" width="11.85546875" style="421" customWidth="1"/>
    <col min="556" max="556" width="14.28515625" style="421" customWidth="1"/>
    <col min="557" max="558" width="9.140625" style="421" customWidth="1"/>
    <col min="559" max="751" width="9.140625" style="421"/>
    <col min="752" max="752" width="4.85546875" style="421" customWidth="1"/>
    <col min="753" max="753" width="14.140625" style="421" customWidth="1"/>
    <col min="754" max="754" width="13.7109375" style="421" customWidth="1"/>
    <col min="755" max="755" width="12.85546875" style="421" customWidth="1"/>
    <col min="756" max="756" width="13" style="421" customWidth="1"/>
    <col min="757" max="757" width="15.42578125" style="421" customWidth="1"/>
    <col min="758" max="758" width="15.28515625" style="421" customWidth="1"/>
    <col min="759" max="760" width="9.5703125" style="421" customWidth="1"/>
    <col min="761" max="761" width="11.7109375" style="421" customWidth="1"/>
    <col min="762" max="763" width="13.140625" style="421" customWidth="1"/>
    <col min="764" max="764" width="14.7109375" style="421" customWidth="1"/>
    <col min="765" max="765" width="13.140625" style="421" customWidth="1"/>
    <col min="766" max="766" width="11.28515625" style="421" customWidth="1"/>
    <col min="767" max="767" width="13.28515625" style="421" customWidth="1"/>
    <col min="768" max="768" width="13.7109375" style="421" customWidth="1"/>
    <col min="769" max="769" width="13.28515625" style="421" customWidth="1"/>
    <col min="770" max="770" width="16.28515625" style="421" customWidth="1"/>
    <col min="771" max="772" width="16.7109375" style="421" customWidth="1"/>
    <col min="773" max="773" width="11.85546875" style="421" customWidth="1"/>
    <col min="774" max="774" width="11.42578125" style="421" customWidth="1"/>
    <col min="775" max="775" width="10.140625" style="421" customWidth="1"/>
    <col min="776" max="776" width="9.42578125" style="421" customWidth="1"/>
    <col min="777" max="777" width="9.5703125" style="421" customWidth="1"/>
    <col min="778" max="778" width="9.85546875" style="421" customWidth="1"/>
    <col min="779" max="779" width="9.7109375" style="421" customWidth="1"/>
    <col min="780" max="780" width="11.42578125" style="421" customWidth="1"/>
    <col min="781" max="781" width="8.28515625" style="421" customWidth="1"/>
    <col min="782" max="782" width="11.85546875" style="421" customWidth="1"/>
    <col min="783" max="783" width="11.140625" style="421" customWidth="1"/>
    <col min="784" max="784" width="14.28515625" style="421" customWidth="1"/>
    <col min="785" max="785" width="13" style="421" customWidth="1"/>
    <col min="786" max="786" width="11" style="421" customWidth="1"/>
    <col min="787" max="787" width="9.5703125" style="421" customWidth="1"/>
    <col min="788" max="788" width="14" style="421" customWidth="1"/>
    <col min="789" max="789" width="12.140625" style="421" customWidth="1"/>
    <col min="790" max="790" width="14.28515625" style="421" customWidth="1"/>
    <col min="791" max="791" width="9.140625" style="421" customWidth="1"/>
    <col min="792" max="793" width="12.140625" style="421" customWidth="1"/>
    <col min="794" max="794" width="10.85546875" style="421" customWidth="1"/>
    <col min="795" max="795" width="13" style="421" customWidth="1"/>
    <col min="796" max="796" width="9.85546875" style="421" customWidth="1"/>
    <col min="797" max="803" width="9.140625" style="421" customWidth="1"/>
    <col min="804" max="804" width="10.5703125" style="421" customWidth="1"/>
    <col min="805" max="805" width="11.42578125" style="421" customWidth="1"/>
    <col min="806" max="806" width="13.28515625" style="421" customWidth="1"/>
    <col min="807" max="807" width="13" style="421" customWidth="1"/>
    <col min="808" max="808" width="16.7109375" style="421" customWidth="1"/>
    <col min="809" max="809" width="13.140625" style="421" customWidth="1"/>
    <col min="810" max="810" width="14.28515625" style="421" customWidth="1"/>
    <col min="811" max="811" width="11.85546875" style="421" customWidth="1"/>
    <col min="812" max="812" width="14.28515625" style="421" customWidth="1"/>
    <col min="813" max="814" width="9.140625" style="421" customWidth="1"/>
    <col min="815" max="1007" width="9.140625" style="421"/>
    <col min="1008" max="1008" width="4.85546875" style="421" customWidth="1"/>
    <col min="1009" max="1009" width="14.140625" style="421" customWidth="1"/>
    <col min="1010" max="1010" width="13.7109375" style="421" customWidth="1"/>
    <col min="1011" max="1011" width="12.85546875" style="421" customWidth="1"/>
    <col min="1012" max="1012" width="13" style="421" customWidth="1"/>
    <col min="1013" max="1013" width="15.42578125" style="421" customWidth="1"/>
    <col min="1014" max="1014" width="15.28515625" style="421" customWidth="1"/>
    <col min="1015" max="1016" width="9.5703125" style="421" customWidth="1"/>
    <col min="1017" max="1017" width="11.7109375" style="421" customWidth="1"/>
    <col min="1018" max="1019" width="13.140625" style="421" customWidth="1"/>
    <col min="1020" max="1020" width="14.7109375" style="421" customWidth="1"/>
    <col min="1021" max="1021" width="13.140625" style="421" customWidth="1"/>
    <col min="1022" max="1022" width="11.28515625" style="421" customWidth="1"/>
    <col min="1023" max="1023" width="13.28515625" style="421" customWidth="1"/>
    <col min="1024" max="1024" width="13.7109375" style="421" customWidth="1"/>
    <col min="1025" max="1025" width="13.28515625" style="421" customWidth="1"/>
    <col min="1026" max="1026" width="16.28515625" style="421" customWidth="1"/>
    <col min="1027" max="1028" width="16.7109375" style="421" customWidth="1"/>
    <col min="1029" max="1029" width="11.85546875" style="421" customWidth="1"/>
    <col min="1030" max="1030" width="11.42578125" style="421" customWidth="1"/>
    <col min="1031" max="1031" width="10.140625" style="421" customWidth="1"/>
    <col min="1032" max="1032" width="9.42578125" style="421" customWidth="1"/>
    <col min="1033" max="1033" width="9.5703125" style="421" customWidth="1"/>
    <col min="1034" max="1034" width="9.85546875" style="421" customWidth="1"/>
    <col min="1035" max="1035" width="9.7109375" style="421" customWidth="1"/>
    <col min="1036" max="1036" width="11.42578125" style="421" customWidth="1"/>
    <col min="1037" max="1037" width="8.28515625" style="421" customWidth="1"/>
    <col min="1038" max="1038" width="11.85546875" style="421" customWidth="1"/>
    <col min="1039" max="1039" width="11.140625" style="421" customWidth="1"/>
    <col min="1040" max="1040" width="14.28515625" style="421" customWidth="1"/>
    <col min="1041" max="1041" width="13" style="421" customWidth="1"/>
    <col min="1042" max="1042" width="11" style="421" customWidth="1"/>
    <col min="1043" max="1043" width="9.5703125" style="421" customWidth="1"/>
    <col min="1044" max="1044" width="14" style="421" customWidth="1"/>
    <col min="1045" max="1045" width="12.140625" style="421" customWidth="1"/>
    <col min="1046" max="1046" width="14.28515625" style="421" customWidth="1"/>
    <col min="1047" max="1047" width="9.140625" style="421" customWidth="1"/>
    <col min="1048" max="1049" width="12.140625" style="421" customWidth="1"/>
    <col min="1050" max="1050" width="10.85546875" style="421" customWidth="1"/>
    <col min="1051" max="1051" width="13" style="421" customWidth="1"/>
    <col min="1052" max="1052" width="9.85546875" style="421" customWidth="1"/>
    <col min="1053" max="1059" width="9.140625" style="421" customWidth="1"/>
    <col min="1060" max="1060" width="10.5703125" style="421" customWidth="1"/>
    <col min="1061" max="1061" width="11.42578125" style="421" customWidth="1"/>
    <col min="1062" max="1062" width="13.28515625" style="421" customWidth="1"/>
    <col min="1063" max="1063" width="13" style="421" customWidth="1"/>
    <col min="1064" max="1064" width="16.7109375" style="421" customWidth="1"/>
    <col min="1065" max="1065" width="13.140625" style="421" customWidth="1"/>
    <col min="1066" max="1066" width="14.28515625" style="421" customWidth="1"/>
    <col min="1067" max="1067" width="11.85546875" style="421" customWidth="1"/>
    <col min="1068" max="1068" width="14.28515625" style="421" customWidth="1"/>
    <col min="1069" max="1070" width="9.140625" style="421" customWidth="1"/>
    <col min="1071" max="1263" width="9.140625" style="421"/>
    <col min="1264" max="1264" width="4.85546875" style="421" customWidth="1"/>
    <col min="1265" max="1265" width="14.140625" style="421" customWidth="1"/>
    <col min="1266" max="1266" width="13.7109375" style="421" customWidth="1"/>
    <col min="1267" max="1267" width="12.85546875" style="421" customWidth="1"/>
    <col min="1268" max="1268" width="13" style="421" customWidth="1"/>
    <col min="1269" max="1269" width="15.42578125" style="421" customWidth="1"/>
    <col min="1270" max="1270" width="15.28515625" style="421" customWidth="1"/>
    <col min="1271" max="1272" width="9.5703125" style="421" customWidth="1"/>
    <col min="1273" max="1273" width="11.7109375" style="421" customWidth="1"/>
    <col min="1274" max="1275" width="13.140625" style="421" customWidth="1"/>
    <col min="1276" max="1276" width="14.7109375" style="421" customWidth="1"/>
    <col min="1277" max="1277" width="13.140625" style="421" customWidth="1"/>
    <col min="1278" max="1278" width="11.28515625" style="421" customWidth="1"/>
    <col min="1279" max="1279" width="13.28515625" style="421" customWidth="1"/>
    <col min="1280" max="1280" width="13.7109375" style="421" customWidth="1"/>
    <col min="1281" max="1281" width="13.28515625" style="421" customWidth="1"/>
    <col min="1282" max="1282" width="16.28515625" style="421" customWidth="1"/>
    <col min="1283" max="1284" width="16.7109375" style="421" customWidth="1"/>
    <col min="1285" max="1285" width="11.85546875" style="421" customWidth="1"/>
    <col min="1286" max="1286" width="11.42578125" style="421" customWidth="1"/>
    <col min="1287" max="1287" width="10.140625" style="421" customWidth="1"/>
    <col min="1288" max="1288" width="9.42578125" style="421" customWidth="1"/>
    <col min="1289" max="1289" width="9.5703125" style="421" customWidth="1"/>
    <col min="1290" max="1290" width="9.85546875" style="421" customWidth="1"/>
    <col min="1291" max="1291" width="9.7109375" style="421" customWidth="1"/>
    <col min="1292" max="1292" width="11.42578125" style="421" customWidth="1"/>
    <col min="1293" max="1293" width="8.28515625" style="421" customWidth="1"/>
    <col min="1294" max="1294" width="11.85546875" style="421" customWidth="1"/>
    <col min="1295" max="1295" width="11.140625" style="421" customWidth="1"/>
    <col min="1296" max="1296" width="14.28515625" style="421" customWidth="1"/>
    <col min="1297" max="1297" width="13" style="421" customWidth="1"/>
    <col min="1298" max="1298" width="11" style="421" customWidth="1"/>
    <col min="1299" max="1299" width="9.5703125" style="421" customWidth="1"/>
    <col min="1300" max="1300" width="14" style="421" customWidth="1"/>
    <col min="1301" max="1301" width="12.140625" style="421" customWidth="1"/>
    <col min="1302" max="1302" width="14.28515625" style="421" customWidth="1"/>
    <col min="1303" max="1303" width="9.140625" style="421" customWidth="1"/>
    <col min="1304" max="1305" width="12.140625" style="421" customWidth="1"/>
    <col min="1306" max="1306" width="10.85546875" style="421" customWidth="1"/>
    <col min="1307" max="1307" width="13" style="421" customWidth="1"/>
    <col min="1308" max="1308" width="9.85546875" style="421" customWidth="1"/>
    <col min="1309" max="1315" width="9.140625" style="421" customWidth="1"/>
    <col min="1316" max="1316" width="10.5703125" style="421" customWidth="1"/>
    <col min="1317" max="1317" width="11.42578125" style="421" customWidth="1"/>
    <col min="1318" max="1318" width="13.28515625" style="421" customWidth="1"/>
    <col min="1319" max="1319" width="13" style="421" customWidth="1"/>
    <col min="1320" max="1320" width="16.7109375" style="421" customWidth="1"/>
    <col min="1321" max="1321" width="13.140625" style="421" customWidth="1"/>
    <col min="1322" max="1322" width="14.28515625" style="421" customWidth="1"/>
    <col min="1323" max="1323" width="11.85546875" style="421" customWidth="1"/>
    <col min="1324" max="1324" width="14.28515625" style="421" customWidth="1"/>
    <col min="1325" max="1326" width="9.140625" style="421" customWidth="1"/>
    <col min="1327" max="1519" width="9.140625" style="421"/>
    <col min="1520" max="1520" width="4.85546875" style="421" customWidth="1"/>
    <col min="1521" max="1521" width="14.140625" style="421" customWidth="1"/>
    <col min="1522" max="1522" width="13.7109375" style="421" customWidth="1"/>
    <col min="1523" max="1523" width="12.85546875" style="421" customWidth="1"/>
    <col min="1524" max="1524" width="13" style="421" customWidth="1"/>
    <col min="1525" max="1525" width="15.42578125" style="421" customWidth="1"/>
    <col min="1526" max="1526" width="15.28515625" style="421" customWidth="1"/>
    <col min="1527" max="1528" width="9.5703125" style="421" customWidth="1"/>
    <col min="1529" max="1529" width="11.7109375" style="421" customWidth="1"/>
    <col min="1530" max="1531" width="13.140625" style="421" customWidth="1"/>
    <col min="1532" max="1532" width="14.7109375" style="421" customWidth="1"/>
    <col min="1533" max="1533" width="13.140625" style="421" customWidth="1"/>
    <col min="1534" max="1534" width="11.28515625" style="421" customWidth="1"/>
    <col min="1535" max="1535" width="13.28515625" style="421" customWidth="1"/>
    <col min="1536" max="1536" width="13.7109375" style="421" customWidth="1"/>
    <col min="1537" max="1537" width="13.28515625" style="421" customWidth="1"/>
    <col min="1538" max="1538" width="16.28515625" style="421" customWidth="1"/>
    <col min="1539" max="1540" width="16.7109375" style="421" customWidth="1"/>
    <col min="1541" max="1541" width="11.85546875" style="421" customWidth="1"/>
    <col min="1542" max="1542" width="11.42578125" style="421" customWidth="1"/>
    <col min="1543" max="1543" width="10.140625" style="421" customWidth="1"/>
    <col min="1544" max="1544" width="9.42578125" style="421" customWidth="1"/>
    <col min="1545" max="1545" width="9.5703125" style="421" customWidth="1"/>
    <col min="1546" max="1546" width="9.85546875" style="421" customWidth="1"/>
    <col min="1547" max="1547" width="9.7109375" style="421" customWidth="1"/>
    <col min="1548" max="1548" width="11.42578125" style="421" customWidth="1"/>
    <col min="1549" max="1549" width="8.28515625" style="421" customWidth="1"/>
    <col min="1550" max="1550" width="11.85546875" style="421" customWidth="1"/>
    <col min="1551" max="1551" width="11.140625" style="421" customWidth="1"/>
    <col min="1552" max="1552" width="14.28515625" style="421" customWidth="1"/>
    <col min="1553" max="1553" width="13" style="421" customWidth="1"/>
    <col min="1554" max="1554" width="11" style="421" customWidth="1"/>
    <col min="1555" max="1555" width="9.5703125" style="421" customWidth="1"/>
    <col min="1556" max="1556" width="14" style="421" customWidth="1"/>
    <col min="1557" max="1557" width="12.140625" style="421" customWidth="1"/>
    <col min="1558" max="1558" width="14.28515625" style="421" customWidth="1"/>
    <col min="1559" max="1559" width="9.140625" style="421" customWidth="1"/>
    <col min="1560" max="1561" width="12.140625" style="421" customWidth="1"/>
    <col min="1562" max="1562" width="10.85546875" style="421" customWidth="1"/>
    <col min="1563" max="1563" width="13" style="421" customWidth="1"/>
    <col min="1564" max="1564" width="9.85546875" style="421" customWidth="1"/>
    <col min="1565" max="1571" width="9.140625" style="421" customWidth="1"/>
    <col min="1572" max="1572" width="10.5703125" style="421" customWidth="1"/>
    <col min="1573" max="1573" width="11.42578125" style="421" customWidth="1"/>
    <col min="1574" max="1574" width="13.28515625" style="421" customWidth="1"/>
    <col min="1575" max="1575" width="13" style="421" customWidth="1"/>
    <col min="1576" max="1576" width="16.7109375" style="421" customWidth="1"/>
    <col min="1577" max="1577" width="13.140625" style="421" customWidth="1"/>
    <col min="1578" max="1578" width="14.28515625" style="421" customWidth="1"/>
    <col min="1579" max="1579" width="11.85546875" style="421" customWidth="1"/>
    <col min="1580" max="1580" width="14.28515625" style="421" customWidth="1"/>
    <col min="1581" max="1582" width="9.140625" style="421" customWidth="1"/>
    <col min="1583" max="1775" width="9.140625" style="421"/>
    <col min="1776" max="1776" width="4.85546875" style="421" customWidth="1"/>
    <col min="1777" max="1777" width="14.140625" style="421" customWidth="1"/>
    <col min="1778" max="1778" width="13.7109375" style="421" customWidth="1"/>
    <col min="1779" max="1779" width="12.85546875" style="421" customWidth="1"/>
    <col min="1780" max="1780" width="13" style="421" customWidth="1"/>
    <col min="1781" max="1781" width="15.42578125" style="421" customWidth="1"/>
    <col min="1782" max="1782" width="15.28515625" style="421" customWidth="1"/>
    <col min="1783" max="1784" width="9.5703125" style="421" customWidth="1"/>
    <col min="1785" max="1785" width="11.7109375" style="421" customWidth="1"/>
    <col min="1786" max="1787" width="13.140625" style="421" customWidth="1"/>
    <col min="1788" max="1788" width="14.7109375" style="421" customWidth="1"/>
    <col min="1789" max="1789" width="13.140625" style="421" customWidth="1"/>
    <col min="1790" max="1790" width="11.28515625" style="421" customWidth="1"/>
    <col min="1791" max="1791" width="13.28515625" style="421" customWidth="1"/>
    <col min="1792" max="1792" width="13.7109375" style="421" customWidth="1"/>
    <col min="1793" max="1793" width="13.28515625" style="421" customWidth="1"/>
    <col min="1794" max="1794" width="16.28515625" style="421" customWidth="1"/>
    <col min="1795" max="1796" width="16.7109375" style="421" customWidth="1"/>
    <col min="1797" max="1797" width="11.85546875" style="421" customWidth="1"/>
    <col min="1798" max="1798" width="11.42578125" style="421" customWidth="1"/>
    <col min="1799" max="1799" width="10.140625" style="421" customWidth="1"/>
    <col min="1800" max="1800" width="9.42578125" style="421" customWidth="1"/>
    <col min="1801" max="1801" width="9.5703125" style="421" customWidth="1"/>
    <col min="1802" max="1802" width="9.85546875" style="421" customWidth="1"/>
    <col min="1803" max="1803" width="9.7109375" style="421" customWidth="1"/>
    <col min="1804" max="1804" width="11.42578125" style="421" customWidth="1"/>
    <col min="1805" max="1805" width="8.28515625" style="421" customWidth="1"/>
    <col min="1806" max="1806" width="11.85546875" style="421" customWidth="1"/>
    <col min="1807" max="1807" width="11.140625" style="421" customWidth="1"/>
    <col min="1808" max="1808" width="14.28515625" style="421" customWidth="1"/>
    <col min="1809" max="1809" width="13" style="421" customWidth="1"/>
    <col min="1810" max="1810" width="11" style="421" customWidth="1"/>
    <col min="1811" max="1811" width="9.5703125" style="421" customWidth="1"/>
    <col min="1812" max="1812" width="14" style="421" customWidth="1"/>
    <col min="1813" max="1813" width="12.140625" style="421" customWidth="1"/>
    <col min="1814" max="1814" width="14.28515625" style="421" customWidth="1"/>
    <col min="1815" max="1815" width="9.140625" style="421" customWidth="1"/>
    <col min="1816" max="1817" width="12.140625" style="421" customWidth="1"/>
    <col min="1818" max="1818" width="10.85546875" style="421" customWidth="1"/>
    <col min="1819" max="1819" width="13" style="421" customWidth="1"/>
    <col min="1820" max="1820" width="9.85546875" style="421" customWidth="1"/>
    <col min="1821" max="1827" width="9.140625" style="421" customWidth="1"/>
    <col min="1828" max="1828" width="10.5703125" style="421" customWidth="1"/>
    <col min="1829" max="1829" width="11.42578125" style="421" customWidth="1"/>
    <col min="1830" max="1830" width="13.28515625" style="421" customWidth="1"/>
    <col min="1831" max="1831" width="13" style="421" customWidth="1"/>
    <col min="1832" max="1832" width="16.7109375" style="421" customWidth="1"/>
    <col min="1833" max="1833" width="13.140625" style="421" customWidth="1"/>
    <col min="1834" max="1834" width="14.28515625" style="421" customWidth="1"/>
    <col min="1835" max="1835" width="11.85546875" style="421" customWidth="1"/>
    <col min="1836" max="1836" width="14.28515625" style="421" customWidth="1"/>
    <col min="1837" max="1838" width="9.140625" style="421" customWidth="1"/>
    <col min="1839" max="2031" width="9.140625" style="421"/>
    <col min="2032" max="2032" width="4.85546875" style="421" customWidth="1"/>
    <col min="2033" max="2033" width="14.140625" style="421" customWidth="1"/>
    <col min="2034" max="2034" width="13.7109375" style="421" customWidth="1"/>
    <col min="2035" max="2035" width="12.85546875" style="421" customWidth="1"/>
    <col min="2036" max="2036" width="13" style="421" customWidth="1"/>
    <col min="2037" max="2037" width="15.42578125" style="421" customWidth="1"/>
    <col min="2038" max="2038" width="15.28515625" style="421" customWidth="1"/>
    <col min="2039" max="2040" width="9.5703125" style="421" customWidth="1"/>
    <col min="2041" max="2041" width="11.7109375" style="421" customWidth="1"/>
    <col min="2042" max="2043" width="13.140625" style="421" customWidth="1"/>
    <col min="2044" max="2044" width="14.7109375" style="421" customWidth="1"/>
    <col min="2045" max="2045" width="13.140625" style="421" customWidth="1"/>
    <col min="2046" max="2046" width="11.28515625" style="421" customWidth="1"/>
    <col min="2047" max="2047" width="13.28515625" style="421" customWidth="1"/>
    <col min="2048" max="2048" width="13.7109375" style="421" customWidth="1"/>
    <col min="2049" max="2049" width="13.28515625" style="421" customWidth="1"/>
    <col min="2050" max="2050" width="16.28515625" style="421" customWidth="1"/>
    <col min="2051" max="2052" width="16.7109375" style="421" customWidth="1"/>
    <col min="2053" max="2053" width="11.85546875" style="421" customWidth="1"/>
    <col min="2054" max="2054" width="11.42578125" style="421" customWidth="1"/>
    <col min="2055" max="2055" width="10.140625" style="421" customWidth="1"/>
    <col min="2056" max="2056" width="9.42578125" style="421" customWidth="1"/>
    <col min="2057" max="2057" width="9.5703125" style="421" customWidth="1"/>
    <col min="2058" max="2058" width="9.85546875" style="421" customWidth="1"/>
    <col min="2059" max="2059" width="9.7109375" style="421" customWidth="1"/>
    <col min="2060" max="2060" width="11.42578125" style="421" customWidth="1"/>
    <col min="2061" max="2061" width="8.28515625" style="421" customWidth="1"/>
    <col min="2062" max="2062" width="11.85546875" style="421" customWidth="1"/>
    <col min="2063" max="2063" width="11.140625" style="421" customWidth="1"/>
    <col min="2064" max="2064" width="14.28515625" style="421" customWidth="1"/>
    <col min="2065" max="2065" width="13" style="421" customWidth="1"/>
    <col min="2066" max="2066" width="11" style="421" customWidth="1"/>
    <col min="2067" max="2067" width="9.5703125" style="421" customWidth="1"/>
    <col min="2068" max="2068" width="14" style="421" customWidth="1"/>
    <col min="2069" max="2069" width="12.140625" style="421" customWidth="1"/>
    <col min="2070" max="2070" width="14.28515625" style="421" customWidth="1"/>
    <col min="2071" max="2071" width="9.140625" style="421" customWidth="1"/>
    <col min="2072" max="2073" width="12.140625" style="421" customWidth="1"/>
    <col min="2074" max="2074" width="10.85546875" style="421" customWidth="1"/>
    <col min="2075" max="2075" width="13" style="421" customWidth="1"/>
    <col min="2076" max="2076" width="9.85546875" style="421" customWidth="1"/>
    <col min="2077" max="2083" width="9.140625" style="421" customWidth="1"/>
    <col min="2084" max="2084" width="10.5703125" style="421" customWidth="1"/>
    <col min="2085" max="2085" width="11.42578125" style="421" customWidth="1"/>
    <col min="2086" max="2086" width="13.28515625" style="421" customWidth="1"/>
    <col min="2087" max="2087" width="13" style="421" customWidth="1"/>
    <col min="2088" max="2088" width="16.7109375" style="421" customWidth="1"/>
    <col min="2089" max="2089" width="13.140625" style="421" customWidth="1"/>
    <col min="2090" max="2090" width="14.28515625" style="421" customWidth="1"/>
    <col min="2091" max="2091" width="11.85546875" style="421" customWidth="1"/>
    <col min="2092" max="2092" width="14.28515625" style="421" customWidth="1"/>
    <col min="2093" max="2094" width="9.140625" style="421" customWidth="1"/>
    <col min="2095" max="2287" width="9.140625" style="421"/>
    <col min="2288" max="2288" width="4.85546875" style="421" customWidth="1"/>
    <col min="2289" max="2289" width="14.140625" style="421" customWidth="1"/>
    <col min="2290" max="2290" width="13.7109375" style="421" customWidth="1"/>
    <col min="2291" max="2291" width="12.85546875" style="421" customWidth="1"/>
    <col min="2292" max="2292" width="13" style="421" customWidth="1"/>
    <col min="2293" max="2293" width="15.42578125" style="421" customWidth="1"/>
    <col min="2294" max="2294" width="15.28515625" style="421" customWidth="1"/>
    <col min="2295" max="2296" width="9.5703125" style="421" customWidth="1"/>
    <col min="2297" max="2297" width="11.7109375" style="421" customWidth="1"/>
    <col min="2298" max="2299" width="13.140625" style="421" customWidth="1"/>
    <col min="2300" max="2300" width="14.7109375" style="421" customWidth="1"/>
    <col min="2301" max="2301" width="13.140625" style="421" customWidth="1"/>
    <col min="2302" max="2302" width="11.28515625" style="421" customWidth="1"/>
    <col min="2303" max="2303" width="13.28515625" style="421" customWidth="1"/>
    <col min="2304" max="2304" width="13.7109375" style="421" customWidth="1"/>
    <col min="2305" max="2305" width="13.28515625" style="421" customWidth="1"/>
    <col min="2306" max="2306" width="16.28515625" style="421" customWidth="1"/>
    <col min="2307" max="2308" width="16.7109375" style="421" customWidth="1"/>
    <col min="2309" max="2309" width="11.85546875" style="421" customWidth="1"/>
    <col min="2310" max="2310" width="11.42578125" style="421" customWidth="1"/>
    <col min="2311" max="2311" width="10.140625" style="421" customWidth="1"/>
    <col min="2312" max="2312" width="9.42578125" style="421" customWidth="1"/>
    <col min="2313" max="2313" width="9.5703125" style="421" customWidth="1"/>
    <col min="2314" max="2314" width="9.85546875" style="421" customWidth="1"/>
    <col min="2315" max="2315" width="9.7109375" style="421" customWidth="1"/>
    <col min="2316" max="2316" width="11.42578125" style="421" customWidth="1"/>
    <col min="2317" max="2317" width="8.28515625" style="421" customWidth="1"/>
    <col min="2318" max="2318" width="11.85546875" style="421" customWidth="1"/>
    <col min="2319" max="2319" width="11.140625" style="421" customWidth="1"/>
    <col min="2320" max="2320" width="14.28515625" style="421" customWidth="1"/>
    <col min="2321" max="2321" width="13" style="421" customWidth="1"/>
    <col min="2322" max="2322" width="11" style="421" customWidth="1"/>
    <col min="2323" max="2323" width="9.5703125" style="421" customWidth="1"/>
    <col min="2324" max="2324" width="14" style="421" customWidth="1"/>
    <col min="2325" max="2325" width="12.140625" style="421" customWidth="1"/>
    <col min="2326" max="2326" width="14.28515625" style="421" customWidth="1"/>
    <col min="2327" max="2327" width="9.140625" style="421" customWidth="1"/>
    <col min="2328" max="2329" width="12.140625" style="421" customWidth="1"/>
    <col min="2330" max="2330" width="10.85546875" style="421" customWidth="1"/>
    <col min="2331" max="2331" width="13" style="421" customWidth="1"/>
    <col min="2332" max="2332" width="9.85546875" style="421" customWidth="1"/>
    <col min="2333" max="2339" width="9.140625" style="421" customWidth="1"/>
    <col min="2340" max="2340" width="10.5703125" style="421" customWidth="1"/>
    <col min="2341" max="2341" width="11.42578125" style="421" customWidth="1"/>
    <col min="2342" max="2342" width="13.28515625" style="421" customWidth="1"/>
    <col min="2343" max="2343" width="13" style="421" customWidth="1"/>
    <col min="2344" max="2344" width="16.7109375" style="421" customWidth="1"/>
    <col min="2345" max="2345" width="13.140625" style="421" customWidth="1"/>
    <col min="2346" max="2346" width="14.28515625" style="421" customWidth="1"/>
    <col min="2347" max="2347" width="11.85546875" style="421" customWidth="1"/>
    <col min="2348" max="2348" width="14.28515625" style="421" customWidth="1"/>
    <col min="2349" max="2350" width="9.140625" style="421" customWidth="1"/>
    <col min="2351" max="2543" width="9.140625" style="421"/>
    <col min="2544" max="2544" width="4.85546875" style="421" customWidth="1"/>
    <col min="2545" max="2545" width="14.140625" style="421" customWidth="1"/>
    <col min="2546" max="2546" width="13.7109375" style="421" customWidth="1"/>
    <col min="2547" max="2547" width="12.85546875" style="421" customWidth="1"/>
    <col min="2548" max="2548" width="13" style="421" customWidth="1"/>
    <col min="2549" max="2549" width="15.42578125" style="421" customWidth="1"/>
    <col min="2550" max="2550" width="15.28515625" style="421" customWidth="1"/>
    <col min="2551" max="2552" width="9.5703125" style="421" customWidth="1"/>
    <col min="2553" max="2553" width="11.7109375" style="421" customWidth="1"/>
    <col min="2554" max="2555" width="13.140625" style="421" customWidth="1"/>
    <col min="2556" max="2556" width="14.7109375" style="421" customWidth="1"/>
    <col min="2557" max="2557" width="13.140625" style="421" customWidth="1"/>
    <col min="2558" max="2558" width="11.28515625" style="421" customWidth="1"/>
    <col min="2559" max="2559" width="13.28515625" style="421" customWidth="1"/>
    <col min="2560" max="2560" width="13.7109375" style="421" customWidth="1"/>
    <col min="2561" max="2561" width="13.28515625" style="421" customWidth="1"/>
    <col min="2562" max="2562" width="16.28515625" style="421" customWidth="1"/>
    <col min="2563" max="2564" width="16.7109375" style="421" customWidth="1"/>
    <col min="2565" max="2565" width="11.85546875" style="421" customWidth="1"/>
    <col min="2566" max="2566" width="11.42578125" style="421" customWidth="1"/>
    <col min="2567" max="2567" width="10.140625" style="421" customWidth="1"/>
    <col min="2568" max="2568" width="9.42578125" style="421" customWidth="1"/>
    <col min="2569" max="2569" width="9.5703125" style="421" customWidth="1"/>
    <col min="2570" max="2570" width="9.85546875" style="421" customWidth="1"/>
    <col min="2571" max="2571" width="9.7109375" style="421" customWidth="1"/>
    <col min="2572" max="2572" width="11.42578125" style="421" customWidth="1"/>
    <col min="2573" max="2573" width="8.28515625" style="421" customWidth="1"/>
    <col min="2574" max="2574" width="11.85546875" style="421" customWidth="1"/>
    <col min="2575" max="2575" width="11.140625" style="421" customWidth="1"/>
    <col min="2576" max="2576" width="14.28515625" style="421" customWidth="1"/>
    <col min="2577" max="2577" width="13" style="421" customWidth="1"/>
    <col min="2578" max="2578" width="11" style="421" customWidth="1"/>
    <col min="2579" max="2579" width="9.5703125" style="421" customWidth="1"/>
    <col min="2580" max="2580" width="14" style="421" customWidth="1"/>
    <col min="2581" max="2581" width="12.140625" style="421" customWidth="1"/>
    <col min="2582" max="2582" width="14.28515625" style="421" customWidth="1"/>
    <col min="2583" max="2583" width="9.140625" style="421" customWidth="1"/>
    <col min="2584" max="2585" width="12.140625" style="421" customWidth="1"/>
    <col min="2586" max="2586" width="10.85546875" style="421" customWidth="1"/>
    <col min="2587" max="2587" width="13" style="421" customWidth="1"/>
    <col min="2588" max="2588" width="9.85546875" style="421" customWidth="1"/>
    <col min="2589" max="2595" width="9.140625" style="421" customWidth="1"/>
    <col min="2596" max="2596" width="10.5703125" style="421" customWidth="1"/>
    <col min="2597" max="2597" width="11.42578125" style="421" customWidth="1"/>
    <col min="2598" max="2598" width="13.28515625" style="421" customWidth="1"/>
    <col min="2599" max="2599" width="13" style="421" customWidth="1"/>
    <col min="2600" max="2600" width="16.7109375" style="421" customWidth="1"/>
    <col min="2601" max="2601" width="13.140625" style="421" customWidth="1"/>
    <col min="2602" max="2602" width="14.28515625" style="421" customWidth="1"/>
    <col min="2603" max="2603" width="11.85546875" style="421" customWidth="1"/>
    <col min="2604" max="2604" width="14.28515625" style="421" customWidth="1"/>
    <col min="2605" max="2606" width="9.140625" style="421" customWidth="1"/>
    <col min="2607" max="2799" width="9.140625" style="421"/>
    <col min="2800" max="2800" width="4.85546875" style="421" customWidth="1"/>
    <col min="2801" max="2801" width="14.140625" style="421" customWidth="1"/>
    <col min="2802" max="2802" width="13.7109375" style="421" customWidth="1"/>
    <col min="2803" max="2803" width="12.85546875" style="421" customWidth="1"/>
    <col min="2804" max="2804" width="13" style="421" customWidth="1"/>
    <col min="2805" max="2805" width="15.42578125" style="421" customWidth="1"/>
    <col min="2806" max="2806" width="15.28515625" style="421" customWidth="1"/>
    <col min="2807" max="2808" width="9.5703125" style="421" customWidth="1"/>
    <col min="2809" max="2809" width="11.7109375" style="421" customWidth="1"/>
    <col min="2810" max="2811" width="13.140625" style="421" customWidth="1"/>
    <col min="2812" max="2812" width="14.7109375" style="421" customWidth="1"/>
    <col min="2813" max="2813" width="13.140625" style="421" customWidth="1"/>
    <col min="2814" max="2814" width="11.28515625" style="421" customWidth="1"/>
    <col min="2815" max="2815" width="13.28515625" style="421" customWidth="1"/>
    <col min="2816" max="2816" width="13.7109375" style="421" customWidth="1"/>
    <col min="2817" max="2817" width="13.28515625" style="421" customWidth="1"/>
    <col min="2818" max="2818" width="16.28515625" style="421" customWidth="1"/>
    <col min="2819" max="2820" width="16.7109375" style="421" customWidth="1"/>
    <col min="2821" max="2821" width="11.85546875" style="421" customWidth="1"/>
    <col min="2822" max="2822" width="11.42578125" style="421" customWidth="1"/>
    <col min="2823" max="2823" width="10.140625" style="421" customWidth="1"/>
    <col min="2824" max="2824" width="9.42578125" style="421" customWidth="1"/>
    <col min="2825" max="2825" width="9.5703125" style="421" customWidth="1"/>
    <col min="2826" max="2826" width="9.85546875" style="421" customWidth="1"/>
    <col min="2827" max="2827" width="9.7109375" style="421" customWidth="1"/>
    <col min="2828" max="2828" width="11.42578125" style="421" customWidth="1"/>
    <col min="2829" max="2829" width="8.28515625" style="421" customWidth="1"/>
    <col min="2830" max="2830" width="11.85546875" style="421" customWidth="1"/>
    <col min="2831" max="2831" width="11.140625" style="421" customWidth="1"/>
    <col min="2832" max="2832" width="14.28515625" style="421" customWidth="1"/>
    <col min="2833" max="2833" width="13" style="421" customWidth="1"/>
    <col min="2834" max="2834" width="11" style="421" customWidth="1"/>
    <col min="2835" max="2835" width="9.5703125" style="421" customWidth="1"/>
    <col min="2836" max="2836" width="14" style="421" customWidth="1"/>
    <col min="2837" max="2837" width="12.140625" style="421" customWidth="1"/>
    <col min="2838" max="2838" width="14.28515625" style="421" customWidth="1"/>
    <col min="2839" max="2839" width="9.140625" style="421" customWidth="1"/>
    <col min="2840" max="2841" width="12.140625" style="421" customWidth="1"/>
    <col min="2842" max="2842" width="10.85546875" style="421" customWidth="1"/>
    <col min="2843" max="2843" width="13" style="421" customWidth="1"/>
    <col min="2844" max="2844" width="9.85546875" style="421" customWidth="1"/>
    <col min="2845" max="2851" width="9.140625" style="421" customWidth="1"/>
    <col min="2852" max="2852" width="10.5703125" style="421" customWidth="1"/>
    <col min="2853" max="2853" width="11.42578125" style="421" customWidth="1"/>
    <col min="2854" max="2854" width="13.28515625" style="421" customWidth="1"/>
    <col min="2855" max="2855" width="13" style="421" customWidth="1"/>
    <col min="2856" max="2856" width="16.7109375" style="421" customWidth="1"/>
    <col min="2857" max="2857" width="13.140625" style="421" customWidth="1"/>
    <col min="2858" max="2858" width="14.28515625" style="421" customWidth="1"/>
    <col min="2859" max="2859" width="11.85546875" style="421" customWidth="1"/>
    <col min="2860" max="2860" width="14.28515625" style="421" customWidth="1"/>
    <col min="2861" max="2862" width="9.140625" style="421" customWidth="1"/>
    <col min="2863" max="3055" width="9.140625" style="421"/>
    <col min="3056" max="3056" width="4.85546875" style="421" customWidth="1"/>
    <col min="3057" max="3057" width="14.140625" style="421" customWidth="1"/>
    <col min="3058" max="3058" width="13.7109375" style="421" customWidth="1"/>
    <col min="3059" max="3059" width="12.85546875" style="421" customWidth="1"/>
    <col min="3060" max="3060" width="13" style="421" customWidth="1"/>
    <col min="3061" max="3061" width="15.42578125" style="421" customWidth="1"/>
    <col min="3062" max="3062" width="15.28515625" style="421" customWidth="1"/>
    <col min="3063" max="3064" width="9.5703125" style="421" customWidth="1"/>
    <col min="3065" max="3065" width="11.7109375" style="421" customWidth="1"/>
    <col min="3066" max="3067" width="13.140625" style="421" customWidth="1"/>
    <col min="3068" max="3068" width="14.7109375" style="421" customWidth="1"/>
    <col min="3069" max="3069" width="13.140625" style="421" customWidth="1"/>
    <col min="3070" max="3070" width="11.28515625" style="421" customWidth="1"/>
    <col min="3071" max="3071" width="13.28515625" style="421" customWidth="1"/>
    <col min="3072" max="3072" width="13.7109375" style="421" customWidth="1"/>
    <col min="3073" max="3073" width="13.28515625" style="421" customWidth="1"/>
    <col min="3074" max="3074" width="16.28515625" style="421" customWidth="1"/>
    <col min="3075" max="3076" width="16.7109375" style="421" customWidth="1"/>
    <col min="3077" max="3077" width="11.85546875" style="421" customWidth="1"/>
    <col min="3078" max="3078" width="11.42578125" style="421" customWidth="1"/>
    <col min="3079" max="3079" width="10.140625" style="421" customWidth="1"/>
    <col min="3080" max="3080" width="9.42578125" style="421" customWidth="1"/>
    <col min="3081" max="3081" width="9.5703125" style="421" customWidth="1"/>
    <col min="3082" max="3082" width="9.85546875" style="421" customWidth="1"/>
    <col min="3083" max="3083" width="9.7109375" style="421" customWidth="1"/>
    <col min="3084" max="3084" width="11.42578125" style="421" customWidth="1"/>
    <col min="3085" max="3085" width="8.28515625" style="421" customWidth="1"/>
    <col min="3086" max="3086" width="11.85546875" style="421" customWidth="1"/>
    <col min="3087" max="3087" width="11.140625" style="421" customWidth="1"/>
    <col min="3088" max="3088" width="14.28515625" style="421" customWidth="1"/>
    <col min="3089" max="3089" width="13" style="421" customWidth="1"/>
    <col min="3090" max="3090" width="11" style="421" customWidth="1"/>
    <col min="3091" max="3091" width="9.5703125" style="421" customWidth="1"/>
    <col min="3092" max="3092" width="14" style="421" customWidth="1"/>
    <col min="3093" max="3093" width="12.140625" style="421" customWidth="1"/>
    <col min="3094" max="3094" width="14.28515625" style="421" customWidth="1"/>
    <col min="3095" max="3095" width="9.140625" style="421" customWidth="1"/>
    <col min="3096" max="3097" width="12.140625" style="421" customWidth="1"/>
    <col min="3098" max="3098" width="10.85546875" style="421" customWidth="1"/>
    <col min="3099" max="3099" width="13" style="421" customWidth="1"/>
    <col min="3100" max="3100" width="9.85546875" style="421" customWidth="1"/>
    <col min="3101" max="3107" width="9.140625" style="421" customWidth="1"/>
    <col min="3108" max="3108" width="10.5703125" style="421" customWidth="1"/>
    <col min="3109" max="3109" width="11.42578125" style="421" customWidth="1"/>
    <col min="3110" max="3110" width="13.28515625" style="421" customWidth="1"/>
    <col min="3111" max="3111" width="13" style="421" customWidth="1"/>
    <col min="3112" max="3112" width="16.7109375" style="421" customWidth="1"/>
    <col min="3113" max="3113" width="13.140625" style="421" customWidth="1"/>
    <col min="3114" max="3114" width="14.28515625" style="421" customWidth="1"/>
    <col min="3115" max="3115" width="11.85546875" style="421" customWidth="1"/>
    <col min="3116" max="3116" width="14.28515625" style="421" customWidth="1"/>
    <col min="3117" max="3118" width="9.140625" style="421" customWidth="1"/>
    <col min="3119" max="3311" width="9.140625" style="421"/>
    <col min="3312" max="3312" width="4.85546875" style="421" customWidth="1"/>
    <col min="3313" max="3313" width="14.140625" style="421" customWidth="1"/>
    <col min="3314" max="3314" width="13.7109375" style="421" customWidth="1"/>
    <col min="3315" max="3315" width="12.85546875" style="421" customWidth="1"/>
    <col min="3316" max="3316" width="13" style="421" customWidth="1"/>
    <col min="3317" max="3317" width="15.42578125" style="421" customWidth="1"/>
    <col min="3318" max="3318" width="15.28515625" style="421" customWidth="1"/>
    <col min="3319" max="3320" width="9.5703125" style="421" customWidth="1"/>
    <col min="3321" max="3321" width="11.7109375" style="421" customWidth="1"/>
    <col min="3322" max="3323" width="13.140625" style="421" customWidth="1"/>
    <col min="3324" max="3324" width="14.7109375" style="421" customWidth="1"/>
    <col min="3325" max="3325" width="13.140625" style="421" customWidth="1"/>
    <col min="3326" max="3326" width="11.28515625" style="421" customWidth="1"/>
    <col min="3327" max="3327" width="13.28515625" style="421" customWidth="1"/>
    <col min="3328" max="3328" width="13.7109375" style="421" customWidth="1"/>
    <col min="3329" max="3329" width="13.28515625" style="421" customWidth="1"/>
    <col min="3330" max="3330" width="16.28515625" style="421" customWidth="1"/>
    <col min="3331" max="3332" width="16.7109375" style="421" customWidth="1"/>
    <col min="3333" max="3333" width="11.85546875" style="421" customWidth="1"/>
    <col min="3334" max="3334" width="11.42578125" style="421" customWidth="1"/>
    <col min="3335" max="3335" width="10.140625" style="421" customWidth="1"/>
    <col min="3336" max="3336" width="9.42578125" style="421" customWidth="1"/>
    <col min="3337" max="3337" width="9.5703125" style="421" customWidth="1"/>
    <col min="3338" max="3338" width="9.85546875" style="421" customWidth="1"/>
    <col min="3339" max="3339" width="9.7109375" style="421" customWidth="1"/>
    <col min="3340" max="3340" width="11.42578125" style="421" customWidth="1"/>
    <col min="3341" max="3341" width="8.28515625" style="421" customWidth="1"/>
    <col min="3342" max="3342" width="11.85546875" style="421" customWidth="1"/>
    <col min="3343" max="3343" width="11.140625" style="421" customWidth="1"/>
    <col min="3344" max="3344" width="14.28515625" style="421" customWidth="1"/>
    <col min="3345" max="3345" width="13" style="421" customWidth="1"/>
    <col min="3346" max="3346" width="11" style="421" customWidth="1"/>
    <col min="3347" max="3347" width="9.5703125" style="421" customWidth="1"/>
    <col min="3348" max="3348" width="14" style="421" customWidth="1"/>
    <col min="3349" max="3349" width="12.140625" style="421" customWidth="1"/>
    <col min="3350" max="3350" width="14.28515625" style="421" customWidth="1"/>
    <col min="3351" max="3351" width="9.140625" style="421" customWidth="1"/>
    <col min="3352" max="3353" width="12.140625" style="421" customWidth="1"/>
    <col min="3354" max="3354" width="10.85546875" style="421" customWidth="1"/>
    <col min="3355" max="3355" width="13" style="421" customWidth="1"/>
    <col min="3356" max="3356" width="9.85546875" style="421" customWidth="1"/>
    <col min="3357" max="3363" width="9.140625" style="421" customWidth="1"/>
    <col min="3364" max="3364" width="10.5703125" style="421" customWidth="1"/>
    <col min="3365" max="3365" width="11.42578125" style="421" customWidth="1"/>
    <col min="3366" max="3366" width="13.28515625" style="421" customWidth="1"/>
    <col min="3367" max="3367" width="13" style="421" customWidth="1"/>
    <col min="3368" max="3368" width="16.7109375" style="421" customWidth="1"/>
    <col min="3369" max="3369" width="13.140625" style="421" customWidth="1"/>
    <col min="3370" max="3370" width="14.28515625" style="421" customWidth="1"/>
    <col min="3371" max="3371" width="11.85546875" style="421" customWidth="1"/>
    <col min="3372" max="3372" width="14.28515625" style="421" customWidth="1"/>
    <col min="3373" max="3374" width="9.140625" style="421" customWidth="1"/>
    <col min="3375" max="3567" width="9.140625" style="421"/>
    <col min="3568" max="3568" width="4.85546875" style="421" customWidth="1"/>
    <col min="3569" max="3569" width="14.140625" style="421" customWidth="1"/>
    <col min="3570" max="3570" width="13.7109375" style="421" customWidth="1"/>
    <col min="3571" max="3571" width="12.85546875" style="421" customWidth="1"/>
    <col min="3572" max="3572" width="13" style="421" customWidth="1"/>
    <col min="3573" max="3573" width="15.42578125" style="421" customWidth="1"/>
    <col min="3574" max="3574" width="15.28515625" style="421" customWidth="1"/>
    <col min="3575" max="3576" width="9.5703125" style="421" customWidth="1"/>
    <col min="3577" max="3577" width="11.7109375" style="421" customWidth="1"/>
    <col min="3578" max="3579" width="13.140625" style="421" customWidth="1"/>
    <col min="3580" max="3580" width="14.7109375" style="421" customWidth="1"/>
    <col min="3581" max="3581" width="13.140625" style="421" customWidth="1"/>
    <col min="3582" max="3582" width="11.28515625" style="421" customWidth="1"/>
    <col min="3583" max="3583" width="13.28515625" style="421" customWidth="1"/>
    <col min="3584" max="3584" width="13.7109375" style="421" customWidth="1"/>
    <col min="3585" max="3585" width="13.28515625" style="421" customWidth="1"/>
    <col min="3586" max="3586" width="16.28515625" style="421" customWidth="1"/>
    <col min="3587" max="3588" width="16.7109375" style="421" customWidth="1"/>
    <col min="3589" max="3589" width="11.85546875" style="421" customWidth="1"/>
    <col min="3590" max="3590" width="11.42578125" style="421" customWidth="1"/>
    <col min="3591" max="3591" width="10.140625" style="421" customWidth="1"/>
    <col min="3592" max="3592" width="9.42578125" style="421" customWidth="1"/>
    <col min="3593" max="3593" width="9.5703125" style="421" customWidth="1"/>
    <col min="3594" max="3594" width="9.85546875" style="421" customWidth="1"/>
    <col min="3595" max="3595" width="9.7109375" style="421" customWidth="1"/>
    <col min="3596" max="3596" width="11.42578125" style="421" customWidth="1"/>
    <col min="3597" max="3597" width="8.28515625" style="421" customWidth="1"/>
    <col min="3598" max="3598" width="11.85546875" style="421" customWidth="1"/>
    <col min="3599" max="3599" width="11.140625" style="421" customWidth="1"/>
    <col min="3600" max="3600" width="14.28515625" style="421" customWidth="1"/>
    <col min="3601" max="3601" width="13" style="421" customWidth="1"/>
    <col min="3602" max="3602" width="11" style="421" customWidth="1"/>
    <col min="3603" max="3603" width="9.5703125" style="421" customWidth="1"/>
    <col min="3604" max="3604" width="14" style="421" customWidth="1"/>
    <col min="3605" max="3605" width="12.140625" style="421" customWidth="1"/>
    <col min="3606" max="3606" width="14.28515625" style="421" customWidth="1"/>
    <col min="3607" max="3607" width="9.140625" style="421" customWidth="1"/>
    <col min="3608" max="3609" width="12.140625" style="421" customWidth="1"/>
    <col min="3610" max="3610" width="10.85546875" style="421" customWidth="1"/>
    <col min="3611" max="3611" width="13" style="421" customWidth="1"/>
    <col min="3612" max="3612" width="9.85546875" style="421" customWidth="1"/>
    <col min="3613" max="3619" width="9.140625" style="421" customWidth="1"/>
    <col min="3620" max="3620" width="10.5703125" style="421" customWidth="1"/>
    <col min="3621" max="3621" width="11.42578125" style="421" customWidth="1"/>
    <col min="3622" max="3622" width="13.28515625" style="421" customWidth="1"/>
    <col min="3623" max="3623" width="13" style="421" customWidth="1"/>
    <col min="3624" max="3624" width="16.7109375" style="421" customWidth="1"/>
    <col min="3625" max="3625" width="13.140625" style="421" customWidth="1"/>
    <col min="3626" max="3626" width="14.28515625" style="421" customWidth="1"/>
    <col min="3627" max="3627" width="11.85546875" style="421" customWidth="1"/>
    <col min="3628" max="3628" width="14.28515625" style="421" customWidth="1"/>
    <col min="3629" max="3630" width="9.140625" style="421" customWidth="1"/>
    <col min="3631" max="3823" width="9.140625" style="421"/>
    <col min="3824" max="3824" width="4.85546875" style="421" customWidth="1"/>
    <col min="3825" max="3825" width="14.140625" style="421" customWidth="1"/>
    <col min="3826" max="3826" width="13.7109375" style="421" customWidth="1"/>
    <col min="3827" max="3827" width="12.85546875" style="421" customWidth="1"/>
    <col min="3828" max="3828" width="13" style="421" customWidth="1"/>
    <col min="3829" max="3829" width="15.42578125" style="421" customWidth="1"/>
    <col min="3830" max="3830" width="15.28515625" style="421" customWidth="1"/>
    <col min="3831" max="3832" width="9.5703125" style="421" customWidth="1"/>
    <col min="3833" max="3833" width="11.7109375" style="421" customWidth="1"/>
    <col min="3834" max="3835" width="13.140625" style="421" customWidth="1"/>
    <col min="3836" max="3836" width="14.7109375" style="421" customWidth="1"/>
    <col min="3837" max="3837" width="13.140625" style="421" customWidth="1"/>
    <col min="3838" max="3838" width="11.28515625" style="421" customWidth="1"/>
    <col min="3839" max="3839" width="13.28515625" style="421" customWidth="1"/>
    <col min="3840" max="3840" width="13.7109375" style="421" customWidth="1"/>
    <col min="3841" max="3841" width="13.28515625" style="421" customWidth="1"/>
    <col min="3842" max="3842" width="16.28515625" style="421" customWidth="1"/>
    <col min="3843" max="3844" width="16.7109375" style="421" customWidth="1"/>
    <col min="3845" max="3845" width="11.85546875" style="421" customWidth="1"/>
    <col min="3846" max="3846" width="11.42578125" style="421" customWidth="1"/>
    <col min="3847" max="3847" width="10.140625" style="421" customWidth="1"/>
    <col min="3848" max="3848" width="9.42578125" style="421" customWidth="1"/>
    <col min="3849" max="3849" width="9.5703125" style="421" customWidth="1"/>
    <col min="3850" max="3850" width="9.85546875" style="421" customWidth="1"/>
    <col min="3851" max="3851" width="9.7109375" style="421" customWidth="1"/>
    <col min="3852" max="3852" width="11.42578125" style="421" customWidth="1"/>
    <col min="3853" max="3853" width="8.28515625" style="421" customWidth="1"/>
    <col min="3854" max="3854" width="11.85546875" style="421" customWidth="1"/>
    <col min="3855" max="3855" width="11.140625" style="421" customWidth="1"/>
    <col min="3856" max="3856" width="14.28515625" style="421" customWidth="1"/>
    <col min="3857" max="3857" width="13" style="421" customWidth="1"/>
    <col min="3858" max="3858" width="11" style="421" customWidth="1"/>
    <col min="3859" max="3859" width="9.5703125" style="421" customWidth="1"/>
    <col min="3860" max="3860" width="14" style="421" customWidth="1"/>
    <col min="3861" max="3861" width="12.140625" style="421" customWidth="1"/>
    <col min="3862" max="3862" width="14.28515625" style="421" customWidth="1"/>
    <col min="3863" max="3863" width="9.140625" style="421" customWidth="1"/>
    <col min="3864" max="3865" width="12.140625" style="421" customWidth="1"/>
    <col min="3866" max="3866" width="10.85546875" style="421" customWidth="1"/>
    <col min="3867" max="3867" width="13" style="421" customWidth="1"/>
    <col min="3868" max="3868" width="9.85546875" style="421" customWidth="1"/>
    <col min="3869" max="3875" width="9.140625" style="421" customWidth="1"/>
    <col min="3876" max="3876" width="10.5703125" style="421" customWidth="1"/>
    <col min="3877" max="3877" width="11.42578125" style="421" customWidth="1"/>
    <col min="3878" max="3878" width="13.28515625" style="421" customWidth="1"/>
    <col min="3879" max="3879" width="13" style="421" customWidth="1"/>
    <col min="3880" max="3880" width="16.7109375" style="421" customWidth="1"/>
    <col min="3881" max="3881" width="13.140625" style="421" customWidth="1"/>
    <col min="3882" max="3882" width="14.28515625" style="421" customWidth="1"/>
    <col min="3883" max="3883" width="11.85546875" style="421" customWidth="1"/>
    <col min="3884" max="3884" width="14.28515625" style="421" customWidth="1"/>
    <col min="3885" max="3886" width="9.140625" style="421" customWidth="1"/>
    <col min="3887" max="4079" width="9.140625" style="421"/>
    <col min="4080" max="4080" width="4.85546875" style="421" customWidth="1"/>
    <col min="4081" max="4081" width="14.140625" style="421" customWidth="1"/>
    <col min="4082" max="4082" width="13.7109375" style="421" customWidth="1"/>
    <col min="4083" max="4083" width="12.85546875" style="421" customWidth="1"/>
    <col min="4084" max="4084" width="13" style="421" customWidth="1"/>
    <col min="4085" max="4085" width="15.42578125" style="421" customWidth="1"/>
    <col min="4086" max="4086" width="15.28515625" style="421" customWidth="1"/>
    <col min="4087" max="4088" width="9.5703125" style="421" customWidth="1"/>
    <col min="4089" max="4089" width="11.7109375" style="421" customWidth="1"/>
    <col min="4090" max="4091" width="13.140625" style="421" customWidth="1"/>
    <col min="4092" max="4092" width="14.7109375" style="421" customWidth="1"/>
    <col min="4093" max="4093" width="13.140625" style="421" customWidth="1"/>
    <col min="4094" max="4094" width="11.28515625" style="421" customWidth="1"/>
    <col min="4095" max="4095" width="13.28515625" style="421" customWidth="1"/>
    <col min="4096" max="4096" width="13.7109375" style="421" customWidth="1"/>
    <col min="4097" max="4097" width="13.28515625" style="421" customWidth="1"/>
    <col min="4098" max="4098" width="16.28515625" style="421" customWidth="1"/>
    <col min="4099" max="4100" width="16.7109375" style="421" customWidth="1"/>
    <col min="4101" max="4101" width="11.85546875" style="421" customWidth="1"/>
    <col min="4102" max="4102" width="11.42578125" style="421" customWidth="1"/>
    <col min="4103" max="4103" width="10.140625" style="421" customWidth="1"/>
    <col min="4104" max="4104" width="9.42578125" style="421" customWidth="1"/>
    <col min="4105" max="4105" width="9.5703125" style="421" customWidth="1"/>
    <col min="4106" max="4106" width="9.85546875" style="421" customWidth="1"/>
    <col min="4107" max="4107" width="9.7109375" style="421" customWidth="1"/>
    <col min="4108" max="4108" width="11.42578125" style="421" customWidth="1"/>
    <col min="4109" max="4109" width="8.28515625" style="421" customWidth="1"/>
    <col min="4110" max="4110" width="11.85546875" style="421" customWidth="1"/>
    <col min="4111" max="4111" width="11.140625" style="421" customWidth="1"/>
    <col min="4112" max="4112" width="14.28515625" style="421" customWidth="1"/>
    <col min="4113" max="4113" width="13" style="421" customWidth="1"/>
    <col min="4114" max="4114" width="11" style="421" customWidth="1"/>
    <col min="4115" max="4115" width="9.5703125" style="421" customWidth="1"/>
    <col min="4116" max="4116" width="14" style="421" customWidth="1"/>
    <col min="4117" max="4117" width="12.140625" style="421" customWidth="1"/>
    <col min="4118" max="4118" width="14.28515625" style="421" customWidth="1"/>
    <col min="4119" max="4119" width="9.140625" style="421" customWidth="1"/>
    <col min="4120" max="4121" width="12.140625" style="421" customWidth="1"/>
    <col min="4122" max="4122" width="10.85546875" style="421" customWidth="1"/>
    <col min="4123" max="4123" width="13" style="421" customWidth="1"/>
    <col min="4124" max="4124" width="9.85546875" style="421" customWidth="1"/>
    <col min="4125" max="4131" width="9.140625" style="421" customWidth="1"/>
    <col min="4132" max="4132" width="10.5703125" style="421" customWidth="1"/>
    <col min="4133" max="4133" width="11.42578125" style="421" customWidth="1"/>
    <col min="4134" max="4134" width="13.28515625" style="421" customWidth="1"/>
    <col min="4135" max="4135" width="13" style="421" customWidth="1"/>
    <col min="4136" max="4136" width="16.7109375" style="421" customWidth="1"/>
    <col min="4137" max="4137" width="13.140625" style="421" customWidth="1"/>
    <col min="4138" max="4138" width="14.28515625" style="421" customWidth="1"/>
    <col min="4139" max="4139" width="11.85546875" style="421" customWidth="1"/>
    <col min="4140" max="4140" width="14.28515625" style="421" customWidth="1"/>
    <col min="4141" max="4142" width="9.140625" style="421" customWidth="1"/>
    <col min="4143" max="4335" width="9.140625" style="421"/>
    <col min="4336" max="4336" width="4.85546875" style="421" customWidth="1"/>
    <col min="4337" max="4337" width="14.140625" style="421" customWidth="1"/>
    <col min="4338" max="4338" width="13.7109375" style="421" customWidth="1"/>
    <col min="4339" max="4339" width="12.85546875" style="421" customWidth="1"/>
    <col min="4340" max="4340" width="13" style="421" customWidth="1"/>
    <col min="4341" max="4341" width="15.42578125" style="421" customWidth="1"/>
    <col min="4342" max="4342" width="15.28515625" style="421" customWidth="1"/>
    <col min="4343" max="4344" width="9.5703125" style="421" customWidth="1"/>
    <col min="4345" max="4345" width="11.7109375" style="421" customWidth="1"/>
    <col min="4346" max="4347" width="13.140625" style="421" customWidth="1"/>
    <col min="4348" max="4348" width="14.7109375" style="421" customWidth="1"/>
    <col min="4349" max="4349" width="13.140625" style="421" customWidth="1"/>
    <col min="4350" max="4350" width="11.28515625" style="421" customWidth="1"/>
    <col min="4351" max="4351" width="13.28515625" style="421" customWidth="1"/>
    <col min="4352" max="4352" width="13.7109375" style="421" customWidth="1"/>
    <col min="4353" max="4353" width="13.28515625" style="421" customWidth="1"/>
    <col min="4354" max="4354" width="16.28515625" style="421" customWidth="1"/>
    <col min="4355" max="4356" width="16.7109375" style="421" customWidth="1"/>
    <col min="4357" max="4357" width="11.85546875" style="421" customWidth="1"/>
    <col min="4358" max="4358" width="11.42578125" style="421" customWidth="1"/>
    <col min="4359" max="4359" width="10.140625" style="421" customWidth="1"/>
    <col min="4360" max="4360" width="9.42578125" style="421" customWidth="1"/>
    <col min="4361" max="4361" width="9.5703125" style="421" customWidth="1"/>
    <col min="4362" max="4362" width="9.85546875" style="421" customWidth="1"/>
    <col min="4363" max="4363" width="9.7109375" style="421" customWidth="1"/>
    <col min="4364" max="4364" width="11.42578125" style="421" customWidth="1"/>
    <col min="4365" max="4365" width="8.28515625" style="421" customWidth="1"/>
    <col min="4366" max="4366" width="11.85546875" style="421" customWidth="1"/>
    <col min="4367" max="4367" width="11.140625" style="421" customWidth="1"/>
    <col min="4368" max="4368" width="14.28515625" style="421" customWidth="1"/>
    <col min="4369" max="4369" width="13" style="421" customWidth="1"/>
    <col min="4370" max="4370" width="11" style="421" customWidth="1"/>
    <col min="4371" max="4371" width="9.5703125" style="421" customWidth="1"/>
    <col min="4372" max="4372" width="14" style="421" customWidth="1"/>
    <col min="4373" max="4373" width="12.140625" style="421" customWidth="1"/>
    <col min="4374" max="4374" width="14.28515625" style="421" customWidth="1"/>
    <col min="4375" max="4375" width="9.140625" style="421" customWidth="1"/>
    <col min="4376" max="4377" width="12.140625" style="421" customWidth="1"/>
    <col min="4378" max="4378" width="10.85546875" style="421" customWidth="1"/>
    <col min="4379" max="4379" width="13" style="421" customWidth="1"/>
    <col min="4380" max="4380" width="9.85546875" style="421" customWidth="1"/>
    <col min="4381" max="4387" width="9.140625" style="421" customWidth="1"/>
    <col min="4388" max="4388" width="10.5703125" style="421" customWidth="1"/>
    <col min="4389" max="4389" width="11.42578125" style="421" customWidth="1"/>
    <col min="4390" max="4390" width="13.28515625" style="421" customWidth="1"/>
    <col min="4391" max="4391" width="13" style="421" customWidth="1"/>
    <col min="4392" max="4392" width="16.7109375" style="421" customWidth="1"/>
    <col min="4393" max="4393" width="13.140625" style="421" customWidth="1"/>
    <col min="4394" max="4394" width="14.28515625" style="421" customWidth="1"/>
    <col min="4395" max="4395" width="11.85546875" style="421" customWidth="1"/>
    <col min="4396" max="4396" width="14.28515625" style="421" customWidth="1"/>
    <col min="4397" max="4398" width="9.140625" style="421" customWidth="1"/>
    <col min="4399" max="4591" width="9.140625" style="421"/>
    <col min="4592" max="4592" width="4.85546875" style="421" customWidth="1"/>
    <col min="4593" max="4593" width="14.140625" style="421" customWidth="1"/>
    <col min="4594" max="4594" width="13.7109375" style="421" customWidth="1"/>
    <col min="4595" max="4595" width="12.85546875" style="421" customWidth="1"/>
    <col min="4596" max="4596" width="13" style="421" customWidth="1"/>
    <col min="4597" max="4597" width="15.42578125" style="421" customWidth="1"/>
    <col min="4598" max="4598" width="15.28515625" style="421" customWidth="1"/>
    <col min="4599" max="4600" width="9.5703125" style="421" customWidth="1"/>
    <col min="4601" max="4601" width="11.7109375" style="421" customWidth="1"/>
    <col min="4602" max="4603" width="13.140625" style="421" customWidth="1"/>
    <col min="4604" max="4604" width="14.7109375" style="421" customWidth="1"/>
    <col min="4605" max="4605" width="13.140625" style="421" customWidth="1"/>
    <col min="4606" max="4606" width="11.28515625" style="421" customWidth="1"/>
    <col min="4607" max="4607" width="13.28515625" style="421" customWidth="1"/>
    <col min="4608" max="4608" width="13.7109375" style="421" customWidth="1"/>
    <col min="4609" max="4609" width="13.28515625" style="421" customWidth="1"/>
    <col min="4610" max="4610" width="16.28515625" style="421" customWidth="1"/>
    <col min="4611" max="4612" width="16.7109375" style="421" customWidth="1"/>
    <col min="4613" max="4613" width="11.85546875" style="421" customWidth="1"/>
    <col min="4614" max="4614" width="11.42578125" style="421" customWidth="1"/>
    <col min="4615" max="4615" width="10.140625" style="421" customWidth="1"/>
    <col min="4616" max="4616" width="9.42578125" style="421" customWidth="1"/>
    <col min="4617" max="4617" width="9.5703125" style="421" customWidth="1"/>
    <col min="4618" max="4618" width="9.85546875" style="421" customWidth="1"/>
    <col min="4619" max="4619" width="9.7109375" style="421" customWidth="1"/>
    <col min="4620" max="4620" width="11.42578125" style="421" customWidth="1"/>
    <col min="4621" max="4621" width="8.28515625" style="421" customWidth="1"/>
    <col min="4622" max="4622" width="11.85546875" style="421" customWidth="1"/>
    <col min="4623" max="4623" width="11.140625" style="421" customWidth="1"/>
    <col min="4624" max="4624" width="14.28515625" style="421" customWidth="1"/>
    <col min="4625" max="4625" width="13" style="421" customWidth="1"/>
    <col min="4626" max="4626" width="11" style="421" customWidth="1"/>
    <col min="4627" max="4627" width="9.5703125" style="421" customWidth="1"/>
    <col min="4628" max="4628" width="14" style="421" customWidth="1"/>
    <col min="4629" max="4629" width="12.140625" style="421" customWidth="1"/>
    <col min="4630" max="4630" width="14.28515625" style="421" customWidth="1"/>
    <col min="4631" max="4631" width="9.140625" style="421" customWidth="1"/>
    <col min="4632" max="4633" width="12.140625" style="421" customWidth="1"/>
    <col min="4634" max="4634" width="10.85546875" style="421" customWidth="1"/>
    <col min="4635" max="4635" width="13" style="421" customWidth="1"/>
    <col min="4636" max="4636" width="9.85546875" style="421" customWidth="1"/>
    <col min="4637" max="4643" width="9.140625" style="421" customWidth="1"/>
    <col min="4644" max="4644" width="10.5703125" style="421" customWidth="1"/>
    <col min="4645" max="4645" width="11.42578125" style="421" customWidth="1"/>
    <col min="4646" max="4646" width="13.28515625" style="421" customWidth="1"/>
    <col min="4647" max="4647" width="13" style="421" customWidth="1"/>
    <col min="4648" max="4648" width="16.7109375" style="421" customWidth="1"/>
    <col min="4649" max="4649" width="13.140625" style="421" customWidth="1"/>
    <col min="4650" max="4650" width="14.28515625" style="421" customWidth="1"/>
    <col min="4651" max="4651" width="11.85546875" style="421" customWidth="1"/>
    <col min="4652" max="4652" width="14.28515625" style="421" customWidth="1"/>
    <col min="4653" max="4654" width="9.140625" style="421" customWidth="1"/>
    <col min="4655" max="4847" width="9.140625" style="421"/>
    <col min="4848" max="4848" width="4.85546875" style="421" customWidth="1"/>
    <col min="4849" max="4849" width="14.140625" style="421" customWidth="1"/>
    <col min="4850" max="4850" width="13.7109375" style="421" customWidth="1"/>
    <col min="4851" max="4851" width="12.85546875" style="421" customWidth="1"/>
    <col min="4852" max="4852" width="13" style="421" customWidth="1"/>
    <col min="4853" max="4853" width="15.42578125" style="421" customWidth="1"/>
    <col min="4854" max="4854" width="15.28515625" style="421" customWidth="1"/>
    <col min="4855" max="4856" width="9.5703125" style="421" customWidth="1"/>
    <col min="4857" max="4857" width="11.7109375" style="421" customWidth="1"/>
    <col min="4858" max="4859" width="13.140625" style="421" customWidth="1"/>
    <col min="4860" max="4860" width="14.7109375" style="421" customWidth="1"/>
    <col min="4861" max="4861" width="13.140625" style="421" customWidth="1"/>
    <col min="4862" max="4862" width="11.28515625" style="421" customWidth="1"/>
    <col min="4863" max="4863" width="13.28515625" style="421" customWidth="1"/>
    <col min="4864" max="4864" width="13.7109375" style="421" customWidth="1"/>
    <col min="4865" max="4865" width="13.28515625" style="421" customWidth="1"/>
    <col min="4866" max="4866" width="16.28515625" style="421" customWidth="1"/>
    <col min="4867" max="4868" width="16.7109375" style="421" customWidth="1"/>
    <col min="4869" max="4869" width="11.85546875" style="421" customWidth="1"/>
    <col min="4870" max="4870" width="11.42578125" style="421" customWidth="1"/>
    <col min="4871" max="4871" width="10.140625" style="421" customWidth="1"/>
    <col min="4872" max="4872" width="9.42578125" style="421" customWidth="1"/>
    <col min="4873" max="4873" width="9.5703125" style="421" customWidth="1"/>
    <col min="4874" max="4874" width="9.85546875" style="421" customWidth="1"/>
    <col min="4875" max="4875" width="9.7109375" style="421" customWidth="1"/>
    <col min="4876" max="4876" width="11.42578125" style="421" customWidth="1"/>
    <col min="4877" max="4877" width="8.28515625" style="421" customWidth="1"/>
    <col min="4878" max="4878" width="11.85546875" style="421" customWidth="1"/>
    <col min="4879" max="4879" width="11.140625" style="421" customWidth="1"/>
    <col min="4880" max="4880" width="14.28515625" style="421" customWidth="1"/>
    <col min="4881" max="4881" width="13" style="421" customWidth="1"/>
    <col min="4882" max="4882" width="11" style="421" customWidth="1"/>
    <col min="4883" max="4883" width="9.5703125" style="421" customWidth="1"/>
    <col min="4884" max="4884" width="14" style="421" customWidth="1"/>
    <col min="4885" max="4885" width="12.140625" style="421" customWidth="1"/>
    <col min="4886" max="4886" width="14.28515625" style="421" customWidth="1"/>
    <col min="4887" max="4887" width="9.140625" style="421" customWidth="1"/>
    <col min="4888" max="4889" width="12.140625" style="421" customWidth="1"/>
    <col min="4890" max="4890" width="10.85546875" style="421" customWidth="1"/>
    <col min="4891" max="4891" width="13" style="421" customWidth="1"/>
    <col min="4892" max="4892" width="9.85546875" style="421" customWidth="1"/>
    <col min="4893" max="4899" width="9.140625" style="421" customWidth="1"/>
    <col min="4900" max="4900" width="10.5703125" style="421" customWidth="1"/>
    <col min="4901" max="4901" width="11.42578125" style="421" customWidth="1"/>
    <col min="4902" max="4902" width="13.28515625" style="421" customWidth="1"/>
    <col min="4903" max="4903" width="13" style="421" customWidth="1"/>
    <col min="4904" max="4904" width="16.7109375" style="421" customWidth="1"/>
    <col min="4905" max="4905" width="13.140625" style="421" customWidth="1"/>
    <col min="4906" max="4906" width="14.28515625" style="421" customWidth="1"/>
    <col min="4907" max="4907" width="11.85546875" style="421" customWidth="1"/>
    <col min="4908" max="4908" width="14.28515625" style="421" customWidth="1"/>
    <col min="4909" max="4910" width="9.140625" style="421" customWidth="1"/>
    <col min="4911" max="5103" width="9.140625" style="421"/>
    <col min="5104" max="5104" width="4.85546875" style="421" customWidth="1"/>
    <col min="5105" max="5105" width="14.140625" style="421" customWidth="1"/>
    <col min="5106" max="5106" width="13.7109375" style="421" customWidth="1"/>
    <col min="5107" max="5107" width="12.85546875" style="421" customWidth="1"/>
    <col min="5108" max="5108" width="13" style="421" customWidth="1"/>
    <col min="5109" max="5109" width="15.42578125" style="421" customWidth="1"/>
    <col min="5110" max="5110" width="15.28515625" style="421" customWidth="1"/>
    <col min="5111" max="5112" width="9.5703125" style="421" customWidth="1"/>
    <col min="5113" max="5113" width="11.7109375" style="421" customWidth="1"/>
    <col min="5114" max="5115" width="13.140625" style="421" customWidth="1"/>
    <col min="5116" max="5116" width="14.7109375" style="421" customWidth="1"/>
    <col min="5117" max="5117" width="13.140625" style="421" customWidth="1"/>
    <col min="5118" max="5118" width="11.28515625" style="421" customWidth="1"/>
    <col min="5119" max="5119" width="13.28515625" style="421" customWidth="1"/>
    <col min="5120" max="5120" width="13.7109375" style="421" customWidth="1"/>
    <col min="5121" max="5121" width="13.28515625" style="421" customWidth="1"/>
    <col min="5122" max="5122" width="16.28515625" style="421" customWidth="1"/>
    <col min="5123" max="5124" width="16.7109375" style="421" customWidth="1"/>
    <col min="5125" max="5125" width="11.85546875" style="421" customWidth="1"/>
    <col min="5126" max="5126" width="11.42578125" style="421" customWidth="1"/>
    <col min="5127" max="5127" width="10.140625" style="421" customWidth="1"/>
    <col min="5128" max="5128" width="9.42578125" style="421" customWidth="1"/>
    <col min="5129" max="5129" width="9.5703125" style="421" customWidth="1"/>
    <col min="5130" max="5130" width="9.85546875" style="421" customWidth="1"/>
    <col min="5131" max="5131" width="9.7109375" style="421" customWidth="1"/>
    <col min="5132" max="5132" width="11.42578125" style="421" customWidth="1"/>
    <col min="5133" max="5133" width="8.28515625" style="421" customWidth="1"/>
    <col min="5134" max="5134" width="11.85546875" style="421" customWidth="1"/>
    <col min="5135" max="5135" width="11.140625" style="421" customWidth="1"/>
    <col min="5136" max="5136" width="14.28515625" style="421" customWidth="1"/>
    <col min="5137" max="5137" width="13" style="421" customWidth="1"/>
    <col min="5138" max="5138" width="11" style="421" customWidth="1"/>
    <col min="5139" max="5139" width="9.5703125" style="421" customWidth="1"/>
    <col min="5140" max="5140" width="14" style="421" customWidth="1"/>
    <col min="5141" max="5141" width="12.140625" style="421" customWidth="1"/>
    <col min="5142" max="5142" width="14.28515625" style="421" customWidth="1"/>
    <col min="5143" max="5143" width="9.140625" style="421" customWidth="1"/>
    <col min="5144" max="5145" width="12.140625" style="421" customWidth="1"/>
    <col min="5146" max="5146" width="10.85546875" style="421" customWidth="1"/>
    <col min="5147" max="5147" width="13" style="421" customWidth="1"/>
    <col min="5148" max="5148" width="9.85546875" style="421" customWidth="1"/>
    <col min="5149" max="5155" width="9.140625" style="421" customWidth="1"/>
    <col min="5156" max="5156" width="10.5703125" style="421" customWidth="1"/>
    <col min="5157" max="5157" width="11.42578125" style="421" customWidth="1"/>
    <col min="5158" max="5158" width="13.28515625" style="421" customWidth="1"/>
    <col min="5159" max="5159" width="13" style="421" customWidth="1"/>
    <col min="5160" max="5160" width="16.7109375" style="421" customWidth="1"/>
    <col min="5161" max="5161" width="13.140625" style="421" customWidth="1"/>
    <col min="5162" max="5162" width="14.28515625" style="421" customWidth="1"/>
    <col min="5163" max="5163" width="11.85546875" style="421" customWidth="1"/>
    <col min="5164" max="5164" width="14.28515625" style="421" customWidth="1"/>
    <col min="5165" max="5166" width="9.140625" style="421" customWidth="1"/>
    <col min="5167" max="5359" width="9.140625" style="421"/>
    <col min="5360" max="5360" width="4.85546875" style="421" customWidth="1"/>
    <col min="5361" max="5361" width="14.140625" style="421" customWidth="1"/>
    <col min="5362" max="5362" width="13.7109375" style="421" customWidth="1"/>
    <col min="5363" max="5363" width="12.85546875" style="421" customWidth="1"/>
    <col min="5364" max="5364" width="13" style="421" customWidth="1"/>
    <col min="5365" max="5365" width="15.42578125" style="421" customWidth="1"/>
    <col min="5366" max="5366" width="15.28515625" style="421" customWidth="1"/>
    <col min="5367" max="5368" width="9.5703125" style="421" customWidth="1"/>
    <col min="5369" max="5369" width="11.7109375" style="421" customWidth="1"/>
    <col min="5370" max="5371" width="13.140625" style="421" customWidth="1"/>
    <col min="5372" max="5372" width="14.7109375" style="421" customWidth="1"/>
    <col min="5373" max="5373" width="13.140625" style="421" customWidth="1"/>
    <col min="5374" max="5374" width="11.28515625" style="421" customWidth="1"/>
    <col min="5375" max="5375" width="13.28515625" style="421" customWidth="1"/>
    <col min="5376" max="5376" width="13.7109375" style="421" customWidth="1"/>
    <col min="5377" max="5377" width="13.28515625" style="421" customWidth="1"/>
    <col min="5378" max="5378" width="16.28515625" style="421" customWidth="1"/>
    <col min="5379" max="5380" width="16.7109375" style="421" customWidth="1"/>
    <col min="5381" max="5381" width="11.85546875" style="421" customWidth="1"/>
    <col min="5382" max="5382" width="11.42578125" style="421" customWidth="1"/>
    <col min="5383" max="5383" width="10.140625" style="421" customWidth="1"/>
    <col min="5384" max="5384" width="9.42578125" style="421" customWidth="1"/>
    <col min="5385" max="5385" width="9.5703125" style="421" customWidth="1"/>
    <col min="5386" max="5386" width="9.85546875" style="421" customWidth="1"/>
    <col min="5387" max="5387" width="9.7109375" style="421" customWidth="1"/>
    <col min="5388" max="5388" width="11.42578125" style="421" customWidth="1"/>
    <col min="5389" max="5389" width="8.28515625" style="421" customWidth="1"/>
    <col min="5390" max="5390" width="11.85546875" style="421" customWidth="1"/>
    <col min="5391" max="5391" width="11.140625" style="421" customWidth="1"/>
    <col min="5392" max="5392" width="14.28515625" style="421" customWidth="1"/>
    <col min="5393" max="5393" width="13" style="421" customWidth="1"/>
    <col min="5394" max="5394" width="11" style="421" customWidth="1"/>
    <col min="5395" max="5395" width="9.5703125" style="421" customWidth="1"/>
    <col min="5396" max="5396" width="14" style="421" customWidth="1"/>
    <col min="5397" max="5397" width="12.140625" style="421" customWidth="1"/>
    <col min="5398" max="5398" width="14.28515625" style="421" customWidth="1"/>
    <col min="5399" max="5399" width="9.140625" style="421" customWidth="1"/>
    <col min="5400" max="5401" width="12.140625" style="421" customWidth="1"/>
    <col min="5402" max="5402" width="10.85546875" style="421" customWidth="1"/>
    <col min="5403" max="5403" width="13" style="421" customWidth="1"/>
    <col min="5404" max="5404" width="9.85546875" style="421" customWidth="1"/>
    <col min="5405" max="5411" width="9.140625" style="421" customWidth="1"/>
    <col min="5412" max="5412" width="10.5703125" style="421" customWidth="1"/>
    <col min="5413" max="5413" width="11.42578125" style="421" customWidth="1"/>
    <col min="5414" max="5414" width="13.28515625" style="421" customWidth="1"/>
    <col min="5415" max="5415" width="13" style="421" customWidth="1"/>
    <col min="5416" max="5416" width="16.7109375" style="421" customWidth="1"/>
    <col min="5417" max="5417" width="13.140625" style="421" customWidth="1"/>
    <col min="5418" max="5418" width="14.28515625" style="421" customWidth="1"/>
    <col min="5419" max="5419" width="11.85546875" style="421" customWidth="1"/>
    <col min="5420" max="5420" width="14.28515625" style="421" customWidth="1"/>
    <col min="5421" max="5422" width="9.140625" style="421" customWidth="1"/>
    <col min="5423" max="5615" width="9.140625" style="421"/>
    <col min="5616" max="5616" width="4.85546875" style="421" customWidth="1"/>
    <col min="5617" max="5617" width="14.140625" style="421" customWidth="1"/>
    <col min="5618" max="5618" width="13.7109375" style="421" customWidth="1"/>
    <col min="5619" max="5619" width="12.85546875" style="421" customWidth="1"/>
    <col min="5620" max="5620" width="13" style="421" customWidth="1"/>
    <col min="5621" max="5621" width="15.42578125" style="421" customWidth="1"/>
    <col min="5622" max="5622" width="15.28515625" style="421" customWidth="1"/>
    <col min="5623" max="5624" width="9.5703125" style="421" customWidth="1"/>
    <col min="5625" max="5625" width="11.7109375" style="421" customWidth="1"/>
    <col min="5626" max="5627" width="13.140625" style="421" customWidth="1"/>
    <col min="5628" max="5628" width="14.7109375" style="421" customWidth="1"/>
    <col min="5629" max="5629" width="13.140625" style="421" customWidth="1"/>
    <col min="5630" max="5630" width="11.28515625" style="421" customWidth="1"/>
    <col min="5631" max="5631" width="13.28515625" style="421" customWidth="1"/>
    <col min="5632" max="5632" width="13.7109375" style="421" customWidth="1"/>
    <col min="5633" max="5633" width="13.28515625" style="421" customWidth="1"/>
    <col min="5634" max="5634" width="16.28515625" style="421" customWidth="1"/>
    <col min="5635" max="5636" width="16.7109375" style="421" customWidth="1"/>
    <col min="5637" max="5637" width="11.85546875" style="421" customWidth="1"/>
    <col min="5638" max="5638" width="11.42578125" style="421" customWidth="1"/>
    <col min="5639" max="5639" width="10.140625" style="421" customWidth="1"/>
    <col min="5640" max="5640" width="9.42578125" style="421" customWidth="1"/>
    <col min="5641" max="5641" width="9.5703125" style="421" customWidth="1"/>
    <col min="5642" max="5642" width="9.85546875" style="421" customWidth="1"/>
    <col min="5643" max="5643" width="9.7109375" style="421" customWidth="1"/>
    <col min="5644" max="5644" width="11.42578125" style="421" customWidth="1"/>
    <col min="5645" max="5645" width="8.28515625" style="421" customWidth="1"/>
    <col min="5646" max="5646" width="11.85546875" style="421" customWidth="1"/>
    <col min="5647" max="5647" width="11.140625" style="421" customWidth="1"/>
    <col min="5648" max="5648" width="14.28515625" style="421" customWidth="1"/>
    <col min="5649" max="5649" width="13" style="421" customWidth="1"/>
    <col min="5650" max="5650" width="11" style="421" customWidth="1"/>
    <col min="5651" max="5651" width="9.5703125" style="421" customWidth="1"/>
    <col min="5652" max="5652" width="14" style="421" customWidth="1"/>
    <col min="5653" max="5653" width="12.140625" style="421" customWidth="1"/>
    <col min="5654" max="5654" width="14.28515625" style="421" customWidth="1"/>
    <col min="5655" max="5655" width="9.140625" style="421" customWidth="1"/>
    <col min="5656" max="5657" width="12.140625" style="421" customWidth="1"/>
    <col min="5658" max="5658" width="10.85546875" style="421" customWidth="1"/>
    <col min="5659" max="5659" width="13" style="421" customWidth="1"/>
    <col min="5660" max="5660" width="9.85546875" style="421" customWidth="1"/>
    <col min="5661" max="5667" width="9.140625" style="421" customWidth="1"/>
    <col min="5668" max="5668" width="10.5703125" style="421" customWidth="1"/>
    <col min="5669" max="5669" width="11.42578125" style="421" customWidth="1"/>
    <col min="5670" max="5670" width="13.28515625" style="421" customWidth="1"/>
    <col min="5671" max="5671" width="13" style="421" customWidth="1"/>
    <col min="5672" max="5672" width="16.7109375" style="421" customWidth="1"/>
    <col min="5673" max="5673" width="13.140625" style="421" customWidth="1"/>
    <col min="5674" max="5674" width="14.28515625" style="421" customWidth="1"/>
    <col min="5675" max="5675" width="11.85546875" style="421" customWidth="1"/>
    <col min="5676" max="5676" width="14.28515625" style="421" customWidth="1"/>
    <col min="5677" max="5678" width="9.140625" style="421" customWidth="1"/>
    <col min="5679" max="5871" width="9.140625" style="421"/>
    <col min="5872" max="5872" width="4.85546875" style="421" customWidth="1"/>
    <col min="5873" max="5873" width="14.140625" style="421" customWidth="1"/>
    <col min="5874" max="5874" width="13.7109375" style="421" customWidth="1"/>
    <col min="5875" max="5875" width="12.85546875" style="421" customWidth="1"/>
    <col min="5876" max="5876" width="13" style="421" customWidth="1"/>
    <col min="5877" max="5877" width="15.42578125" style="421" customWidth="1"/>
    <col min="5878" max="5878" width="15.28515625" style="421" customWidth="1"/>
    <col min="5879" max="5880" width="9.5703125" style="421" customWidth="1"/>
    <col min="5881" max="5881" width="11.7109375" style="421" customWidth="1"/>
    <col min="5882" max="5883" width="13.140625" style="421" customWidth="1"/>
    <col min="5884" max="5884" width="14.7109375" style="421" customWidth="1"/>
    <col min="5885" max="5885" width="13.140625" style="421" customWidth="1"/>
    <col min="5886" max="5886" width="11.28515625" style="421" customWidth="1"/>
    <col min="5887" max="5887" width="13.28515625" style="421" customWidth="1"/>
    <col min="5888" max="5888" width="13.7109375" style="421" customWidth="1"/>
    <col min="5889" max="5889" width="13.28515625" style="421" customWidth="1"/>
    <col min="5890" max="5890" width="16.28515625" style="421" customWidth="1"/>
    <col min="5891" max="5892" width="16.7109375" style="421" customWidth="1"/>
    <col min="5893" max="5893" width="11.85546875" style="421" customWidth="1"/>
    <col min="5894" max="5894" width="11.42578125" style="421" customWidth="1"/>
    <col min="5895" max="5895" width="10.140625" style="421" customWidth="1"/>
    <col min="5896" max="5896" width="9.42578125" style="421" customWidth="1"/>
    <col min="5897" max="5897" width="9.5703125" style="421" customWidth="1"/>
    <col min="5898" max="5898" width="9.85546875" style="421" customWidth="1"/>
    <col min="5899" max="5899" width="9.7109375" style="421" customWidth="1"/>
    <col min="5900" max="5900" width="11.42578125" style="421" customWidth="1"/>
    <col min="5901" max="5901" width="8.28515625" style="421" customWidth="1"/>
    <col min="5902" max="5902" width="11.85546875" style="421" customWidth="1"/>
    <col min="5903" max="5903" width="11.140625" style="421" customWidth="1"/>
    <col min="5904" max="5904" width="14.28515625" style="421" customWidth="1"/>
    <col min="5905" max="5905" width="13" style="421" customWidth="1"/>
    <col min="5906" max="5906" width="11" style="421" customWidth="1"/>
    <col min="5907" max="5907" width="9.5703125" style="421" customWidth="1"/>
    <col min="5908" max="5908" width="14" style="421" customWidth="1"/>
    <col min="5909" max="5909" width="12.140625" style="421" customWidth="1"/>
    <col min="5910" max="5910" width="14.28515625" style="421" customWidth="1"/>
    <col min="5911" max="5911" width="9.140625" style="421" customWidth="1"/>
    <col min="5912" max="5913" width="12.140625" style="421" customWidth="1"/>
    <col min="5914" max="5914" width="10.85546875" style="421" customWidth="1"/>
    <col min="5915" max="5915" width="13" style="421" customWidth="1"/>
    <col min="5916" max="5916" width="9.85546875" style="421" customWidth="1"/>
    <col min="5917" max="5923" width="9.140625" style="421" customWidth="1"/>
    <col min="5924" max="5924" width="10.5703125" style="421" customWidth="1"/>
    <col min="5925" max="5925" width="11.42578125" style="421" customWidth="1"/>
    <col min="5926" max="5926" width="13.28515625" style="421" customWidth="1"/>
    <col min="5927" max="5927" width="13" style="421" customWidth="1"/>
    <col min="5928" max="5928" width="16.7109375" style="421" customWidth="1"/>
    <col min="5929" max="5929" width="13.140625" style="421" customWidth="1"/>
    <col min="5930" max="5930" width="14.28515625" style="421" customWidth="1"/>
    <col min="5931" max="5931" width="11.85546875" style="421" customWidth="1"/>
    <col min="5932" max="5932" width="14.28515625" style="421" customWidth="1"/>
    <col min="5933" max="5934" width="9.140625" style="421" customWidth="1"/>
    <col min="5935" max="6127" width="9.140625" style="421"/>
    <col min="6128" max="6128" width="4.85546875" style="421" customWidth="1"/>
    <col min="6129" max="6129" width="14.140625" style="421" customWidth="1"/>
    <col min="6130" max="6130" width="13.7109375" style="421" customWidth="1"/>
    <col min="6131" max="6131" width="12.85546875" style="421" customWidth="1"/>
    <col min="6132" max="6132" width="13" style="421" customWidth="1"/>
    <col min="6133" max="6133" width="15.42578125" style="421" customWidth="1"/>
    <col min="6134" max="6134" width="15.28515625" style="421" customWidth="1"/>
    <col min="6135" max="6136" width="9.5703125" style="421" customWidth="1"/>
    <col min="6137" max="6137" width="11.7109375" style="421" customWidth="1"/>
    <col min="6138" max="6139" width="13.140625" style="421" customWidth="1"/>
    <col min="6140" max="6140" width="14.7109375" style="421" customWidth="1"/>
    <col min="6141" max="6141" width="13.140625" style="421" customWidth="1"/>
    <col min="6142" max="6142" width="11.28515625" style="421" customWidth="1"/>
    <col min="6143" max="6143" width="13.28515625" style="421" customWidth="1"/>
    <col min="6144" max="6144" width="13.7109375" style="421" customWidth="1"/>
    <col min="6145" max="6145" width="13.28515625" style="421" customWidth="1"/>
    <col min="6146" max="6146" width="16.28515625" style="421" customWidth="1"/>
    <col min="6147" max="6148" width="16.7109375" style="421" customWidth="1"/>
    <col min="6149" max="6149" width="11.85546875" style="421" customWidth="1"/>
    <col min="6150" max="6150" width="11.42578125" style="421" customWidth="1"/>
    <col min="6151" max="6151" width="10.140625" style="421" customWidth="1"/>
    <col min="6152" max="6152" width="9.42578125" style="421" customWidth="1"/>
    <col min="6153" max="6153" width="9.5703125" style="421" customWidth="1"/>
    <col min="6154" max="6154" width="9.85546875" style="421" customWidth="1"/>
    <col min="6155" max="6155" width="9.7109375" style="421" customWidth="1"/>
    <col min="6156" max="6156" width="11.42578125" style="421" customWidth="1"/>
    <col min="6157" max="6157" width="8.28515625" style="421" customWidth="1"/>
    <col min="6158" max="6158" width="11.85546875" style="421" customWidth="1"/>
    <col min="6159" max="6159" width="11.140625" style="421" customWidth="1"/>
    <col min="6160" max="6160" width="14.28515625" style="421" customWidth="1"/>
    <col min="6161" max="6161" width="13" style="421" customWidth="1"/>
    <col min="6162" max="6162" width="11" style="421" customWidth="1"/>
    <col min="6163" max="6163" width="9.5703125" style="421" customWidth="1"/>
    <col min="6164" max="6164" width="14" style="421" customWidth="1"/>
    <col min="6165" max="6165" width="12.140625" style="421" customWidth="1"/>
    <col min="6166" max="6166" width="14.28515625" style="421" customWidth="1"/>
    <col min="6167" max="6167" width="9.140625" style="421" customWidth="1"/>
    <col min="6168" max="6169" width="12.140625" style="421" customWidth="1"/>
    <col min="6170" max="6170" width="10.85546875" style="421" customWidth="1"/>
    <col min="6171" max="6171" width="13" style="421" customWidth="1"/>
    <col min="6172" max="6172" width="9.85546875" style="421" customWidth="1"/>
    <col min="6173" max="6179" width="9.140625" style="421" customWidth="1"/>
    <col min="6180" max="6180" width="10.5703125" style="421" customWidth="1"/>
    <col min="6181" max="6181" width="11.42578125" style="421" customWidth="1"/>
    <col min="6182" max="6182" width="13.28515625" style="421" customWidth="1"/>
    <col min="6183" max="6183" width="13" style="421" customWidth="1"/>
    <col min="6184" max="6184" width="16.7109375" style="421" customWidth="1"/>
    <col min="6185" max="6185" width="13.140625" style="421" customWidth="1"/>
    <col min="6186" max="6186" width="14.28515625" style="421" customWidth="1"/>
    <col min="6187" max="6187" width="11.85546875" style="421" customWidth="1"/>
    <col min="6188" max="6188" width="14.28515625" style="421" customWidth="1"/>
    <col min="6189" max="6190" width="9.140625" style="421" customWidth="1"/>
    <col min="6191" max="6383" width="9.140625" style="421"/>
    <col min="6384" max="6384" width="4.85546875" style="421" customWidth="1"/>
    <col min="6385" max="6385" width="14.140625" style="421" customWidth="1"/>
    <col min="6386" max="6386" width="13.7109375" style="421" customWidth="1"/>
    <col min="6387" max="6387" width="12.85546875" style="421" customWidth="1"/>
    <col min="6388" max="6388" width="13" style="421" customWidth="1"/>
    <col min="6389" max="6389" width="15.42578125" style="421" customWidth="1"/>
    <col min="6390" max="6390" width="15.28515625" style="421" customWidth="1"/>
    <col min="6391" max="6392" width="9.5703125" style="421" customWidth="1"/>
    <col min="6393" max="6393" width="11.7109375" style="421" customWidth="1"/>
    <col min="6394" max="6395" width="13.140625" style="421" customWidth="1"/>
    <col min="6396" max="6396" width="14.7109375" style="421" customWidth="1"/>
    <col min="6397" max="6397" width="13.140625" style="421" customWidth="1"/>
    <col min="6398" max="6398" width="11.28515625" style="421" customWidth="1"/>
    <col min="6399" max="6399" width="13.28515625" style="421" customWidth="1"/>
    <col min="6400" max="6400" width="13.7109375" style="421" customWidth="1"/>
    <col min="6401" max="6401" width="13.28515625" style="421" customWidth="1"/>
    <col min="6402" max="6402" width="16.28515625" style="421" customWidth="1"/>
    <col min="6403" max="6404" width="16.7109375" style="421" customWidth="1"/>
    <col min="6405" max="6405" width="11.85546875" style="421" customWidth="1"/>
    <col min="6406" max="6406" width="11.42578125" style="421" customWidth="1"/>
    <col min="6407" max="6407" width="10.140625" style="421" customWidth="1"/>
    <col min="6408" max="6408" width="9.42578125" style="421" customWidth="1"/>
    <col min="6409" max="6409" width="9.5703125" style="421" customWidth="1"/>
    <col min="6410" max="6410" width="9.85546875" style="421" customWidth="1"/>
    <col min="6411" max="6411" width="9.7109375" style="421" customWidth="1"/>
    <col min="6412" max="6412" width="11.42578125" style="421" customWidth="1"/>
    <col min="6413" max="6413" width="8.28515625" style="421" customWidth="1"/>
    <col min="6414" max="6414" width="11.85546875" style="421" customWidth="1"/>
    <col min="6415" max="6415" width="11.140625" style="421" customWidth="1"/>
    <col min="6416" max="6416" width="14.28515625" style="421" customWidth="1"/>
    <col min="6417" max="6417" width="13" style="421" customWidth="1"/>
    <col min="6418" max="6418" width="11" style="421" customWidth="1"/>
    <col min="6419" max="6419" width="9.5703125" style="421" customWidth="1"/>
    <col min="6420" max="6420" width="14" style="421" customWidth="1"/>
    <col min="6421" max="6421" width="12.140625" style="421" customWidth="1"/>
    <col min="6422" max="6422" width="14.28515625" style="421" customWidth="1"/>
    <col min="6423" max="6423" width="9.140625" style="421" customWidth="1"/>
    <col min="6424" max="6425" width="12.140625" style="421" customWidth="1"/>
    <col min="6426" max="6426" width="10.85546875" style="421" customWidth="1"/>
    <col min="6427" max="6427" width="13" style="421" customWidth="1"/>
    <col min="6428" max="6428" width="9.85546875" style="421" customWidth="1"/>
    <col min="6429" max="6435" width="9.140625" style="421" customWidth="1"/>
    <col min="6436" max="6436" width="10.5703125" style="421" customWidth="1"/>
    <col min="6437" max="6437" width="11.42578125" style="421" customWidth="1"/>
    <col min="6438" max="6438" width="13.28515625" style="421" customWidth="1"/>
    <col min="6439" max="6439" width="13" style="421" customWidth="1"/>
    <col min="6440" max="6440" width="16.7109375" style="421" customWidth="1"/>
    <col min="6441" max="6441" width="13.140625" style="421" customWidth="1"/>
    <col min="6442" max="6442" width="14.28515625" style="421" customWidth="1"/>
    <col min="6443" max="6443" width="11.85546875" style="421" customWidth="1"/>
    <col min="6444" max="6444" width="14.28515625" style="421" customWidth="1"/>
    <col min="6445" max="6446" width="9.140625" style="421" customWidth="1"/>
    <col min="6447" max="6639" width="9.140625" style="421"/>
    <col min="6640" max="6640" width="4.85546875" style="421" customWidth="1"/>
    <col min="6641" max="6641" width="14.140625" style="421" customWidth="1"/>
    <col min="6642" max="6642" width="13.7109375" style="421" customWidth="1"/>
    <col min="6643" max="6643" width="12.85546875" style="421" customWidth="1"/>
    <col min="6644" max="6644" width="13" style="421" customWidth="1"/>
    <col min="6645" max="6645" width="15.42578125" style="421" customWidth="1"/>
    <col min="6646" max="6646" width="15.28515625" style="421" customWidth="1"/>
    <col min="6647" max="6648" width="9.5703125" style="421" customWidth="1"/>
    <col min="6649" max="6649" width="11.7109375" style="421" customWidth="1"/>
    <col min="6650" max="6651" width="13.140625" style="421" customWidth="1"/>
    <col min="6652" max="6652" width="14.7109375" style="421" customWidth="1"/>
    <col min="6653" max="6653" width="13.140625" style="421" customWidth="1"/>
    <col min="6654" max="6654" width="11.28515625" style="421" customWidth="1"/>
    <col min="6655" max="6655" width="13.28515625" style="421" customWidth="1"/>
    <col min="6656" max="6656" width="13.7109375" style="421" customWidth="1"/>
    <col min="6657" max="6657" width="13.28515625" style="421" customWidth="1"/>
    <col min="6658" max="6658" width="16.28515625" style="421" customWidth="1"/>
    <col min="6659" max="6660" width="16.7109375" style="421" customWidth="1"/>
    <col min="6661" max="6661" width="11.85546875" style="421" customWidth="1"/>
    <col min="6662" max="6662" width="11.42578125" style="421" customWidth="1"/>
    <col min="6663" max="6663" width="10.140625" style="421" customWidth="1"/>
    <col min="6664" max="6664" width="9.42578125" style="421" customWidth="1"/>
    <col min="6665" max="6665" width="9.5703125" style="421" customWidth="1"/>
    <col min="6666" max="6666" width="9.85546875" style="421" customWidth="1"/>
    <col min="6667" max="6667" width="9.7109375" style="421" customWidth="1"/>
    <col min="6668" max="6668" width="11.42578125" style="421" customWidth="1"/>
    <col min="6669" max="6669" width="8.28515625" style="421" customWidth="1"/>
    <col min="6670" max="6670" width="11.85546875" style="421" customWidth="1"/>
    <col min="6671" max="6671" width="11.140625" style="421" customWidth="1"/>
    <col min="6672" max="6672" width="14.28515625" style="421" customWidth="1"/>
    <col min="6673" max="6673" width="13" style="421" customWidth="1"/>
    <col min="6674" max="6674" width="11" style="421" customWidth="1"/>
    <col min="6675" max="6675" width="9.5703125" style="421" customWidth="1"/>
    <col min="6676" max="6676" width="14" style="421" customWidth="1"/>
    <col min="6677" max="6677" width="12.140625" style="421" customWidth="1"/>
    <col min="6678" max="6678" width="14.28515625" style="421" customWidth="1"/>
    <col min="6679" max="6679" width="9.140625" style="421" customWidth="1"/>
    <col min="6680" max="6681" width="12.140625" style="421" customWidth="1"/>
    <col min="6682" max="6682" width="10.85546875" style="421" customWidth="1"/>
    <col min="6683" max="6683" width="13" style="421" customWidth="1"/>
    <col min="6684" max="6684" width="9.85546875" style="421" customWidth="1"/>
    <col min="6685" max="6691" width="9.140625" style="421" customWidth="1"/>
    <col min="6692" max="6692" width="10.5703125" style="421" customWidth="1"/>
    <col min="6693" max="6693" width="11.42578125" style="421" customWidth="1"/>
    <col min="6694" max="6694" width="13.28515625" style="421" customWidth="1"/>
    <col min="6695" max="6695" width="13" style="421" customWidth="1"/>
    <col min="6696" max="6696" width="16.7109375" style="421" customWidth="1"/>
    <col min="6697" max="6697" width="13.140625" style="421" customWidth="1"/>
    <col min="6698" max="6698" width="14.28515625" style="421" customWidth="1"/>
    <col min="6699" max="6699" width="11.85546875" style="421" customWidth="1"/>
    <col min="6700" max="6700" width="14.28515625" style="421" customWidth="1"/>
    <col min="6701" max="6702" width="9.140625" style="421" customWidth="1"/>
    <col min="6703" max="6895" width="9.140625" style="421"/>
    <col min="6896" max="6896" width="4.85546875" style="421" customWidth="1"/>
    <col min="6897" max="6897" width="14.140625" style="421" customWidth="1"/>
    <col min="6898" max="6898" width="13.7109375" style="421" customWidth="1"/>
    <col min="6899" max="6899" width="12.85546875" style="421" customWidth="1"/>
    <col min="6900" max="6900" width="13" style="421" customWidth="1"/>
    <col min="6901" max="6901" width="15.42578125" style="421" customWidth="1"/>
    <col min="6902" max="6902" width="15.28515625" style="421" customWidth="1"/>
    <col min="6903" max="6904" width="9.5703125" style="421" customWidth="1"/>
    <col min="6905" max="6905" width="11.7109375" style="421" customWidth="1"/>
    <col min="6906" max="6907" width="13.140625" style="421" customWidth="1"/>
    <col min="6908" max="6908" width="14.7109375" style="421" customWidth="1"/>
    <col min="6909" max="6909" width="13.140625" style="421" customWidth="1"/>
    <col min="6910" max="6910" width="11.28515625" style="421" customWidth="1"/>
    <col min="6911" max="6911" width="13.28515625" style="421" customWidth="1"/>
    <col min="6912" max="6912" width="13.7109375" style="421" customWidth="1"/>
    <col min="6913" max="6913" width="13.28515625" style="421" customWidth="1"/>
    <col min="6914" max="6914" width="16.28515625" style="421" customWidth="1"/>
    <col min="6915" max="6916" width="16.7109375" style="421" customWidth="1"/>
    <col min="6917" max="6917" width="11.85546875" style="421" customWidth="1"/>
    <col min="6918" max="6918" width="11.42578125" style="421" customWidth="1"/>
    <col min="6919" max="6919" width="10.140625" style="421" customWidth="1"/>
    <col min="6920" max="6920" width="9.42578125" style="421" customWidth="1"/>
    <col min="6921" max="6921" width="9.5703125" style="421" customWidth="1"/>
    <col min="6922" max="6922" width="9.85546875" style="421" customWidth="1"/>
    <col min="6923" max="6923" width="9.7109375" style="421" customWidth="1"/>
    <col min="6924" max="6924" width="11.42578125" style="421" customWidth="1"/>
    <col min="6925" max="6925" width="8.28515625" style="421" customWidth="1"/>
    <col min="6926" max="6926" width="11.85546875" style="421" customWidth="1"/>
    <col min="6927" max="6927" width="11.140625" style="421" customWidth="1"/>
    <col min="6928" max="6928" width="14.28515625" style="421" customWidth="1"/>
    <col min="6929" max="6929" width="13" style="421" customWidth="1"/>
    <col min="6930" max="6930" width="11" style="421" customWidth="1"/>
    <col min="6931" max="6931" width="9.5703125" style="421" customWidth="1"/>
    <col min="6932" max="6932" width="14" style="421" customWidth="1"/>
    <col min="6933" max="6933" width="12.140625" style="421" customWidth="1"/>
    <col min="6934" max="6934" width="14.28515625" style="421" customWidth="1"/>
    <col min="6935" max="6935" width="9.140625" style="421" customWidth="1"/>
    <col min="6936" max="6937" width="12.140625" style="421" customWidth="1"/>
    <col min="6938" max="6938" width="10.85546875" style="421" customWidth="1"/>
    <col min="6939" max="6939" width="13" style="421" customWidth="1"/>
    <col min="6940" max="6940" width="9.85546875" style="421" customWidth="1"/>
    <col min="6941" max="6947" width="9.140625" style="421" customWidth="1"/>
    <col min="6948" max="6948" width="10.5703125" style="421" customWidth="1"/>
    <col min="6949" max="6949" width="11.42578125" style="421" customWidth="1"/>
    <col min="6950" max="6950" width="13.28515625" style="421" customWidth="1"/>
    <col min="6951" max="6951" width="13" style="421" customWidth="1"/>
    <col min="6952" max="6952" width="16.7109375" style="421" customWidth="1"/>
    <col min="6953" max="6953" width="13.140625" style="421" customWidth="1"/>
    <col min="6954" max="6954" width="14.28515625" style="421" customWidth="1"/>
    <col min="6955" max="6955" width="11.85546875" style="421" customWidth="1"/>
    <col min="6956" max="6956" width="14.28515625" style="421" customWidth="1"/>
    <col min="6957" max="6958" width="9.140625" style="421" customWidth="1"/>
    <col min="6959" max="7151" width="9.140625" style="421"/>
    <col min="7152" max="7152" width="4.85546875" style="421" customWidth="1"/>
    <col min="7153" max="7153" width="14.140625" style="421" customWidth="1"/>
    <col min="7154" max="7154" width="13.7109375" style="421" customWidth="1"/>
    <col min="7155" max="7155" width="12.85546875" style="421" customWidth="1"/>
    <col min="7156" max="7156" width="13" style="421" customWidth="1"/>
    <col min="7157" max="7157" width="15.42578125" style="421" customWidth="1"/>
    <col min="7158" max="7158" width="15.28515625" style="421" customWidth="1"/>
    <col min="7159" max="7160" width="9.5703125" style="421" customWidth="1"/>
    <col min="7161" max="7161" width="11.7109375" style="421" customWidth="1"/>
    <col min="7162" max="7163" width="13.140625" style="421" customWidth="1"/>
    <col min="7164" max="7164" width="14.7109375" style="421" customWidth="1"/>
    <col min="7165" max="7165" width="13.140625" style="421" customWidth="1"/>
    <col min="7166" max="7166" width="11.28515625" style="421" customWidth="1"/>
    <col min="7167" max="7167" width="13.28515625" style="421" customWidth="1"/>
    <col min="7168" max="7168" width="13.7109375" style="421" customWidth="1"/>
    <col min="7169" max="7169" width="13.28515625" style="421" customWidth="1"/>
    <col min="7170" max="7170" width="16.28515625" style="421" customWidth="1"/>
    <col min="7171" max="7172" width="16.7109375" style="421" customWidth="1"/>
    <col min="7173" max="7173" width="11.85546875" style="421" customWidth="1"/>
    <col min="7174" max="7174" width="11.42578125" style="421" customWidth="1"/>
    <col min="7175" max="7175" width="10.140625" style="421" customWidth="1"/>
    <col min="7176" max="7176" width="9.42578125" style="421" customWidth="1"/>
    <col min="7177" max="7177" width="9.5703125" style="421" customWidth="1"/>
    <col min="7178" max="7178" width="9.85546875" style="421" customWidth="1"/>
    <col min="7179" max="7179" width="9.7109375" style="421" customWidth="1"/>
    <col min="7180" max="7180" width="11.42578125" style="421" customWidth="1"/>
    <col min="7181" max="7181" width="8.28515625" style="421" customWidth="1"/>
    <col min="7182" max="7182" width="11.85546875" style="421" customWidth="1"/>
    <col min="7183" max="7183" width="11.140625" style="421" customWidth="1"/>
    <col min="7184" max="7184" width="14.28515625" style="421" customWidth="1"/>
    <col min="7185" max="7185" width="13" style="421" customWidth="1"/>
    <col min="7186" max="7186" width="11" style="421" customWidth="1"/>
    <col min="7187" max="7187" width="9.5703125" style="421" customWidth="1"/>
    <col min="7188" max="7188" width="14" style="421" customWidth="1"/>
    <col min="7189" max="7189" width="12.140625" style="421" customWidth="1"/>
    <col min="7190" max="7190" width="14.28515625" style="421" customWidth="1"/>
    <col min="7191" max="7191" width="9.140625" style="421" customWidth="1"/>
    <col min="7192" max="7193" width="12.140625" style="421" customWidth="1"/>
    <col min="7194" max="7194" width="10.85546875" style="421" customWidth="1"/>
    <col min="7195" max="7195" width="13" style="421" customWidth="1"/>
    <col min="7196" max="7196" width="9.85546875" style="421" customWidth="1"/>
    <col min="7197" max="7203" width="9.140625" style="421" customWidth="1"/>
    <col min="7204" max="7204" width="10.5703125" style="421" customWidth="1"/>
    <col min="7205" max="7205" width="11.42578125" style="421" customWidth="1"/>
    <col min="7206" max="7206" width="13.28515625" style="421" customWidth="1"/>
    <col min="7207" max="7207" width="13" style="421" customWidth="1"/>
    <col min="7208" max="7208" width="16.7109375" style="421" customWidth="1"/>
    <col min="7209" max="7209" width="13.140625" style="421" customWidth="1"/>
    <col min="7210" max="7210" width="14.28515625" style="421" customWidth="1"/>
    <col min="7211" max="7211" width="11.85546875" style="421" customWidth="1"/>
    <col min="7212" max="7212" width="14.28515625" style="421" customWidth="1"/>
    <col min="7213" max="7214" width="9.140625" style="421" customWidth="1"/>
    <col min="7215" max="7407" width="9.140625" style="421"/>
    <col min="7408" max="7408" width="4.85546875" style="421" customWidth="1"/>
    <col min="7409" max="7409" width="14.140625" style="421" customWidth="1"/>
    <col min="7410" max="7410" width="13.7109375" style="421" customWidth="1"/>
    <col min="7411" max="7411" width="12.85546875" style="421" customWidth="1"/>
    <col min="7412" max="7412" width="13" style="421" customWidth="1"/>
    <col min="7413" max="7413" width="15.42578125" style="421" customWidth="1"/>
    <col min="7414" max="7414" width="15.28515625" style="421" customWidth="1"/>
    <col min="7415" max="7416" width="9.5703125" style="421" customWidth="1"/>
    <col min="7417" max="7417" width="11.7109375" style="421" customWidth="1"/>
    <col min="7418" max="7419" width="13.140625" style="421" customWidth="1"/>
    <col min="7420" max="7420" width="14.7109375" style="421" customWidth="1"/>
    <col min="7421" max="7421" width="13.140625" style="421" customWidth="1"/>
    <col min="7422" max="7422" width="11.28515625" style="421" customWidth="1"/>
    <col min="7423" max="7423" width="13.28515625" style="421" customWidth="1"/>
    <col min="7424" max="7424" width="13.7109375" style="421" customWidth="1"/>
    <col min="7425" max="7425" width="13.28515625" style="421" customWidth="1"/>
    <col min="7426" max="7426" width="16.28515625" style="421" customWidth="1"/>
    <col min="7427" max="7428" width="16.7109375" style="421" customWidth="1"/>
    <col min="7429" max="7429" width="11.85546875" style="421" customWidth="1"/>
    <col min="7430" max="7430" width="11.42578125" style="421" customWidth="1"/>
    <col min="7431" max="7431" width="10.140625" style="421" customWidth="1"/>
    <col min="7432" max="7432" width="9.42578125" style="421" customWidth="1"/>
    <col min="7433" max="7433" width="9.5703125" style="421" customWidth="1"/>
    <col min="7434" max="7434" width="9.85546875" style="421" customWidth="1"/>
    <col min="7435" max="7435" width="9.7109375" style="421" customWidth="1"/>
    <col min="7436" max="7436" width="11.42578125" style="421" customWidth="1"/>
    <col min="7437" max="7437" width="8.28515625" style="421" customWidth="1"/>
    <col min="7438" max="7438" width="11.85546875" style="421" customWidth="1"/>
    <col min="7439" max="7439" width="11.140625" style="421" customWidth="1"/>
    <col min="7440" max="7440" width="14.28515625" style="421" customWidth="1"/>
    <col min="7441" max="7441" width="13" style="421" customWidth="1"/>
    <col min="7442" max="7442" width="11" style="421" customWidth="1"/>
    <col min="7443" max="7443" width="9.5703125" style="421" customWidth="1"/>
    <col min="7444" max="7444" width="14" style="421" customWidth="1"/>
    <col min="7445" max="7445" width="12.140625" style="421" customWidth="1"/>
    <col min="7446" max="7446" width="14.28515625" style="421" customWidth="1"/>
    <col min="7447" max="7447" width="9.140625" style="421" customWidth="1"/>
    <col min="7448" max="7449" width="12.140625" style="421" customWidth="1"/>
    <col min="7450" max="7450" width="10.85546875" style="421" customWidth="1"/>
    <col min="7451" max="7451" width="13" style="421" customWidth="1"/>
    <col min="7452" max="7452" width="9.85546875" style="421" customWidth="1"/>
    <col min="7453" max="7459" width="9.140625" style="421" customWidth="1"/>
    <col min="7460" max="7460" width="10.5703125" style="421" customWidth="1"/>
    <col min="7461" max="7461" width="11.42578125" style="421" customWidth="1"/>
    <col min="7462" max="7462" width="13.28515625" style="421" customWidth="1"/>
    <col min="7463" max="7463" width="13" style="421" customWidth="1"/>
    <col min="7464" max="7464" width="16.7109375" style="421" customWidth="1"/>
    <col min="7465" max="7465" width="13.140625" style="421" customWidth="1"/>
    <col min="7466" max="7466" width="14.28515625" style="421" customWidth="1"/>
    <col min="7467" max="7467" width="11.85546875" style="421" customWidth="1"/>
    <col min="7468" max="7468" width="14.28515625" style="421" customWidth="1"/>
    <col min="7469" max="7470" width="9.140625" style="421" customWidth="1"/>
    <col min="7471" max="7663" width="9.140625" style="421"/>
    <col min="7664" max="7664" width="4.85546875" style="421" customWidth="1"/>
    <col min="7665" max="7665" width="14.140625" style="421" customWidth="1"/>
    <col min="7666" max="7666" width="13.7109375" style="421" customWidth="1"/>
    <col min="7667" max="7667" width="12.85546875" style="421" customWidth="1"/>
    <col min="7668" max="7668" width="13" style="421" customWidth="1"/>
    <col min="7669" max="7669" width="15.42578125" style="421" customWidth="1"/>
    <col min="7670" max="7670" width="15.28515625" style="421" customWidth="1"/>
    <col min="7671" max="7672" width="9.5703125" style="421" customWidth="1"/>
    <col min="7673" max="7673" width="11.7109375" style="421" customWidth="1"/>
    <col min="7674" max="7675" width="13.140625" style="421" customWidth="1"/>
    <col min="7676" max="7676" width="14.7109375" style="421" customWidth="1"/>
    <col min="7677" max="7677" width="13.140625" style="421" customWidth="1"/>
    <col min="7678" max="7678" width="11.28515625" style="421" customWidth="1"/>
    <col min="7679" max="7679" width="13.28515625" style="421" customWidth="1"/>
    <col min="7680" max="7680" width="13.7109375" style="421" customWidth="1"/>
    <col min="7681" max="7681" width="13.28515625" style="421" customWidth="1"/>
    <col min="7682" max="7682" width="16.28515625" style="421" customWidth="1"/>
    <col min="7683" max="7684" width="16.7109375" style="421" customWidth="1"/>
    <col min="7685" max="7685" width="11.85546875" style="421" customWidth="1"/>
    <col min="7686" max="7686" width="11.42578125" style="421" customWidth="1"/>
    <col min="7687" max="7687" width="10.140625" style="421" customWidth="1"/>
    <col min="7688" max="7688" width="9.42578125" style="421" customWidth="1"/>
    <col min="7689" max="7689" width="9.5703125" style="421" customWidth="1"/>
    <col min="7690" max="7690" width="9.85546875" style="421" customWidth="1"/>
    <col min="7691" max="7691" width="9.7109375" style="421" customWidth="1"/>
    <col min="7692" max="7692" width="11.42578125" style="421" customWidth="1"/>
    <col min="7693" max="7693" width="8.28515625" style="421" customWidth="1"/>
    <col min="7694" max="7694" width="11.85546875" style="421" customWidth="1"/>
    <col min="7695" max="7695" width="11.140625" style="421" customWidth="1"/>
    <col min="7696" max="7696" width="14.28515625" style="421" customWidth="1"/>
    <col min="7697" max="7697" width="13" style="421" customWidth="1"/>
    <col min="7698" max="7698" width="11" style="421" customWidth="1"/>
    <col min="7699" max="7699" width="9.5703125" style="421" customWidth="1"/>
    <col min="7700" max="7700" width="14" style="421" customWidth="1"/>
    <col min="7701" max="7701" width="12.140625" style="421" customWidth="1"/>
    <col min="7702" max="7702" width="14.28515625" style="421" customWidth="1"/>
    <col min="7703" max="7703" width="9.140625" style="421" customWidth="1"/>
    <col min="7704" max="7705" width="12.140625" style="421" customWidth="1"/>
    <col min="7706" max="7706" width="10.85546875" style="421" customWidth="1"/>
    <col min="7707" max="7707" width="13" style="421" customWidth="1"/>
    <col min="7708" max="7708" width="9.85546875" style="421" customWidth="1"/>
    <col min="7709" max="7715" width="9.140625" style="421" customWidth="1"/>
    <col min="7716" max="7716" width="10.5703125" style="421" customWidth="1"/>
    <col min="7717" max="7717" width="11.42578125" style="421" customWidth="1"/>
    <col min="7718" max="7718" width="13.28515625" style="421" customWidth="1"/>
    <col min="7719" max="7719" width="13" style="421" customWidth="1"/>
    <col min="7720" max="7720" width="16.7109375" style="421" customWidth="1"/>
    <col min="7721" max="7721" width="13.140625" style="421" customWidth="1"/>
    <col min="7722" max="7722" width="14.28515625" style="421" customWidth="1"/>
    <col min="7723" max="7723" width="11.85546875" style="421" customWidth="1"/>
    <col min="7724" max="7724" width="14.28515625" style="421" customWidth="1"/>
    <col min="7725" max="7726" width="9.140625" style="421" customWidth="1"/>
    <col min="7727" max="7919" width="9.140625" style="421"/>
    <col min="7920" max="7920" width="4.85546875" style="421" customWidth="1"/>
    <col min="7921" max="7921" width="14.140625" style="421" customWidth="1"/>
    <col min="7922" max="7922" width="13.7109375" style="421" customWidth="1"/>
    <col min="7923" max="7923" width="12.85546875" style="421" customWidth="1"/>
    <col min="7924" max="7924" width="13" style="421" customWidth="1"/>
    <col min="7925" max="7925" width="15.42578125" style="421" customWidth="1"/>
    <col min="7926" max="7926" width="15.28515625" style="421" customWidth="1"/>
    <col min="7927" max="7928" width="9.5703125" style="421" customWidth="1"/>
    <col min="7929" max="7929" width="11.7109375" style="421" customWidth="1"/>
    <col min="7930" max="7931" width="13.140625" style="421" customWidth="1"/>
    <col min="7932" max="7932" width="14.7109375" style="421" customWidth="1"/>
    <col min="7933" max="7933" width="13.140625" style="421" customWidth="1"/>
    <col min="7934" max="7934" width="11.28515625" style="421" customWidth="1"/>
    <col min="7935" max="7935" width="13.28515625" style="421" customWidth="1"/>
    <col min="7936" max="7936" width="13.7109375" style="421" customWidth="1"/>
    <col min="7937" max="7937" width="13.28515625" style="421" customWidth="1"/>
    <col min="7938" max="7938" width="16.28515625" style="421" customWidth="1"/>
    <col min="7939" max="7940" width="16.7109375" style="421" customWidth="1"/>
    <col min="7941" max="7941" width="11.85546875" style="421" customWidth="1"/>
    <col min="7942" max="7942" width="11.42578125" style="421" customWidth="1"/>
    <col min="7943" max="7943" width="10.140625" style="421" customWidth="1"/>
    <col min="7944" max="7944" width="9.42578125" style="421" customWidth="1"/>
    <col min="7945" max="7945" width="9.5703125" style="421" customWidth="1"/>
    <col min="7946" max="7946" width="9.85546875" style="421" customWidth="1"/>
    <col min="7947" max="7947" width="9.7109375" style="421" customWidth="1"/>
    <col min="7948" max="7948" width="11.42578125" style="421" customWidth="1"/>
    <col min="7949" max="7949" width="8.28515625" style="421" customWidth="1"/>
    <col min="7950" max="7950" width="11.85546875" style="421" customWidth="1"/>
    <col min="7951" max="7951" width="11.140625" style="421" customWidth="1"/>
    <col min="7952" max="7952" width="14.28515625" style="421" customWidth="1"/>
    <col min="7953" max="7953" width="13" style="421" customWidth="1"/>
    <col min="7954" max="7954" width="11" style="421" customWidth="1"/>
    <col min="7955" max="7955" width="9.5703125" style="421" customWidth="1"/>
    <col min="7956" max="7956" width="14" style="421" customWidth="1"/>
    <col min="7957" max="7957" width="12.140625" style="421" customWidth="1"/>
    <col min="7958" max="7958" width="14.28515625" style="421" customWidth="1"/>
    <col min="7959" max="7959" width="9.140625" style="421" customWidth="1"/>
    <col min="7960" max="7961" width="12.140625" style="421" customWidth="1"/>
    <col min="7962" max="7962" width="10.85546875" style="421" customWidth="1"/>
    <col min="7963" max="7963" width="13" style="421" customWidth="1"/>
    <col min="7964" max="7964" width="9.85546875" style="421" customWidth="1"/>
    <col min="7965" max="7971" width="9.140625" style="421" customWidth="1"/>
    <col min="7972" max="7972" width="10.5703125" style="421" customWidth="1"/>
    <col min="7973" max="7973" width="11.42578125" style="421" customWidth="1"/>
    <col min="7974" max="7974" width="13.28515625" style="421" customWidth="1"/>
    <col min="7975" max="7975" width="13" style="421" customWidth="1"/>
    <col min="7976" max="7976" width="16.7109375" style="421" customWidth="1"/>
    <col min="7977" max="7977" width="13.140625" style="421" customWidth="1"/>
    <col min="7978" max="7978" width="14.28515625" style="421" customWidth="1"/>
    <col min="7979" max="7979" width="11.85546875" style="421" customWidth="1"/>
    <col min="7980" max="7980" width="14.28515625" style="421" customWidth="1"/>
    <col min="7981" max="7982" width="9.140625" style="421" customWidth="1"/>
    <col min="7983" max="8175" width="9.140625" style="421"/>
    <col min="8176" max="8176" width="4.85546875" style="421" customWidth="1"/>
    <col min="8177" max="8177" width="14.140625" style="421" customWidth="1"/>
    <col min="8178" max="8178" width="13.7109375" style="421" customWidth="1"/>
    <col min="8179" max="8179" width="12.85546875" style="421" customWidth="1"/>
    <col min="8180" max="8180" width="13" style="421" customWidth="1"/>
    <col min="8181" max="8181" width="15.42578125" style="421" customWidth="1"/>
    <col min="8182" max="8182" width="15.28515625" style="421" customWidth="1"/>
    <col min="8183" max="8184" width="9.5703125" style="421" customWidth="1"/>
    <col min="8185" max="8185" width="11.7109375" style="421" customWidth="1"/>
    <col min="8186" max="8187" width="13.140625" style="421" customWidth="1"/>
    <col min="8188" max="8188" width="14.7109375" style="421" customWidth="1"/>
    <col min="8189" max="8189" width="13.140625" style="421" customWidth="1"/>
    <col min="8190" max="8190" width="11.28515625" style="421" customWidth="1"/>
    <col min="8191" max="8191" width="13.28515625" style="421" customWidth="1"/>
    <col min="8192" max="8192" width="13.7109375" style="421" customWidth="1"/>
    <col min="8193" max="8193" width="13.28515625" style="421" customWidth="1"/>
    <col min="8194" max="8194" width="16.28515625" style="421" customWidth="1"/>
    <col min="8195" max="8196" width="16.7109375" style="421" customWidth="1"/>
    <col min="8197" max="8197" width="11.85546875" style="421" customWidth="1"/>
    <col min="8198" max="8198" width="11.42578125" style="421" customWidth="1"/>
    <col min="8199" max="8199" width="10.140625" style="421" customWidth="1"/>
    <col min="8200" max="8200" width="9.42578125" style="421" customWidth="1"/>
    <col min="8201" max="8201" width="9.5703125" style="421" customWidth="1"/>
    <col min="8202" max="8202" width="9.85546875" style="421" customWidth="1"/>
    <col min="8203" max="8203" width="9.7109375" style="421" customWidth="1"/>
    <col min="8204" max="8204" width="11.42578125" style="421" customWidth="1"/>
    <col min="8205" max="8205" width="8.28515625" style="421" customWidth="1"/>
    <col min="8206" max="8206" width="11.85546875" style="421" customWidth="1"/>
    <col min="8207" max="8207" width="11.140625" style="421" customWidth="1"/>
    <col min="8208" max="8208" width="14.28515625" style="421" customWidth="1"/>
    <col min="8209" max="8209" width="13" style="421" customWidth="1"/>
    <col min="8210" max="8210" width="11" style="421" customWidth="1"/>
    <col min="8211" max="8211" width="9.5703125" style="421" customWidth="1"/>
    <col min="8212" max="8212" width="14" style="421" customWidth="1"/>
    <col min="8213" max="8213" width="12.140625" style="421" customWidth="1"/>
    <col min="8214" max="8214" width="14.28515625" style="421" customWidth="1"/>
    <col min="8215" max="8215" width="9.140625" style="421" customWidth="1"/>
    <col min="8216" max="8217" width="12.140625" style="421" customWidth="1"/>
    <col min="8218" max="8218" width="10.85546875" style="421" customWidth="1"/>
    <col min="8219" max="8219" width="13" style="421" customWidth="1"/>
    <col min="8220" max="8220" width="9.85546875" style="421" customWidth="1"/>
    <col min="8221" max="8227" width="9.140625" style="421" customWidth="1"/>
    <col min="8228" max="8228" width="10.5703125" style="421" customWidth="1"/>
    <col min="8229" max="8229" width="11.42578125" style="421" customWidth="1"/>
    <col min="8230" max="8230" width="13.28515625" style="421" customWidth="1"/>
    <col min="8231" max="8231" width="13" style="421" customWidth="1"/>
    <col min="8232" max="8232" width="16.7109375" style="421" customWidth="1"/>
    <col min="8233" max="8233" width="13.140625" style="421" customWidth="1"/>
    <col min="8234" max="8234" width="14.28515625" style="421" customWidth="1"/>
    <col min="8235" max="8235" width="11.85546875" style="421" customWidth="1"/>
    <col min="8236" max="8236" width="14.28515625" style="421" customWidth="1"/>
    <col min="8237" max="8238" width="9.140625" style="421" customWidth="1"/>
    <col min="8239" max="8431" width="9.140625" style="421"/>
    <col min="8432" max="8432" width="4.85546875" style="421" customWidth="1"/>
    <col min="8433" max="8433" width="14.140625" style="421" customWidth="1"/>
    <col min="8434" max="8434" width="13.7109375" style="421" customWidth="1"/>
    <col min="8435" max="8435" width="12.85546875" style="421" customWidth="1"/>
    <col min="8436" max="8436" width="13" style="421" customWidth="1"/>
    <col min="8437" max="8437" width="15.42578125" style="421" customWidth="1"/>
    <col min="8438" max="8438" width="15.28515625" style="421" customWidth="1"/>
    <col min="8439" max="8440" width="9.5703125" style="421" customWidth="1"/>
    <col min="8441" max="8441" width="11.7109375" style="421" customWidth="1"/>
    <col min="8442" max="8443" width="13.140625" style="421" customWidth="1"/>
    <col min="8444" max="8444" width="14.7109375" style="421" customWidth="1"/>
    <col min="8445" max="8445" width="13.140625" style="421" customWidth="1"/>
    <col min="8446" max="8446" width="11.28515625" style="421" customWidth="1"/>
    <col min="8447" max="8447" width="13.28515625" style="421" customWidth="1"/>
    <col min="8448" max="8448" width="13.7109375" style="421" customWidth="1"/>
    <col min="8449" max="8449" width="13.28515625" style="421" customWidth="1"/>
    <col min="8450" max="8450" width="16.28515625" style="421" customWidth="1"/>
    <col min="8451" max="8452" width="16.7109375" style="421" customWidth="1"/>
    <col min="8453" max="8453" width="11.85546875" style="421" customWidth="1"/>
    <col min="8454" max="8454" width="11.42578125" style="421" customWidth="1"/>
    <col min="8455" max="8455" width="10.140625" style="421" customWidth="1"/>
    <col min="8456" max="8456" width="9.42578125" style="421" customWidth="1"/>
    <col min="8457" max="8457" width="9.5703125" style="421" customWidth="1"/>
    <col min="8458" max="8458" width="9.85546875" style="421" customWidth="1"/>
    <col min="8459" max="8459" width="9.7109375" style="421" customWidth="1"/>
    <col min="8460" max="8460" width="11.42578125" style="421" customWidth="1"/>
    <col min="8461" max="8461" width="8.28515625" style="421" customWidth="1"/>
    <col min="8462" max="8462" width="11.85546875" style="421" customWidth="1"/>
    <col min="8463" max="8463" width="11.140625" style="421" customWidth="1"/>
    <col min="8464" max="8464" width="14.28515625" style="421" customWidth="1"/>
    <col min="8465" max="8465" width="13" style="421" customWidth="1"/>
    <col min="8466" max="8466" width="11" style="421" customWidth="1"/>
    <col min="8467" max="8467" width="9.5703125" style="421" customWidth="1"/>
    <col min="8468" max="8468" width="14" style="421" customWidth="1"/>
    <col min="8469" max="8469" width="12.140625" style="421" customWidth="1"/>
    <col min="8470" max="8470" width="14.28515625" style="421" customWidth="1"/>
    <col min="8471" max="8471" width="9.140625" style="421" customWidth="1"/>
    <col min="8472" max="8473" width="12.140625" style="421" customWidth="1"/>
    <col min="8474" max="8474" width="10.85546875" style="421" customWidth="1"/>
    <col min="8475" max="8475" width="13" style="421" customWidth="1"/>
    <col min="8476" max="8476" width="9.85546875" style="421" customWidth="1"/>
    <col min="8477" max="8483" width="9.140625" style="421" customWidth="1"/>
    <col min="8484" max="8484" width="10.5703125" style="421" customWidth="1"/>
    <col min="8485" max="8485" width="11.42578125" style="421" customWidth="1"/>
    <col min="8486" max="8486" width="13.28515625" style="421" customWidth="1"/>
    <col min="8487" max="8487" width="13" style="421" customWidth="1"/>
    <col min="8488" max="8488" width="16.7109375" style="421" customWidth="1"/>
    <col min="8489" max="8489" width="13.140625" style="421" customWidth="1"/>
    <col min="8490" max="8490" width="14.28515625" style="421" customWidth="1"/>
    <col min="8491" max="8491" width="11.85546875" style="421" customWidth="1"/>
    <col min="8492" max="8492" width="14.28515625" style="421" customWidth="1"/>
    <col min="8493" max="8494" width="9.140625" style="421" customWidth="1"/>
    <col min="8495" max="8687" width="9.140625" style="421"/>
    <col min="8688" max="8688" width="4.85546875" style="421" customWidth="1"/>
    <col min="8689" max="8689" width="14.140625" style="421" customWidth="1"/>
    <col min="8690" max="8690" width="13.7109375" style="421" customWidth="1"/>
    <col min="8691" max="8691" width="12.85546875" style="421" customWidth="1"/>
    <col min="8692" max="8692" width="13" style="421" customWidth="1"/>
    <col min="8693" max="8693" width="15.42578125" style="421" customWidth="1"/>
    <col min="8694" max="8694" width="15.28515625" style="421" customWidth="1"/>
    <col min="8695" max="8696" width="9.5703125" style="421" customWidth="1"/>
    <col min="8697" max="8697" width="11.7109375" style="421" customWidth="1"/>
    <col min="8698" max="8699" width="13.140625" style="421" customWidth="1"/>
    <col min="8700" max="8700" width="14.7109375" style="421" customWidth="1"/>
    <col min="8701" max="8701" width="13.140625" style="421" customWidth="1"/>
    <col min="8702" max="8702" width="11.28515625" style="421" customWidth="1"/>
    <col min="8703" max="8703" width="13.28515625" style="421" customWidth="1"/>
    <col min="8704" max="8704" width="13.7109375" style="421" customWidth="1"/>
    <col min="8705" max="8705" width="13.28515625" style="421" customWidth="1"/>
    <col min="8706" max="8706" width="16.28515625" style="421" customWidth="1"/>
    <col min="8707" max="8708" width="16.7109375" style="421" customWidth="1"/>
    <col min="8709" max="8709" width="11.85546875" style="421" customWidth="1"/>
    <col min="8710" max="8710" width="11.42578125" style="421" customWidth="1"/>
    <col min="8711" max="8711" width="10.140625" style="421" customWidth="1"/>
    <col min="8712" max="8712" width="9.42578125" style="421" customWidth="1"/>
    <col min="8713" max="8713" width="9.5703125" style="421" customWidth="1"/>
    <col min="8714" max="8714" width="9.85546875" style="421" customWidth="1"/>
    <col min="8715" max="8715" width="9.7109375" style="421" customWidth="1"/>
    <col min="8716" max="8716" width="11.42578125" style="421" customWidth="1"/>
    <col min="8717" max="8717" width="8.28515625" style="421" customWidth="1"/>
    <col min="8718" max="8718" width="11.85546875" style="421" customWidth="1"/>
    <col min="8719" max="8719" width="11.140625" style="421" customWidth="1"/>
    <col min="8720" max="8720" width="14.28515625" style="421" customWidth="1"/>
    <col min="8721" max="8721" width="13" style="421" customWidth="1"/>
    <col min="8722" max="8722" width="11" style="421" customWidth="1"/>
    <col min="8723" max="8723" width="9.5703125" style="421" customWidth="1"/>
    <col min="8724" max="8724" width="14" style="421" customWidth="1"/>
    <col min="8725" max="8725" width="12.140625" style="421" customWidth="1"/>
    <col min="8726" max="8726" width="14.28515625" style="421" customWidth="1"/>
    <col min="8727" max="8727" width="9.140625" style="421" customWidth="1"/>
    <col min="8728" max="8729" width="12.140625" style="421" customWidth="1"/>
    <col min="8730" max="8730" width="10.85546875" style="421" customWidth="1"/>
    <col min="8731" max="8731" width="13" style="421" customWidth="1"/>
    <col min="8732" max="8732" width="9.85546875" style="421" customWidth="1"/>
    <col min="8733" max="8739" width="9.140625" style="421" customWidth="1"/>
    <col min="8740" max="8740" width="10.5703125" style="421" customWidth="1"/>
    <col min="8741" max="8741" width="11.42578125" style="421" customWidth="1"/>
    <col min="8742" max="8742" width="13.28515625" style="421" customWidth="1"/>
    <col min="8743" max="8743" width="13" style="421" customWidth="1"/>
    <col min="8744" max="8744" width="16.7109375" style="421" customWidth="1"/>
    <col min="8745" max="8745" width="13.140625" style="421" customWidth="1"/>
    <col min="8746" max="8746" width="14.28515625" style="421" customWidth="1"/>
    <col min="8747" max="8747" width="11.85546875" style="421" customWidth="1"/>
    <col min="8748" max="8748" width="14.28515625" style="421" customWidth="1"/>
    <col min="8749" max="8750" width="9.140625" style="421" customWidth="1"/>
    <col min="8751" max="8943" width="9.140625" style="421"/>
    <col min="8944" max="8944" width="4.85546875" style="421" customWidth="1"/>
    <col min="8945" max="8945" width="14.140625" style="421" customWidth="1"/>
    <col min="8946" max="8946" width="13.7109375" style="421" customWidth="1"/>
    <col min="8947" max="8947" width="12.85546875" style="421" customWidth="1"/>
    <col min="8948" max="8948" width="13" style="421" customWidth="1"/>
    <col min="8949" max="8949" width="15.42578125" style="421" customWidth="1"/>
    <col min="8950" max="8950" width="15.28515625" style="421" customWidth="1"/>
    <col min="8951" max="8952" width="9.5703125" style="421" customWidth="1"/>
    <col min="8953" max="8953" width="11.7109375" style="421" customWidth="1"/>
    <col min="8954" max="8955" width="13.140625" style="421" customWidth="1"/>
    <col min="8956" max="8956" width="14.7109375" style="421" customWidth="1"/>
    <col min="8957" max="8957" width="13.140625" style="421" customWidth="1"/>
    <col min="8958" max="8958" width="11.28515625" style="421" customWidth="1"/>
    <col min="8959" max="8959" width="13.28515625" style="421" customWidth="1"/>
    <col min="8960" max="8960" width="13.7109375" style="421" customWidth="1"/>
    <col min="8961" max="8961" width="13.28515625" style="421" customWidth="1"/>
    <col min="8962" max="8962" width="16.28515625" style="421" customWidth="1"/>
    <col min="8963" max="8964" width="16.7109375" style="421" customWidth="1"/>
    <col min="8965" max="8965" width="11.85546875" style="421" customWidth="1"/>
    <col min="8966" max="8966" width="11.42578125" style="421" customWidth="1"/>
    <col min="8967" max="8967" width="10.140625" style="421" customWidth="1"/>
    <col min="8968" max="8968" width="9.42578125" style="421" customWidth="1"/>
    <col min="8969" max="8969" width="9.5703125" style="421" customWidth="1"/>
    <col min="8970" max="8970" width="9.85546875" style="421" customWidth="1"/>
    <col min="8971" max="8971" width="9.7109375" style="421" customWidth="1"/>
    <col min="8972" max="8972" width="11.42578125" style="421" customWidth="1"/>
    <col min="8973" max="8973" width="8.28515625" style="421" customWidth="1"/>
    <col min="8974" max="8974" width="11.85546875" style="421" customWidth="1"/>
    <col min="8975" max="8975" width="11.140625" style="421" customWidth="1"/>
    <col min="8976" max="8976" width="14.28515625" style="421" customWidth="1"/>
    <col min="8977" max="8977" width="13" style="421" customWidth="1"/>
    <col min="8978" max="8978" width="11" style="421" customWidth="1"/>
    <col min="8979" max="8979" width="9.5703125" style="421" customWidth="1"/>
    <col min="8980" max="8980" width="14" style="421" customWidth="1"/>
    <col min="8981" max="8981" width="12.140625" style="421" customWidth="1"/>
    <col min="8982" max="8982" width="14.28515625" style="421" customWidth="1"/>
    <col min="8983" max="8983" width="9.140625" style="421" customWidth="1"/>
    <col min="8984" max="8985" width="12.140625" style="421" customWidth="1"/>
    <col min="8986" max="8986" width="10.85546875" style="421" customWidth="1"/>
    <col min="8987" max="8987" width="13" style="421" customWidth="1"/>
    <col min="8988" max="8988" width="9.85546875" style="421" customWidth="1"/>
    <col min="8989" max="8995" width="9.140625" style="421" customWidth="1"/>
    <col min="8996" max="8996" width="10.5703125" style="421" customWidth="1"/>
    <col min="8997" max="8997" width="11.42578125" style="421" customWidth="1"/>
    <col min="8998" max="8998" width="13.28515625" style="421" customWidth="1"/>
    <col min="8999" max="8999" width="13" style="421" customWidth="1"/>
    <col min="9000" max="9000" width="16.7109375" style="421" customWidth="1"/>
    <col min="9001" max="9001" width="13.140625" style="421" customWidth="1"/>
    <col min="9002" max="9002" width="14.28515625" style="421" customWidth="1"/>
    <col min="9003" max="9003" width="11.85546875" style="421" customWidth="1"/>
    <col min="9004" max="9004" width="14.28515625" style="421" customWidth="1"/>
    <col min="9005" max="9006" width="9.140625" style="421" customWidth="1"/>
    <col min="9007" max="9199" width="9.140625" style="421"/>
    <col min="9200" max="9200" width="4.85546875" style="421" customWidth="1"/>
    <col min="9201" max="9201" width="14.140625" style="421" customWidth="1"/>
    <col min="9202" max="9202" width="13.7109375" style="421" customWidth="1"/>
    <col min="9203" max="9203" width="12.85546875" style="421" customWidth="1"/>
    <col min="9204" max="9204" width="13" style="421" customWidth="1"/>
    <col min="9205" max="9205" width="15.42578125" style="421" customWidth="1"/>
    <col min="9206" max="9206" width="15.28515625" style="421" customWidth="1"/>
    <col min="9207" max="9208" width="9.5703125" style="421" customWidth="1"/>
    <col min="9209" max="9209" width="11.7109375" style="421" customWidth="1"/>
    <col min="9210" max="9211" width="13.140625" style="421" customWidth="1"/>
    <col min="9212" max="9212" width="14.7109375" style="421" customWidth="1"/>
    <col min="9213" max="9213" width="13.140625" style="421" customWidth="1"/>
    <col min="9214" max="9214" width="11.28515625" style="421" customWidth="1"/>
    <col min="9215" max="9215" width="13.28515625" style="421" customWidth="1"/>
    <col min="9216" max="9216" width="13.7109375" style="421" customWidth="1"/>
    <col min="9217" max="9217" width="13.28515625" style="421" customWidth="1"/>
    <col min="9218" max="9218" width="16.28515625" style="421" customWidth="1"/>
    <col min="9219" max="9220" width="16.7109375" style="421" customWidth="1"/>
    <col min="9221" max="9221" width="11.85546875" style="421" customWidth="1"/>
    <col min="9222" max="9222" width="11.42578125" style="421" customWidth="1"/>
    <col min="9223" max="9223" width="10.140625" style="421" customWidth="1"/>
    <col min="9224" max="9224" width="9.42578125" style="421" customWidth="1"/>
    <col min="9225" max="9225" width="9.5703125" style="421" customWidth="1"/>
    <col min="9226" max="9226" width="9.85546875" style="421" customWidth="1"/>
    <col min="9227" max="9227" width="9.7109375" style="421" customWidth="1"/>
    <col min="9228" max="9228" width="11.42578125" style="421" customWidth="1"/>
    <col min="9229" max="9229" width="8.28515625" style="421" customWidth="1"/>
    <col min="9230" max="9230" width="11.85546875" style="421" customWidth="1"/>
    <col min="9231" max="9231" width="11.140625" style="421" customWidth="1"/>
    <col min="9232" max="9232" width="14.28515625" style="421" customWidth="1"/>
    <col min="9233" max="9233" width="13" style="421" customWidth="1"/>
    <col min="9234" max="9234" width="11" style="421" customWidth="1"/>
    <col min="9235" max="9235" width="9.5703125" style="421" customWidth="1"/>
    <col min="9236" max="9236" width="14" style="421" customWidth="1"/>
    <col min="9237" max="9237" width="12.140625" style="421" customWidth="1"/>
    <col min="9238" max="9238" width="14.28515625" style="421" customWidth="1"/>
    <col min="9239" max="9239" width="9.140625" style="421" customWidth="1"/>
    <col min="9240" max="9241" width="12.140625" style="421" customWidth="1"/>
    <col min="9242" max="9242" width="10.85546875" style="421" customWidth="1"/>
    <col min="9243" max="9243" width="13" style="421" customWidth="1"/>
    <col min="9244" max="9244" width="9.85546875" style="421" customWidth="1"/>
    <col min="9245" max="9251" width="9.140625" style="421" customWidth="1"/>
    <col min="9252" max="9252" width="10.5703125" style="421" customWidth="1"/>
    <col min="9253" max="9253" width="11.42578125" style="421" customWidth="1"/>
    <col min="9254" max="9254" width="13.28515625" style="421" customWidth="1"/>
    <col min="9255" max="9255" width="13" style="421" customWidth="1"/>
    <col min="9256" max="9256" width="16.7109375" style="421" customWidth="1"/>
    <col min="9257" max="9257" width="13.140625" style="421" customWidth="1"/>
    <col min="9258" max="9258" width="14.28515625" style="421" customWidth="1"/>
    <col min="9259" max="9259" width="11.85546875" style="421" customWidth="1"/>
    <col min="9260" max="9260" width="14.28515625" style="421" customWidth="1"/>
    <col min="9261" max="9262" width="9.140625" style="421" customWidth="1"/>
    <col min="9263" max="9455" width="9.140625" style="421"/>
    <col min="9456" max="9456" width="4.85546875" style="421" customWidth="1"/>
    <col min="9457" max="9457" width="14.140625" style="421" customWidth="1"/>
    <col min="9458" max="9458" width="13.7109375" style="421" customWidth="1"/>
    <col min="9459" max="9459" width="12.85546875" style="421" customWidth="1"/>
    <col min="9460" max="9460" width="13" style="421" customWidth="1"/>
    <col min="9461" max="9461" width="15.42578125" style="421" customWidth="1"/>
    <col min="9462" max="9462" width="15.28515625" style="421" customWidth="1"/>
    <col min="9463" max="9464" width="9.5703125" style="421" customWidth="1"/>
    <col min="9465" max="9465" width="11.7109375" style="421" customWidth="1"/>
    <col min="9466" max="9467" width="13.140625" style="421" customWidth="1"/>
    <col min="9468" max="9468" width="14.7109375" style="421" customWidth="1"/>
    <col min="9469" max="9469" width="13.140625" style="421" customWidth="1"/>
    <col min="9470" max="9470" width="11.28515625" style="421" customWidth="1"/>
    <col min="9471" max="9471" width="13.28515625" style="421" customWidth="1"/>
    <col min="9472" max="9472" width="13.7109375" style="421" customWidth="1"/>
    <col min="9473" max="9473" width="13.28515625" style="421" customWidth="1"/>
    <col min="9474" max="9474" width="16.28515625" style="421" customWidth="1"/>
    <col min="9475" max="9476" width="16.7109375" style="421" customWidth="1"/>
    <col min="9477" max="9477" width="11.85546875" style="421" customWidth="1"/>
    <col min="9478" max="9478" width="11.42578125" style="421" customWidth="1"/>
    <col min="9479" max="9479" width="10.140625" style="421" customWidth="1"/>
    <col min="9480" max="9480" width="9.42578125" style="421" customWidth="1"/>
    <col min="9481" max="9481" width="9.5703125" style="421" customWidth="1"/>
    <col min="9482" max="9482" width="9.85546875" style="421" customWidth="1"/>
    <col min="9483" max="9483" width="9.7109375" style="421" customWidth="1"/>
    <col min="9484" max="9484" width="11.42578125" style="421" customWidth="1"/>
    <col min="9485" max="9485" width="8.28515625" style="421" customWidth="1"/>
    <col min="9486" max="9486" width="11.85546875" style="421" customWidth="1"/>
    <col min="9487" max="9487" width="11.140625" style="421" customWidth="1"/>
    <col min="9488" max="9488" width="14.28515625" style="421" customWidth="1"/>
    <col min="9489" max="9489" width="13" style="421" customWidth="1"/>
    <col min="9490" max="9490" width="11" style="421" customWidth="1"/>
    <col min="9491" max="9491" width="9.5703125" style="421" customWidth="1"/>
    <col min="9492" max="9492" width="14" style="421" customWidth="1"/>
    <col min="9493" max="9493" width="12.140625" style="421" customWidth="1"/>
    <col min="9494" max="9494" width="14.28515625" style="421" customWidth="1"/>
    <col min="9495" max="9495" width="9.140625" style="421" customWidth="1"/>
    <col min="9496" max="9497" width="12.140625" style="421" customWidth="1"/>
    <col min="9498" max="9498" width="10.85546875" style="421" customWidth="1"/>
    <col min="9499" max="9499" width="13" style="421" customWidth="1"/>
    <col min="9500" max="9500" width="9.85546875" style="421" customWidth="1"/>
    <col min="9501" max="9507" width="9.140625" style="421" customWidth="1"/>
    <col min="9508" max="9508" width="10.5703125" style="421" customWidth="1"/>
    <col min="9509" max="9509" width="11.42578125" style="421" customWidth="1"/>
    <col min="9510" max="9510" width="13.28515625" style="421" customWidth="1"/>
    <col min="9511" max="9511" width="13" style="421" customWidth="1"/>
    <col min="9512" max="9512" width="16.7109375" style="421" customWidth="1"/>
    <col min="9513" max="9513" width="13.140625" style="421" customWidth="1"/>
    <col min="9514" max="9514" width="14.28515625" style="421" customWidth="1"/>
    <col min="9515" max="9515" width="11.85546875" style="421" customWidth="1"/>
    <col min="9516" max="9516" width="14.28515625" style="421" customWidth="1"/>
    <col min="9517" max="9518" width="9.140625" style="421" customWidth="1"/>
    <col min="9519" max="9711" width="9.140625" style="421"/>
    <col min="9712" max="9712" width="4.85546875" style="421" customWidth="1"/>
    <col min="9713" max="9713" width="14.140625" style="421" customWidth="1"/>
    <col min="9714" max="9714" width="13.7109375" style="421" customWidth="1"/>
    <col min="9715" max="9715" width="12.85546875" style="421" customWidth="1"/>
    <col min="9716" max="9716" width="13" style="421" customWidth="1"/>
    <col min="9717" max="9717" width="15.42578125" style="421" customWidth="1"/>
    <col min="9718" max="9718" width="15.28515625" style="421" customWidth="1"/>
    <col min="9719" max="9720" width="9.5703125" style="421" customWidth="1"/>
    <col min="9721" max="9721" width="11.7109375" style="421" customWidth="1"/>
    <col min="9722" max="9723" width="13.140625" style="421" customWidth="1"/>
    <col min="9724" max="9724" width="14.7109375" style="421" customWidth="1"/>
    <col min="9725" max="9725" width="13.140625" style="421" customWidth="1"/>
    <col min="9726" max="9726" width="11.28515625" style="421" customWidth="1"/>
    <col min="9727" max="9727" width="13.28515625" style="421" customWidth="1"/>
    <col min="9728" max="9728" width="13.7109375" style="421" customWidth="1"/>
    <col min="9729" max="9729" width="13.28515625" style="421" customWidth="1"/>
    <col min="9730" max="9730" width="16.28515625" style="421" customWidth="1"/>
    <col min="9731" max="9732" width="16.7109375" style="421" customWidth="1"/>
    <col min="9733" max="9733" width="11.85546875" style="421" customWidth="1"/>
    <col min="9734" max="9734" width="11.42578125" style="421" customWidth="1"/>
    <col min="9735" max="9735" width="10.140625" style="421" customWidth="1"/>
    <col min="9736" max="9736" width="9.42578125" style="421" customWidth="1"/>
    <col min="9737" max="9737" width="9.5703125" style="421" customWidth="1"/>
    <col min="9738" max="9738" width="9.85546875" style="421" customWidth="1"/>
    <col min="9739" max="9739" width="9.7109375" style="421" customWidth="1"/>
    <col min="9740" max="9740" width="11.42578125" style="421" customWidth="1"/>
    <col min="9741" max="9741" width="8.28515625" style="421" customWidth="1"/>
    <col min="9742" max="9742" width="11.85546875" style="421" customWidth="1"/>
    <col min="9743" max="9743" width="11.140625" style="421" customWidth="1"/>
    <col min="9744" max="9744" width="14.28515625" style="421" customWidth="1"/>
    <col min="9745" max="9745" width="13" style="421" customWidth="1"/>
    <col min="9746" max="9746" width="11" style="421" customWidth="1"/>
    <col min="9747" max="9747" width="9.5703125" style="421" customWidth="1"/>
    <col min="9748" max="9748" width="14" style="421" customWidth="1"/>
    <col min="9749" max="9749" width="12.140625" style="421" customWidth="1"/>
    <col min="9750" max="9750" width="14.28515625" style="421" customWidth="1"/>
    <col min="9751" max="9751" width="9.140625" style="421" customWidth="1"/>
    <col min="9752" max="9753" width="12.140625" style="421" customWidth="1"/>
    <col min="9754" max="9754" width="10.85546875" style="421" customWidth="1"/>
    <col min="9755" max="9755" width="13" style="421" customWidth="1"/>
    <col min="9756" max="9756" width="9.85546875" style="421" customWidth="1"/>
    <col min="9757" max="9763" width="9.140625" style="421" customWidth="1"/>
    <col min="9764" max="9764" width="10.5703125" style="421" customWidth="1"/>
    <col min="9765" max="9765" width="11.42578125" style="421" customWidth="1"/>
    <col min="9766" max="9766" width="13.28515625" style="421" customWidth="1"/>
    <col min="9767" max="9767" width="13" style="421" customWidth="1"/>
    <col min="9768" max="9768" width="16.7109375" style="421" customWidth="1"/>
    <col min="9769" max="9769" width="13.140625" style="421" customWidth="1"/>
    <col min="9770" max="9770" width="14.28515625" style="421" customWidth="1"/>
    <col min="9771" max="9771" width="11.85546875" style="421" customWidth="1"/>
    <col min="9772" max="9772" width="14.28515625" style="421" customWidth="1"/>
    <col min="9773" max="9774" width="9.140625" style="421" customWidth="1"/>
    <col min="9775" max="9967" width="9.140625" style="421"/>
    <col min="9968" max="9968" width="4.85546875" style="421" customWidth="1"/>
    <col min="9969" max="9969" width="14.140625" style="421" customWidth="1"/>
    <col min="9970" max="9970" width="13.7109375" style="421" customWidth="1"/>
    <col min="9971" max="9971" width="12.85546875" style="421" customWidth="1"/>
    <col min="9972" max="9972" width="13" style="421" customWidth="1"/>
    <col min="9973" max="9973" width="15.42578125" style="421" customWidth="1"/>
    <col min="9974" max="9974" width="15.28515625" style="421" customWidth="1"/>
    <col min="9975" max="9976" width="9.5703125" style="421" customWidth="1"/>
    <col min="9977" max="9977" width="11.7109375" style="421" customWidth="1"/>
    <col min="9978" max="9979" width="13.140625" style="421" customWidth="1"/>
    <col min="9980" max="9980" width="14.7109375" style="421" customWidth="1"/>
    <col min="9981" max="9981" width="13.140625" style="421" customWidth="1"/>
    <col min="9982" max="9982" width="11.28515625" style="421" customWidth="1"/>
    <col min="9983" max="9983" width="13.28515625" style="421" customWidth="1"/>
    <col min="9984" max="9984" width="13.7109375" style="421" customWidth="1"/>
    <col min="9985" max="9985" width="13.28515625" style="421" customWidth="1"/>
    <col min="9986" max="9986" width="16.28515625" style="421" customWidth="1"/>
    <col min="9987" max="9988" width="16.7109375" style="421" customWidth="1"/>
    <col min="9989" max="9989" width="11.85546875" style="421" customWidth="1"/>
    <col min="9990" max="9990" width="11.42578125" style="421" customWidth="1"/>
    <col min="9991" max="9991" width="10.140625" style="421" customWidth="1"/>
    <col min="9992" max="9992" width="9.42578125" style="421" customWidth="1"/>
    <col min="9993" max="9993" width="9.5703125" style="421" customWidth="1"/>
    <col min="9994" max="9994" width="9.85546875" style="421" customWidth="1"/>
    <col min="9995" max="9995" width="9.7109375" style="421" customWidth="1"/>
    <col min="9996" max="9996" width="11.42578125" style="421" customWidth="1"/>
    <col min="9997" max="9997" width="8.28515625" style="421" customWidth="1"/>
    <col min="9998" max="9998" width="11.85546875" style="421" customWidth="1"/>
    <col min="9999" max="9999" width="11.140625" style="421" customWidth="1"/>
    <col min="10000" max="10000" width="14.28515625" style="421" customWidth="1"/>
    <col min="10001" max="10001" width="13" style="421" customWidth="1"/>
    <col min="10002" max="10002" width="11" style="421" customWidth="1"/>
    <col min="10003" max="10003" width="9.5703125" style="421" customWidth="1"/>
    <col min="10004" max="10004" width="14" style="421" customWidth="1"/>
    <col min="10005" max="10005" width="12.140625" style="421" customWidth="1"/>
    <col min="10006" max="10006" width="14.28515625" style="421" customWidth="1"/>
    <col min="10007" max="10007" width="9.140625" style="421" customWidth="1"/>
    <col min="10008" max="10009" width="12.140625" style="421" customWidth="1"/>
    <col min="10010" max="10010" width="10.85546875" style="421" customWidth="1"/>
    <col min="10011" max="10011" width="13" style="421" customWidth="1"/>
    <col min="10012" max="10012" width="9.85546875" style="421" customWidth="1"/>
    <col min="10013" max="10019" width="9.140625" style="421" customWidth="1"/>
    <col min="10020" max="10020" width="10.5703125" style="421" customWidth="1"/>
    <col min="10021" max="10021" width="11.42578125" style="421" customWidth="1"/>
    <col min="10022" max="10022" width="13.28515625" style="421" customWidth="1"/>
    <col min="10023" max="10023" width="13" style="421" customWidth="1"/>
    <col min="10024" max="10024" width="16.7109375" style="421" customWidth="1"/>
    <col min="10025" max="10025" width="13.140625" style="421" customWidth="1"/>
    <col min="10026" max="10026" width="14.28515625" style="421" customWidth="1"/>
    <col min="10027" max="10027" width="11.85546875" style="421" customWidth="1"/>
    <col min="10028" max="10028" width="14.28515625" style="421" customWidth="1"/>
    <col min="10029" max="10030" width="9.140625" style="421" customWidth="1"/>
    <col min="10031" max="10223" width="9.140625" style="421"/>
    <col min="10224" max="10224" width="4.85546875" style="421" customWidth="1"/>
    <col min="10225" max="10225" width="14.140625" style="421" customWidth="1"/>
    <col min="10226" max="10226" width="13.7109375" style="421" customWidth="1"/>
    <col min="10227" max="10227" width="12.85546875" style="421" customWidth="1"/>
    <col min="10228" max="10228" width="13" style="421" customWidth="1"/>
    <col min="10229" max="10229" width="15.42578125" style="421" customWidth="1"/>
    <col min="10230" max="10230" width="15.28515625" style="421" customWidth="1"/>
    <col min="10231" max="10232" width="9.5703125" style="421" customWidth="1"/>
    <col min="10233" max="10233" width="11.7109375" style="421" customWidth="1"/>
    <col min="10234" max="10235" width="13.140625" style="421" customWidth="1"/>
    <col min="10236" max="10236" width="14.7109375" style="421" customWidth="1"/>
    <col min="10237" max="10237" width="13.140625" style="421" customWidth="1"/>
    <col min="10238" max="10238" width="11.28515625" style="421" customWidth="1"/>
    <col min="10239" max="10239" width="13.28515625" style="421" customWidth="1"/>
    <col min="10240" max="10240" width="13.7109375" style="421" customWidth="1"/>
    <col min="10241" max="10241" width="13.28515625" style="421" customWidth="1"/>
    <col min="10242" max="10242" width="16.28515625" style="421" customWidth="1"/>
    <col min="10243" max="10244" width="16.7109375" style="421" customWidth="1"/>
    <col min="10245" max="10245" width="11.85546875" style="421" customWidth="1"/>
    <col min="10246" max="10246" width="11.42578125" style="421" customWidth="1"/>
    <col min="10247" max="10247" width="10.140625" style="421" customWidth="1"/>
    <col min="10248" max="10248" width="9.42578125" style="421" customWidth="1"/>
    <col min="10249" max="10249" width="9.5703125" style="421" customWidth="1"/>
    <col min="10250" max="10250" width="9.85546875" style="421" customWidth="1"/>
    <col min="10251" max="10251" width="9.7109375" style="421" customWidth="1"/>
    <col min="10252" max="10252" width="11.42578125" style="421" customWidth="1"/>
    <col min="10253" max="10253" width="8.28515625" style="421" customWidth="1"/>
    <col min="10254" max="10254" width="11.85546875" style="421" customWidth="1"/>
    <col min="10255" max="10255" width="11.140625" style="421" customWidth="1"/>
    <col min="10256" max="10256" width="14.28515625" style="421" customWidth="1"/>
    <col min="10257" max="10257" width="13" style="421" customWidth="1"/>
    <col min="10258" max="10258" width="11" style="421" customWidth="1"/>
    <col min="10259" max="10259" width="9.5703125" style="421" customWidth="1"/>
    <col min="10260" max="10260" width="14" style="421" customWidth="1"/>
    <col min="10261" max="10261" width="12.140625" style="421" customWidth="1"/>
    <col min="10262" max="10262" width="14.28515625" style="421" customWidth="1"/>
    <col min="10263" max="10263" width="9.140625" style="421" customWidth="1"/>
    <col min="10264" max="10265" width="12.140625" style="421" customWidth="1"/>
    <col min="10266" max="10266" width="10.85546875" style="421" customWidth="1"/>
    <col min="10267" max="10267" width="13" style="421" customWidth="1"/>
    <col min="10268" max="10268" width="9.85546875" style="421" customWidth="1"/>
    <col min="10269" max="10275" width="9.140625" style="421" customWidth="1"/>
    <col min="10276" max="10276" width="10.5703125" style="421" customWidth="1"/>
    <col min="10277" max="10277" width="11.42578125" style="421" customWidth="1"/>
    <col min="10278" max="10278" width="13.28515625" style="421" customWidth="1"/>
    <col min="10279" max="10279" width="13" style="421" customWidth="1"/>
    <col min="10280" max="10280" width="16.7109375" style="421" customWidth="1"/>
    <col min="10281" max="10281" width="13.140625" style="421" customWidth="1"/>
    <col min="10282" max="10282" width="14.28515625" style="421" customWidth="1"/>
    <col min="10283" max="10283" width="11.85546875" style="421" customWidth="1"/>
    <col min="10284" max="10284" width="14.28515625" style="421" customWidth="1"/>
    <col min="10285" max="10286" width="9.140625" style="421" customWidth="1"/>
    <col min="10287" max="10479" width="9.140625" style="421"/>
    <col min="10480" max="10480" width="4.85546875" style="421" customWidth="1"/>
    <col min="10481" max="10481" width="14.140625" style="421" customWidth="1"/>
    <col min="10482" max="10482" width="13.7109375" style="421" customWidth="1"/>
    <col min="10483" max="10483" width="12.85546875" style="421" customWidth="1"/>
    <col min="10484" max="10484" width="13" style="421" customWidth="1"/>
    <col min="10485" max="10485" width="15.42578125" style="421" customWidth="1"/>
    <col min="10486" max="10486" width="15.28515625" style="421" customWidth="1"/>
    <col min="10487" max="10488" width="9.5703125" style="421" customWidth="1"/>
    <col min="10489" max="10489" width="11.7109375" style="421" customWidth="1"/>
    <col min="10490" max="10491" width="13.140625" style="421" customWidth="1"/>
    <col min="10492" max="10492" width="14.7109375" style="421" customWidth="1"/>
    <col min="10493" max="10493" width="13.140625" style="421" customWidth="1"/>
    <col min="10494" max="10494" width="11.28515625" style="421" customWidth="1"/>
    <col min="10495" max="10495" width="13.28515625" style="421" customWidth="1"/>
    <col min="10496" max="10496" width="13.7109375" style="421" customWidth="1"/>
    <col min="10497" max="10497" width="13.28515625" style="421" customWidth="1"/>
    <col min="10498" max="10498" width="16.28515625" style="421" customWidth="1"/>
    <col min="10499" max="10500" width="16.7109375" style="421" customWidth="1"/>
    <col min="10501" max="10501" width="11.85546875" style="421" customWidth="1"/>
    <col min="10502" max="10502" width="11.42578125" style="421" customWidth="1"/>
    <col min="10503" max="10503" width="10.140625" style="421" customWidth="1"/>
    <col min="10504" max="10504" width="9.42578125" style="421" customWidth="1"/>
    <col min="10505" max="10505" width="9.5703125" style="421" customWidth="1"/>
    <col min="10506" max="10506" width="9.85546875" style="421" customWidth="1"/>
    <col min="10507" max="10507" width="9.7109375" style="421" customWidth="1"/>
    <col min="10508" max="10508" width="11.42578125" style="421" customWidth="1"/>
    <col min="10509" max="10509" width="8.28515625" style="421" customWidth="1"/>
    <col min="10510" max="10510" width="11.85546875" style="421" customWidth="1"/>
    <col min="10511" max="10511" width="11.140625" style="421" customWidth="1"/>
    <col min="10512" max="10512" width="14.28515625" style="421" customWidth="1"/>
    <col min="10513" max="10513" width="13" style="421" customWidth="1"/>
    <col min="10514" max="10514" width="11" style="421" customWidth="1"/>
    <col min="10515" max="10515" width="9.5703125" style="421" customWidth="1"/>
    <col min="10516" max="10516" width="14" style="421" customWidth="1"/>
    <col min="10517" max="10517" width="12.140625" style="421" customWidth="1"/>
    <col min="10518" max="10518" width="14.28515625" style="421" customWidth="1"/>
    <col min="10519" max="10519" width="9.140625" style="421" customWidth="1"/>
    <col min="10520" max="10521" width="12.140625" style="421" customWidth="1"/>
    <col min="10522" max="10522" width="10.85546875" style="421" customWidth="1"/>
    <col min="10523" max="10523" width="13" style="421" customWidth="1"/>
    <col min="10524" max="10524" width="9.85546875" style="421" customWidth="1"/>
    <col min="10525" max="10531" width="9.140625" style="421" customWidth="1"/>
    <col min="10532" max="10532" width="10.5703125" style="421" customWidth="1"/>
    <col min="10533" max="10533" width="11.42578125" style="421" customWidth="1"/>
    <col min="10534" max="10534" width="13.28515625" style="421" customWidth="1"/>
    <col min="10535" max="10535" width="13" style="421" customWidth="1"/>
    <col min="10536" max="10536" width="16.7109375" style="421" customWidth="1"/>
    <col min="10537" max="10537" width="13.140625" style="421" customWidth="1"/>
    <col min="10538" max="10538" width="14.28515625" style="421" customWidth="1"/>
    <col min="10539" max="10539" width="11.85546875" style="421" customWidth="1"/>
    <col min="10540" max="10540" width="14.28515625" style="421" customWidth="1"/>
    <col min="10541" max="10542" width="9.140625" style="421" customWidth="1"/>
    <col min="10543" max="10735" width="9.140625" style="421"/>
    <col min="10736" max="10736" width="4.85546875" style="421" customWidth="1"/>
    <col min="10737" max="10737" width="14.140625" style="421" customWidth="1"/>
    <col min="10738" max="10738" width="13.7109375" style="421" customWidth="1"/>
    <col min="10739" max="10739" width="12.85546875" style="421" customWidth="1"/>
    <col min="10740" max="10740" width="13" style="421" customWidth="1"/>
    <col min="10741" max="10741" width="15.42578125" style="421" customWidth="1"/>
    <col min="10742" max="10742" width="15.28515625" style="421" customWidth="1"/>
    <col min="10743" max="10744" width="9.5703125" style="421" customWidth="1"/>
    <col min="10745" max="10745" width="11.7109375" style="421" customWidth="1"/>
    <col min="10746" max="10747" width="13.140625" style="421" customWidth="1"/>
    <col min="10748" max="10748" width="14.7109375" style="421" customWidth="1"/>
    <col min="10749" max="10749" width="13.140625" style="421" customWidth="1"/>
    <col min="10750" max="10750" width="11.28515625" style="421" customWidth="1"/>
    <col min="10751" max="10751" width="13.28515625" style="421" customWidth="1"/>
    <col min="10752" max="10752" width="13.7109375" style="421" customWidth="1"/>
    <col min="10753" max="10753" width="13.28515625" style="421" customWidth="1"/>
    <col min="10754" max="10754" width="16.28515625" style="421" customWidth="1"/>
    <col min="10755" max="10756" width="16.7109375" style="421" customWidth="1"/>
    <col min="10757" max="10757" width="11.85546875" style="421" customWidth="1"/>
    <col min="10758" max="10758" width="11.42578125" style="421" customWidth="1"/>
    <col min="10759" max="10759" width="10.140625" style="421" customWidth="1"/>
    <col min="10760" max="10760" width="9.42578125" style="421" customWidth="1"/>
    <col min="10761" max="10761" width="9.5703125" style="421" customWidth="1"/>
    <col min="10762" max="10762" width="9.85546875" style="421" customWidth="1"/>
    <col min="10763" max="10763" width="9.7109375" style="421" customWidth="1"/>
    <col min="10764" max="10764" width="11.42578125" style="421" customWidth="1"/>
    <col min="10765" max="10765" width="8.28515625" style="421" customWidth="1"/>
    <col min="10766" max="10766" width="11.85546875" style="421" customWidth="1"/>
    <col min="10767" max="10767" width="11.140625" style="421" customWidth="1"/>
    <col min="10768" max="10768" width="14.28515625" style="421" customWidth="1"/>
    <col min="10769" max="10769" width="13" style="421" customWidth="1"/>
    <col min="10770" max="10770" width="11" style="421" customWidth="1"/>
    <col min="10771" max="10771" width="9.5703125" style="421" customWidth="1"/>
    <col min="10772" max="10772" width="14" style="421" customWidth="1"/>
    <col min="10773" max="10773" width="12.140625" style="421" customWidth="1"/>
    <col min="10774" max="10774" width="14.28515625" style="421" customWidth="1"/>
    <col min="10775" max="10775" width="9.140625" style="421" customWidth="1"/>
    <col min="10776" max="10777" width="12.140625" style="421" customWidth="1"/>
    <col min="10778" max="10778" width="10.85546875" style="421" customWidth="1"/>
    <col min="10779" max="10779" width="13" style="421" customWidth="1"/>
    <col min="10780" max="10780" width="9.85546875" style="421" customWidth="1"/>
    <col min="10781" max="10787" width="9.140625" style="421" customWidth="1"/>
    <col min="10788" max="10788" width="10.5703125" style="421" customWidth="1"/>
    <col min="10789" max="10789" width="11.42578125" style="421" customWidth="1"/>
    <col min="10790" max="10790" width="13.28515625" style="421" customWidth="1"/>
    <col min="10791" max="10791" width="13" style="421" customWidth="1"/>
    <col min="10792" max="10792" width="16.7109375" style="421" customWidth="1"/>
    <col min="10793" max="10793" width="13.140625" style="421" customWidth="1"/>
    <col min="10794" max="10794" width="14.28515625" style="421" customWidth="1"/>
    <col min="10795" max="10795" width="11.85546875" style="421" customWidth="1"/>
    <col min="10796" max="10796" width="14.28515625" style="421" customWidth="1"/>
    <col min="10797" max="10798" width="9.140625" style="421" customWidth="1"/>
    <col min="10799" max="10991" width="9.140625" style="421"/>
    <col min="10992" max="10992" width="4.85546875" style="421" customWidth="1"/>
    <col min="10993" max="10993" width="14.140625" style="421" customWidth="1"/>
    <col min="10994" max="10994" width="13.7109375" style="421" customWidth="1"/>
    <col min="10995" max="10995" width="12.85546875" style="421" customWidth="1"/>
    <col min="10996" max="10996" width="13" style="421" customWidth="1"/>
    <col min="10997" max="10997" width="15.42578125" style="421" customWidth="1"/>
    <col min="10998" max="10998" width="15.28515625" style="421" customWidth="1"/>
    <col min="10999" max="11000" width="9.5703125" style="421" customWidth="1"/>
    <col min="11001" max="11001" width="11.7109375" style="421" customWidth="1"/>
    <col min="11002" max="11003" width="13.140625" style="421" customWidth="1"/>
    <col min="11004" max="11004" width="14.7109375" style="421" customWidth="1"/>
    <col min="11005" max="11005" width="13.140625" style="421" customWidth="1"/>
    <col min="11006" max="11006" width="11.28515625" style="421" customWidth="1"/>
    <col min="11007" max="11007" width="13.28515625" style="421" customWidth="1"/>
    <col min="11008" max="11008" width="13.7109375" style="421" customWidth="1"/>
    <col min="11009" max="11009" width="13.28515625" style="421" customWidth="1"/>
    <col min="11010" max="11010" width="16.28515625" style="421" customWidth="1"/>
    <col min="11011" max="11012" width="16.7109375" style="421" customWidth="1"/>
    <col min="11013" max="11013" width="11.85546875" style="421" customWidth="1"/>
    <col min="11014" max="11014" width="11.42578125" style="421" customWidth="1"/>
    <col min="11015" max="11015" width="10.140625" style="421" customWidth="1"/>
    <col min="11016" max="11016" width="9.42578125" style="421" customWidth="1"/>
    <col min="11017" max="11017" width="9.5703125" style="421" customWidth="1"/>
    <col min="11018" max="11018" width="9.85546875" style="421" customWidth="1"/>
    <col min="11019" max="11019" width="9.7109375" style="421" customWidth="1"/>
    <col min="11020" max="11020" width="11.42578125" style="421" customWidth="1"/>
    <col min="11021" max="11021" width="8.28515625" style="421" customWidth="1"/>
    <col min="11022" max="11022" width="11.85546875" style="421" customWidth="1"/>
    <col min="11023" max="11023" width="11.140625" style="421" customWidth="1"/>
    <col min="11024" max="11024" width="14.28515625" style="421" customWidth="1"/>
    <col min="11025" max="11025" width="13" style="421" customWidth="1"/>
    <col min="11026" max="11026" width="11" style="421" customWidth="1"/>
    <col min="11027" max="11027" width="9.5703125" style="421" customWidth="1"/>
    <col min="11028" max="11028" width="14" style="421" customWidth="1"/>
    <col min="11029" max="11029" width="12.140625" style="421" customWidth="1"/>
    <col min="11030" max="11030" width="14.28515625" style="421" customWidth="1"/>
    <col min="11031" max="11031" width="9.140625" style="421" customWidth="1"/>
    <col min="11032" max="11033" width="12.140625" style="421" customWidth="1"/>
    <col min="11034" max="11034" width="10.85546875" style="421" customWidth="1"/>
    <col min="11035" max="11035" width="13" style="421" customWidth="1"/>
    <col min="11036" max="11036" width="9.85546875" style="421" customWidth="1"/>
    <col min="11037" max="11043" width="9.140625" style="421" customWidth="1"/>
    <col min="11044" max="11044" width="10.5703125" style="421" customWidth="1"/>
    <col min="11045" max="11045" width="11.42578125" style="421" customWidth="1"/>
    <col min="11046" max="11046" width="13.28515625" style="421" customWidth="1"/>
    <col min="11047" max="11047" width="13" style="421" customWidth="1"/>
    <col min="11048" max="11048" width="16.7109375" style="421" customWidth="1"/>
    <col min="11049" max="11049" width="13.140625" style="421" customWidth="1"/>
    <col min="11050" max="11050" width="14.28515625" style="421" customWidth="1"/>
    <col min="11051" max="11051" width="11.85546875" style="421" customWidth="1"/>
    <col min="11052" max="11052" width="14.28515625" style="421" customWidth="1"/>
    <col min="11053" max="11054" width="9.140625" style="421" customWidth="1"/>
    <col min="11055" max="11247" width="9.140625" style="421"/>
    <col min="11248" max="11248" width="4.85546875" style="421" customWidth="1"/>
    <col min="11249" max="11249" width="14.140625" style="421" customWidth="1"/>
    <col min="11250" max="11250" width="13.7109375" style="421" customWidth="1"/>
    <col min="11251" max="11251" width="12.85546875" style="421" customWidth="1"/>
    <col min="11252" max="11252" width="13" style="421" customWidth="1"/>
    <col min="11253" max="11253" width="15.42578125" style="421" customWidth="1"/>
    <col min="11254" max="11254" width="15.28515625" style="421" customWidth="1"/>
    <col min="11255" max="11256" width="9.5703125" style="421" customWidth="1"/>
    <col min="11257" max="11257" width="11.7109375" style="421" customWidth="1"/>
    <col min="11258" max="11259" width="13.140625" style="421" customWidth="1"/>
    <col min="11260" max="11260" width="14.7109375" style="421" customWidth="1"/>
    <col min="11261" max="11261" width="13.140625" style="421" customWidth="1"/>
    <col min="11262" max="11262" width="11.28515625" style="421" customWidth="1"/>
    <col min="11263" max="11263" width="13.28515625" style="421" customWidth="1"/>
    <col min="11264" max="11264" width="13.7109375" style="421" customWidth="1"/>
    <col min="11265" max="11265" width="13.28515625" style="421" customWidth="1"/>
    <col min="11266" max="11266" width="16.28515625" style="421" customWidth="1"/>
    <col min="11267" max="11268" width="16.7109375" style="421" customWidth="1"/>
    <col min="11269" max="11269" width="11.85546875" style="421" customWidth="1"/>
    <col min="11270" max="11270" width="11.42578125" style="421" customWidth="1"/>
    <col min="11271" max="11271" width="10.140625" style="421" customWidth="1"/>
    <col min="11272" max="11272" width="9.42578125" style="421" customWidth="1"/>
    <col min="11273" max="11273" width="9.5703125" style="421" customWidth="1"/>
    <col min="11274" max="11274" width="9.85546875" style="421" customWidth="1"/>
    <col min="11275" max="11275" width="9.7109375" style="421" customWidth="1"/>
    <col min="11276" max="11276" width="11.42578125" style="421" customWidth="1"/>
    <col min="11277" max="11277" width="8.28515625" style="421" customWidth="1"/>
    <col min="11278" max="11278" width="11.85546875" style="421" customWidth="1"/>
    <col min="11279" max="11279" width="11.140625" style="421" customWidth="1"/>
    <col min="11280" max="11280" width="14.28515625" style="421" customWidth="1"/>
    <col min="11281" max="11281" width="13" style="421" customWidth="1"/>
    <col min="11282" max="11282" width="11" style="421" customWidth="1"/>
    <col min="11283" max="11283" width="9.5703125" style="421" customWidth="1"/>
    <col min="11284" max="11284" width="14" style="421" customWidth="1"/>
    <col min="11285" max="11285" width="12.140625" style="421" customWidth="1"/>
    <col min="11286" max="11286" width="14.28515625" style="421" customWidth="1"/>
    <col min="11287" max="11287" width="9.140625" style="421" customWidth="1"/>
    <col min="11288" max="11289" width="12.140625" style="421" customWidth="1"/>
    <col min="11290" max="11290" width="10.85546875" style="421" customWidth="1"/>
    <col min="11291" max="11291" width="13" style="421" customWidth="1"/>
    <col min="11292" max="11292" width="9.85546875" style="421" customWidth="1"/>
    <col min="11293" max="11299" width="9.140625" style="421" customWidth="1"/>
    <col min="11300" max="11300" width="10.5703125" style="421" customWidth="1"/>
    <col min="11301" max="11301" width="11.42578125" style="421" customWidth="1"/>
    <col min="11302" max="11302" width="13.28515625" style="421" customWidth="1"/>
    <col min="11303" max="11303" width="13" style="421" customWidth="1"/>
    <col min="11304" max="11304" width="16.7109375" style="421" customWidth="1"/>
    <col min="11305" max="11305" width="13.140625" style="421" customWidth="1"/>
    <col min="11306" max="11306" width="14.28515625" style="421" customWidth="1"/>
    <col min="11307" max="11307" width="11.85546875" style="421" customWidth="1"/>
    <col min="11308" max="11308" width="14.28515625" style="421" customWidth="1"/>
    <col min="11309" max="11310" width="9.140625" style="421" customWidth="1"/>
    <col min="11311" max="11503" width="9.140625" style="421"/>
    <col min="11504" max="11504" width="4.85546875" style="421" customWidth="1"/>
    <col min="11505" max="11505" width="14.140625" style="421" customWidth="1"/>
    <col min="11506" max="11506" width="13.7109375" style="421" customWidth="1"/>
    <col min="11507" max="11507" width="12.85546875" style="421" customWidth="1"/>
    <col min="11508" max="11508" width="13" style="421" customWidth="1"/>
    <col min="11509" max="11509" width="15.42578125" style="421" customWidth="1"/>
    <col min="11510" max="11510" width="15.28515625" style="421" customWidth="1"/>
    <col min="11511" max="11512" width="9.5703125" style="421" customWidth="1"/>
    <col min="11513" max="11513" width="11.7109375" style="421" customWidth="1"/>
    <col min="11514" max="11515" width="13.140625" style="421" customWidth="1"/>
    <col min="11516" max="11516" width="14.7109375" style="421" customWidth="1"/>
    <col min="11517" max="11517" width="13.140625" style="421" customWidth="1"/>
    <col min="11518" max="11518" width="11.28515625" style="421" customWidth="1"/>
    <col min="11519" max="11519" width="13.28515625" style="421" customWidth="1"/>
    <col min="11520" max="11520" width="13.7109375" style="421" customWidth="1"/>
    <col min="11521" max="11521" width="13.28515625" style="421" customWidth="1"/>
    <col min="11522" max="11522" width="16.28515625" style="421" customWidth="1"/>
    <col min="11523" max="11524" width="16.7109375" style="421" customWidth="1"/>
    <col min="11525" max="11525" width="11.85546875" style="421" customWidth="1"/>
    <col min="11526" max="11526" width="11.42578125" style="421" customWidth="1"/>
    <col min="11527" max="11527" width="10.140625" style="421" customWidth="1"/>
    <col min="11528" max="11528" width="9.42578125" style="421" customWidth="1"/>
    <col min="11529" max="11529" width="9.5703125" style="421" customWidth="1"/>
    <col min="11530" max="11530" width="9.85546875" style="421" customWidth="1"/>
    <col min="11531" max="11531" width="9.7109375" style="421" customWidth="1"/>
    <col min="11532" max="11532" width="11.42578125" style="421" customWidth="1"/>
    <col min="11533" max="11533" width="8.28515625" style="421" customWidth="1"/>
    <col min="11534" max="11534" width="11.85546875" style="421" customWidth="1"/>
    <col min="11535" max="11535" width="11.140625" style="421" customWidth="1"/>
    <col min="11536" max="11536" width="14.28515625" style="421" customWidth="1"/>
    <col min="11537" max="11537" width="13" style="421" customWidth="1"/>
    <col min="11538" max="11538" width="11" style="421" customWidth="1"/>
    <col min="11539" max="11539" width="9.5703125" style="421" customWidth="1"/>
    <col min="11540" max="11540" width="14" style="421" customWidth="1"/>
    <col min="11541" max="11541" width="12.140625" style="421" customWidth="1"/>
    <col min="11542" max="11542" width="14.28515625" style="421" customWidth="1"/>
    <col min="11543" max="11543" width="9.140625" style="421" customWidth="1"/>
    <col min="11544" max="11545" width="12.140625" style="421" customWidth="1"/>
    <col min="11546" max="11546" width="10.85546875" style="421" customWidth="1"/>
    <col min="11547" max="11547" width="13" style="421" customWidth="1"/>
    <col min="11548" max="11548" width="9.85546875" style="421" customWidth="1"/>
    <col min="11549" max="11555" width="9.140625" style="421" customWidth="1"/>
    <col min="11556" max="11556" width="10.5703125" style="421" customWidth="1"/>
    <col min="11557" max="11557" width="11.42578125" style="421" customWidth="1"/>
    <col min="11558" max="11558" width="13.28515625" style="421" customWidth="1"/>
    <col min="11559" max="11559" width="13" style="421" customWidth="1"/>
    <col min="11560" max="11560" width="16.7109375" style="421" customWidth="1"/>
    <col min="11561" max="11561" width="13.140625" style="421" customWidth="1"/>
    <col min="11562" max="11562" width="14.28515625" style="421" customWidth="1"/>
    <col min="11563" max="11563" width="11.85546875" style="421" customWidth="1"/>
    <col min="11564" max="11564" width="14.28515625" style="421" customWidth="1"/>
    <col min="11565" max="11566" width="9.140625" style="421" customWidth="1"/>
    <col min="11567" max="11759" width="9.140625" style="421"/>
    <col min="11760" max="11760" width="4.85546875" style="421" customWidth="1"/>
    <col min="11761" max="11761" width="14.140625" style="421" customWidth="1"/>
    <col min="11762" max="11762" width="13.7109375" style="421" customWidth="1"/>
    <col min="11763" max="11763" width="12.85546875" style="421" customWidth="1"/>
    <col min="11764" max="11764" width="13" style="421" customWidth="1"/>
    <col min="11765" max="11765" width="15.42578125" style="421" customWidth="1"/>
    <col min="11766" max="11766" width="15.28515625" style="421" customWidth="1"/>
    <col min="11767" max="11768" width="9.5703125" style="421" customWidth="1"/>
    <col min="11769" max="11769" width="11.7109375" style="421" customWidth="1"/>
    <col min="11770" max="11771" width="13.140625" style="421" customWidth="1"/>
    <col min="11772" max="11772" width="14.7109375" style="421" customWidth="1"/>
    <col min="11773" max="11773" width="13.140625" style="421" customWidth="1"/>
    <col min="11774" max="11774" width="11.28515625" style="421" customWidth="1"/>
    <col min="11775" max="11775" width="13.28515625" style="421" customWidth="1"/>
    <col min="11776" max="11776" width="13.7109375" style="421" customWidth="1"/>
    <col min="11777" max="11777" width="13.28515625" style="421" customWidth="1"/>
    <col min="11778" max="11778" width="16.28515625" style="421" customWidth="1"/>
    <col min="11779" max="11780" width="16.7109375" style="421" customWidth="1"/>
    <col min="11781" max="11781" width="11.85546875" style="421" customWidth="1"/>
    <col min="11782" max="11782" width="11.42578125" style="421" customWidth="1"/>
    <col min="11783" max="11783" width="10.140625" style="421" customWidth="1"/>
    <col min="11784" max="11784" width="9.42578125" style="421" customWidth="1"/>
    <col min="11785" max="11785" width="9.5703125" style="421" customWidth="1"/>
    <col min="11786" max="11786" width="9.85546875" style="421" customWidth="1"/>
    <col min="11787" max="11787" width="9.7109375" style="421" customWidth="1"/>
    <col min="11788" max="11788" width="11.42578125" style="421" customWidth="1"/>
    <col min="11789" max="11789" width="8.28515625" style="421" customWidth="1"/>
    <col min="11790" max="11790" width="11.85546875" style="421" customWidth="1"/>
    <col min="11791" max="11791" width="11.140625" style="421" customWidth="1"/>
    <col min="11792" max="11792" width="14.28515625" style="421" customWidth="1"/>
    <col min="11793" max="11793" width="13" style="421" customWidth="1"/>
    <col min="11794" max="11794" width="11" style="421" customWidth="1"/>
    <col min="11795" max="11795" width="9.5703125" style="421" customWidth="1"/>
    <col min="11796" max="11796" width="14" style="421" customWidth="1"/>
    <col min="11797" max="11797" width="12.140625" style="421" customWidth="1"/>
    <col min="11798" max="11798" width="14.28515625" style="421" customWidth="1"/>
    <col min="11799" max="11799" width="9.140625" style="421" customWidth="1"/>
    <col min="11800" max="11801" width="12.140625" style="421" customWidth="1"/>
    <col min="11802" max="11802" width="10.85546875" style="421" customWidth="1"/>
    <col min="11803" max="11803" width="13" style="421" customWidth="1"/>
    <col min="11804" max="11804" width="9.85546875" style="421" customWidth="1"/>
    <col min="11805" max="11811" width="9.140625" style="421" customWidth="1"/>
    <col min="11812" max="11812" width="10.5703125" style="421" customWidth="1"/>
    <col min="11813" max="11813" width="11.42578125" style="421" customWidth="1"/>
    <col min="11814" max="11814" width="13.28515625" style="421" customWidth="1"/>
    <col min="11815" max="11815" width="13" style="421" customWidth="1"/>
    <col min="11816" max="11816" width="16.7109375" style="421" customWidth="1"/>
    <col min="11817" max="11817" width="13.140625" style="421" customWidth="1"/>
    <col min="11818" max="11818" width="14.28515625" style="421" customWidth="1"/>
    <col min="11819" max="11819" width="11.85546875" style="421" customWidth="1"/>
    <col min="11820" max="11820" width="14.28515625" style="421" customWidth="1"/>
    <col min="11821" max="11822" width="9.140625" style="421" customWidth="1"/>
    <col min="11823" max="12015" width="9.140625" style="421"/>
    <col min="12016" max="12016" width="4.85546875" style="421" customWidth="1"/>
    <col min="12017" max="12017" width="14.140625" style="421" customWidth="1"/>
    <col min="12018" max="12018" width="13.7109375" style="421" customWidth="1"/>
    <col min="12019" max="12019" width="12.85546875" style="421" customWidth="1"/>
    <col min="12020" max="12020" width="13" style="421" customWidth="1"/>
    <col min="12021" max="12021" width="15.42578125" style="421" customWidth="1"/>
    <col min="12022" max="12022" width="15.28515625" style="421" customWidth="1"/>
    <col min="12023" max="12024" width="9.5703125" style="421" customWidth="1"/>
    <col min="12025" max="12025" width="11.7109375" style="421" customWidth="1"/>
    <col min="12026" max="12027" width="13.140625" style="421" customWidth="1"/>
    <col min="12028" max="12028" width="14.7109375" style="421" customWidth="1"/>
    <col min="12029" max="12029" width="13.140625" style="421" customWidth="1"/>
    <col min="12030" max="12030" width="11.28515625" style="421" customWidth="1"/>
    <col min="12031" max="12031" width="13.28515625" style="421" customWidth="1"/>
    <col min="12032" max="12032" width="13.7109375" style="421" customWidth="1"/>
    <col min="12033" max="12033" width="13.28515625" style="421" customWidth="1"/>
    <col min="12034" max="12034" width="16.28515625" style="421" customWidth="1"/>
    <col min="12035" max="12036" width="16.7109375" style="421" customWidth="1"/>
    <col min="12037" max="12037" width="11.85546875" style="421" customWidth="1"/>
    <col min="12038" max="12038" width="11.42578125" style="421" customWidth="1"/>
    <col min="12039" max="12039" width="10.140625" style="421" customWidth="1"/>
    <col min="12040" max="12040" width="9.42578125" style="421" customWidth="1"/>
    <col min="12041" max="12041" width="9.5703125" style="421" customWidth="1"/>
    <col min="12042" max="12042" width="9.85546875" style="421" customWidth="1"/>
    <col min="12043" max="12043" width="9.7109375" style="421" customWidth="1"/>
    <col min="12044" max="12044" width="11.42578125" style="421" customWidth="1"/>
    <col min="12045" max="12045" width="8.28515625" style="421" customWidth="1"/>
    <col min="12046" max="12046" width="11.85546875" style="421" customWidth="1"/>
    <col min="12047" max="12047" width="11.140625" style="421" customWidth="1"/>
    <col min="12048" max="12048" width="14.28515625" style="421" customWidth="1"/>
    <col min="12049" max="12049" width="13" style="421" customWidth="1"/>
    <col min="12050" max="12050" width="11" style="421" customWidth="1"/>
    <col min="12051" max="12051" width="9.5703125" style="421" customWidth="1"/>
    <col min="12052" max="12052" width="14" style="421" customWidth="1"/>
    <col min="12053" max="12053" width="12.140625" style="421" customWidth="1"/>
    <col min="12054" max="12054" width="14.28515625" style="421" customWidth="1"/>
    <col min="12055" max="12055" width="9.140625" style="421" customWidth="1"/>
    <col min="12056" max="12057" width="12.140625" style="421" customWidth="1"/>
    <col min="12058" max="12058" width="10.85546875" style="421" customWidth="1"/>
    <col min="12059" max="12059" width="13" style="421" customWidth="1"/>
    <col min="12060" max="12060" width="9.85546875" style="421" customWidth="1"/>
    <col min="12061" max="12067" width="9.140625" style="421" customWidth="1"/>
    <col min="12068" max="12068" width="10.5703125" style="421" customWidth="1"/>
    <col min="12069" max="12069" width="11.42578125" style="421" customWidth="1"/>
    <col min="12070" max="12070" width="13.28515625" style="421" customWidth="1"/>
    <col min="12071" max="12071" width="13" style="421" customWidth="1"/>
    <col min="12072" max="12072" width="16.7109375" style="421" customWidth="1"/>
    <col min="12073" max="12073" width="13.140625" style="421" customWidth="1"/>
    <col min="12074" max="12074" width="14.28515625" style="421" customWidth="1"/>
    <col min="12075" max="12075" width="11.85546875" style="421" customWidth="1"/>
    <col min="12076" max="12076" width="14.28515625" style="421" customWidth="1"/>
    <col min="12077" max="12078" width="9.140625" style="421" customWidth="1"/>
    <col min="12079" max="12271" width="9.140625" style="421"/>
    <col min="12272" max="12272" width="4.85546875" style="421" customWidth="1"/>
    <col min="12273" max="12273" width="14.140625" style="421" customWidth="1"/>
    <col min="12274" max="12274" width="13.7109375" style="421" customWidth="1"/>
    <col min="12275" max="12275" width="12.85546875" style="421" customWidth="1"/>
    <col min="12276" max="12276" width="13" style="421" customWidth="1"/>
    <col min="12277" max="12277" width="15.42578125" style="421" customWidth="1"/>
    <col min="12278" max="12278" width="15.28515625" style="421" customWidth="1"/>
    <col min="12279" max="12280" width="9.5703125" style="421" customWidth="1"/>
    <col min="12281" max="12281" width="11.7109375" style="421" customWidth="1"/>
    <col min="12282" max="12283" width="13.140625" style="421" customWidth="1"/>
    <col min="12284" max="12284" width="14.7109375" style="421" customWidth="1"/>
    <col min="12285" max="12285" width="13.140625" style="421" customWidth="1"/>
    <col min="12286" max="12286" width="11.28515625" style="421" customWidth="1"/>
    <col min="12287" max="12287" width="13.28515625" style="421" customWidth="1"/>
    <col min="12288" max="12288" width="13.7109375" style="421" customWidth="1"/>
    <col min="12289" max="12289" width="13.28515625" style="421" customWidth="1"/>
    <col min="12290" max="12290" width="16.28515625" style="421" customWidth="1"/>
    <col min="12291" max="12292" width="16.7109375" style="421" customWidth="1"/>
    <col min="12293" max="12293" width="11.85546875" style="421" customWidth="1"/>
    <col min="12294" max="12294" width="11.42578125" style="421" customWidth="1"/>
    <col min="12295" max="12295" width="10.140625" style="421" customWidth="1"/>
    <col min="12296" max="12296" width="9.42578125" style="421" customWidth="1"/>
    <col min="12297" max="12297" width="9.5703125" style="421" customWidth="1"/>
    <col min="12298" max="12298" width="9.85546875" style="421" customWidth="1"/>
    <col min="12299" max="12299" width="9.7109375" style="421" customWidth="1"/>
    <col min="12300" max="12300" width="11.42578125" style="421" customWidth="1"/>
    <col min="12301" max="12301" width="8.28515625" style="421" customWidth="1"/>
    <col min="12302" max="12302" width="11.85546875" style="421" customWidth="1"/>
    <col min="12303" max="12303" width="11.140625" style="421" customWidth="1"/>
    <col min="12304" max="12304" width="14.28515625" style="421" customWidth="1"/>
    <col min="12305" max="12305" width="13" style="421" customWidth="1"/>
    <col min="12306" max="12306" width="11" style="421" customWidth="1"/>
    <col min="12307" max="12307" width="9.5703125" style="421" customWidth="1"/>
    <col min="12308" max="12308" width="14" style="421" customWidth="1"/>
    <col min="12309" max="12309" width="12.140625" style="421" customWidth="1"/>
    <col min="12310" max="12310" width="14.28515625" style="421" customWidth="1"/>
    <col min="12311" max="12311" width="9.140625" style="421" customWidth="1"/>
    <col min="12312" max="12313" width="12.140625" style="421" customWidth="1"/>
    <col min="12314" max="12314" width="10.85546875" style="421" customWidth="1"/>
    <col min="12315" max="12315" width="13" style="421" customWidth="1"/>
    <col min="12316" max="12316" width="9.85546875" style="421" customWidth="1"/>
    <col min="12317" max="12323" width="9.140625" style="421" customWidth="1"/>
    <col min="12324" max="12324" width="10.5703125" style="421" customWidth="1"/>
    <col min="12325" max="12325" width="11.42578125" style="421" customWidth="1"/>
    <col min="12326" max="12326" width="13.28515625" style="421" customWidth="1"/>
    <col min="12327" max="12327" width="13" style="421" customWidth="1"/>
    <col min="12328" max="12328" width="16.7109375" style="421" customWidth="1"/>
    <col min="12329" max="12329" width="13.140625" style="421" customWidth="1"/>
    <col min="12330" max="12330" width="14.28515625" style="421" customWidth="1"/>
    <col min="12331" max="12331" width="11.85546875" style="421" customWidth="1"/>
    <col min="12332" max="12332" width="14.28515625" style="421" customWidth="1"/>
    <col min="12333" max="12334" width="9.140625" style="421" customWidth="1"/>
    <col min="12335" max="12527" width="9.140625" style="421"/>
    <col min="12528" max="12528" width="4.85546875" style="421" customWidth="1"/>
    <col min="12529" max="12529" width="14.140625" style="421" customWidth="1"/>
    <col min="12530" max="12530" width="13.7109375" style="421" customWidth="1"/>
    <col min="12531" max="12531" width="12.85546875" style="421" customWidth="1"/>
    <col min="12532" max="12532" width="13" style="421" customWidth="1"/>
    <col min="12533" max="12533" width="15.42578125" style="421" customWidth="1"/>
    <col min="12534" max="12534" width="15.28515625" style="421" customWidth="1"/>
    <col min="12535" max="12536" width="9.5703125" style="421" customWidth="1"/>
    <col min="12537" max="12537" width="11.7109375" style="421" customWidth="1"/>
    <col min="12538" max="12539" width="13.140625" style="421" customWidth="1"/>
    <col min="12540" max="12540" width="14.7109375" style="421" customWidth="1"/>
    <col min="12541" max="12541" width="13.140625" style="421" customWidth="1"/>
    <col min="12542" max="12542" width="11.28515625" style="421" customWidth="1"/>
    <col min="12543" max="12543" width="13.28515625" style="421" customWidth="1"/>
    <col min="12544" max="12544" width="13.7109375" style="421" customWidth="1"/>
    <col min="12545" max="12545" width="13.28515625" style="421" customWidth="1"/>
    <col min="12546" max="12546" width="16.28515625" style="421" customWidth="1"/>
    <col min="12547" max="12548" width="16.7109375" style="421" customWidth="1"/>
    <col min="12549" max="12549" width="11.85546875" style="421" customWidth="1"/>
    <col min="12550" max="12550" width="11.42578125" style="421" customWidth="1"/>
    <col min="12551" max="12551" width="10.140625" style="421" customWidth="1"/>
    <col min="12552" max="12552" width="9.42578125" style="421" customWidth="1"/>
    <col min="12553" max="12553" width="9.5703125" style="421" customWidth="1"/>
    <col min="12554" max="12554" width="9.85546875" style="421" customWidth="1"/>
    <col min="12555" max="12555" width="9.7109375" style="421" customWidth="1"/>
    <col min="12556" max="12556" width="11.42578125" style="421" customWidth="1"/>
    <col min="12557" max="12557" width="8.28515625" style="421" customWidth="1"/>
    <col min="12558" max="12558" width="11.85546875" style="421" customWidth="1"/>
    <col min="12559" max="12559" width="11.140625" style="421" customWidth="1"/>
    <col min="12560" max="12560" width="14.28515625" style="421" customWidth="1"/>
    <col min="12561" max="12561" width="13" style="421" customWidth="1"/>
    <col min="12562" max="12562" width="11" style="421" customWidth="1"/>
    <col min="12563" max="12563" width="9.5703125" style="421" customWidth="1"/>
    <col min="12564" max="12564" width="14" style="421" customWidth="1"/>
    <col min="12565" max="12565" width="12.140625" style="421" customWidth="1"/>
    <col min="12566" max="12566" width="14.28515625" style="421" customWidth="1"/>
    <col min="12567" max="12567" width="9.140625" style="421" customWidth="1"/>
    <col min="12568" max="12569" width="12.140625" style="421" customWidth="1"/>
    <col min="12570" max="12570" width="10.85546875" style="421" customWidth="1"/>
    <col min="12571" max="12571" width="13" style="421" customWidth="1"/>
    <col min="12572" max="12572" width="9.85546875" style="421" customWidth="1"/>
    <col min="12573" max="12579" width="9.140625" style="421" customWidth="1"/>
    <col min="12580" max="12580" width="10.5703125" style="421" customWidth="1"/>
    <col min="12581" max="12581" width="11.42578125" style="421" customWidth="1"/>
    <col min="12582" max="12582" width="13.28515625" style="421" customWidth="1"/>
    <col min="12583" max="12583" width="13" style="421" customWidth="1"/>
    <col min="12584" max="12584" width="16.7109375" style="421" customWidth="1"/>
    <col min="12585" max="12585" width="13.140625" style="421" customWidth="1"/>
    <col min="12586" max="12586" width="14.28515625" style="421" customWidth="1"/>
    <col min="12587" max="12587" width="11.85546875" style="421" customWidth="1"/>
    <col min="12588" max="12588" width="14.28515625" style="421" customWidth="1"/>
    <col min="12589" max="12590" width="9.140625" style="421" customWidth="1"/>
    <col min="12591" max="12783" width="9.140625" style="421"/>
    <col min="12784" max="12784" width="4.85546875" style="421" customWidth="1"/>
    <col min="12785" max="12785" width="14.140625" style="421" customWidth="1"/>
    <col min="12786" max="12786" width="13.7109375" style="421" customWidth="1"/>
    <col min="12787" max="12787" width="12.85546875" style="421" customWidth="1"/>
    <col min="12788" max="12788" width="13" style="421" customWidth="1"/>
    <col min="12789" max="12789" width="15.42578125" style="421" customWidth="1"/>
    <col min="12790" max="12790" width="15.28515625" style="421" customWidth="1"/>
    <col min="12791" max="12792" width="9.5703125" style="421" customWidth="1"/>
    <col min="12793" max="12793" width="11.7109375" style="421" customWidth="1"/>
    <col min="12794" max="12795" width="13.140625" style="421" customWidth="1"/>
    <col min="12796" max="12796" width="14.7109375" style="421" customWidth="1"/>
    <col min="12797" max="12797" width="13.140625" style="421" customWidth="1"/>
    <col min="12798" max="12798" width="11.28515625" style="421" customWidth="1"/>
    <col min="12799" max="12799" width="13.28515625" style="421" customWidth="1"/>
    <col min="12800" max="12800" width="13.7109375" style="421" customWidth="1"/>
    <col min="12801" max="12801" width="13.28515625" style="421" customWidth="1"/>
    <col min="12802" max="12802" width="16.28515625" style="421" customWidth="1"/>
    <col min="12803" max="12804" width="16.7109375" style="421" customWidth="1"/>
    <col min="12805" max="12805" width="11.85546875" style="421" customWidth="1"/>
    <col min="12806" max="12806" width="11.42578125" style="421" customWidth="1"/>
    <col min="12807" max="12807" width="10.140625" style="421" customWidth="1"/>
    <col min="12808" max="12808" width="9.42578125" style="421" customWidth="1"/>
    <col min="12809" max="12809" width="9.5703125" style="421" customWidth="1"/>
    <col min="12810" max="12810" width="9.85546875" style="421" customWidth="1"/>
    <col min="12811" max="12811" width="9.7109375" style="421" customWidth="1"/>
    <col min="12812" max="12812" width="11.42578125" style="421" customWidth="1"/>
    <col min="12813" max="12813" width="8.28515625" style="421" customWidth="1"/>
    <col min="12814" max="12814" width="11.85546875" style="421" customWidth="1"/>
    <col min="12815" max="12815" width="11.140625" style="421" customWidth="1"/>
    <col min="12816" max="12816" width="14.28515625" style="421" customWidth="1"/>
    <col min="12817" max="12817" width="13" style="421" customWidth="1"/>
    <col min="12818" max="12818" width="11" style="421" customWidth="1"/>
    <col min="12819" max="12819" width="9.5703125" style="421" customWidth="1"/>
    <col min="12820" max="12820" width="14" style="421" customWidth="1"/>
    <col min="12821" max="12821" width="12.140625" style="421" customWidth="1"/>
    <col min="12822" max="12822" width="14.28515625" style="421" customWidth="1"/>
    <col min="12823" max="12823" width="9.140625" style="421" customWidth="1"/>
    <col min="12824" max="12825" width="12.140625" style="421" customWidth="1"/>
    <col min="12826" max="12826" width="10.85546875" style="421" customWidth="1"/>
    <col min="12827" max="12827" width="13" style="421" customWidth="1"/>
    <col min="12828" max="12828" width="9.85546875" style="421" customWidth="1"/>
    <col min="12829" max="12835" width="9.140625" style="421" customWidth="1"/>
    <col min="12836" max="12836" width="10.5703125" style="421" customWidth="1"/>
    <col min="12837" max="12837" width="11.42578125" style="421" customWidth="1"/>
    <col min="12838" max="12838" width="13.28515625" style="421" customWidth="1"/>
    <col min="12839" max="12839" width="13" style="421" customWidth="1"/>
    <col min="12840" max="12840" width="16.7109375" style="421" customWidth="1"/>
    <col min="12841" max="12841" width="13.140625" style="421" customWidth="1"/>
    <col min="12842" max="12842" width="14.28515625" style="421" customWidth="1"/>
    <col min="12843" max="12843" width="11.85546875" style="421" customWidth="1"/>
    <col min="12844" max="12844" width="14.28515625" style="421" customWidth="1"/>
    <col min="12845" max="12846" width="9.140625" style="421" customWidth="1"/>
    <col min="12847" max="13039" width="9.140625" style="421"/>
    <col min="13040" max="13040" width="4.85546875" style="421" customWidth="1"/>
    <col min="13041" max="13041" width="14.140625" style="421" customWidth="1"/>
    <col min="13042" max="13042" width="13.7109375" style="421" customWidth="1"/>
    <col min="13043" max="13043" width="12.85546875" style="421" customWidth="1"/>
    <col min="13044" max="13044" width="13" style="421" customWidth="1"/>
    <col min="13045" max="13045" width="15.42578125" style="421" customWidth="1"/>
    <col min="13046" max="13046" width="15.28515625" style="421" customWidth="1"/>
    <col min="13047" max="13048" width="9.5703125" style="421" customWidth="1"/>
    <col min="13049" max="13049" width="11.7109375" style="421" customWidth="1"/>
    <col min="13050" max="13051" width="13.140625" style="421" customWidth="1"/>
    <col min="13052" max="13052" width="14.7109375" style="421" customWidth="1"/>
    <col min="13053" max="13053" width="13.140625" style="421" customWidth="1"/>
    <col min="13054" max="13054" width="11.28515625" style="421" customWidth="1"/>
    <col min="13055" max="13055" width="13.28515625" style="421" customWidth="1"/>
    <col min="13056" max="13056" width="13.7109375" style="421" customWidth="1"/>
    <col min="13057" max="13057" width="13.28515625" style="421" customWidth="1"/>
    <col min="13058" max="13058" width="16.28515625" style="421" customWidth="1"/>
    <col min="13059" max="13060" width="16.7109375" style="421" customWidth="1"/>
    <col min="13061" max="13061" width="11.85546875" style="421" customWidth="1"/>
    <col min="13062" max="13062" width="11.42578125" style="421" customWidth="1"/>
    <col min="13063" max="13063" width="10.140625" style="421" customWidth="1"/>
    <col min="13064" max="13064" width="9.42578125" style="421" customWidth="1"/>
    <col min="13065" max="13065" width="9.5703125" style="421" customWidth="1"/>
    <col min="13066" max="13066" width="9.85546875" style="421" customWidth="1"/>
    <col min="13067" max="13067" width="9.7109375" style="421" customWidth="1"/>
    <col min="13068" max="13068" width="11.42578125" style="421" customWidth="1"/>
    <col min="13069" max="13069" width="8.28515625" style="421" customWidth="1"/>
    <col min="13070" max="13070" width="11.85546875" style="421" customWidth="1"/>
    <col min="13071" max="13071" width="11.140625" style="421" customWidth="1"/>
    <col min="13072" max="13072" width="14.28515625" style="421" customWidth="1"/>
    <col min="13073" max="13073" width="13" style="421" customWidth="1"/>
    <col min="13074" max="13074" width="11" style="421" customWidth="1"/>
    <col min="13075" max="13075" width="9.5703125" style="421" customWidth="1"/>
    <col min="13076" max="13076" width="14" style="421" customWidth="1"/>
    <col min="13077" max="13077" width="12.140625" style="421" customWidth="1"/>
    <col min="13078" max="13078" width="14.28515625" style="421" customWidth="1"/>
    <col min="13079" max="13079" width="9.140625" style="421" customWidth="1"/>
    <col min="13080" max="13081" width="12.140625" style="421" customWidth="1"/>
    <col min="13082" max="13082" width="10.85546875" style="421" customWidth="1"/>
    <col min="13083" max="13083" width="13" style="421" customWidth="1"/>
    <col min="13084" max="13084" width="9.85546875" style="421" customWidth="1"/>
    <col min="13085" max="13091" width="9.140625" style="421" customWidth="1"/>
    <col min="13092" max="13092" width="10.5703125" style="421" customWidth="1"/>
    <col min="13093" max="13093" width="11.42578125" style="421" customWidth="1"/>
    <col min="13094" max="13094" width="13.28515625" style="421" customWidth="1"/>
    <col min="13095" max="13095" width="13" style="421" customWidth="1"/>
    <col min="13096" max="13096" width="16.7109375" style="421" customWidth="1"/>
    <col min="13097" max="13097" width="13.140625" style="421" customWidth="1"/>
    <col min="13098" max="13098" width="14.28515625" style="421" customWidth="1"/>
    <col min="13099" max="13099" width="11.85546875" style="421" customWidth="1"/>
    <col min="13100" max="13100" width="14.28515625" style="421" customWidth="1"/>
    <col min="13101" max="13102" width="9.140625" style="421" customWidth="1"/>
    <col min="13103" max="13295" width="9.140625" style="421"/>
    <col min="13296" max="13296" width="4.85546875" style="421" customWidth="1"/>
    <col min="13297" max="13297" width="14.140625" style="421" customWidth="1"/>
    <col min="13298" max="13298" width="13.7109375" style="421" customWidth="1"/>
    <col min="13299" max="13299" width="12.85546875" style="421" customWidth="1"/>
    <col min="13300" max="13300" width="13" style="421" customWidth="1"/>
    <col min="13301" max="13301" width="15.42578125" style="421" customWidth="1"/>
    <col min="13302" max="13302" width="15.28515625" style="421" customWidth="1"/>
    <col min="13303" max="13304" width="9.5703125" style="421" customWidth="1"/>
    <col min="13305" max="13305" width="11.7109375" style="421" customWidth="1"/>
    <col min="13306" max="13307" width="13.140625" style="421" customWidth="1"/>
    <col min="13308" max="13308" width="14.7109375" style="421" customWidth="1"/>
    <col min="13309" max="13309" width="13.140625" style="421" customWidth="1"/>
    <col min="13310" max="13310" width="11.28515625" style="421" customWidth="1"/>
    <col min="13311" max="13311" width="13.28515625" style="421" customWidth="1"/>
    <col min="13312" max="13312" width="13.7109375" style="421" customWidth="1"/>
    <col min="13313" max="13313" width="13.28515625" style="421" customWidth="1"/>
    <col min="13314" max="13314" width="16.28515625" style="421" customWidth="1"/>
    <col min="13315" max="13316" width="16.7109375" style="421" customWidth="1"/>
    <col min="13317" max="13317" width="11.85546875" style="421" customWidth="1"/>
    <col min="13318" max="13318" width="11.42578125" style="421" customWidth="1"/>
    <col min="13319" max="13319" width="10.140625" style="421" customWidth="1"/>
    <col min="13320" max="13320" width="9.42578125" style="421" customWidth="1"/>
    <col min="13321" max="13321" width="9.5703125" style="421" customWidth="1"/>
    <col min="13322" max="13322" width="9.85546875" style="421" customWidth="1"/>
    <col min="13323" max="13323" width="9.7109375" style="421" customWidth="1"/>
    <col min="13324" max="13324" width="11.42578125" style="421" customWidth="1"/>
    <col min="13325" max="13325" width="8.28515625" style="421" customWidth="1"/>
    <col min="13326" max="13326" width="11.85546875" style="421" customWidth="1"/>
    <col min="13327" max="13327" width="11.140625" style="421" customWidth="1"/>
    <col min="13328" max="13328" width="14.28515625" style="421" customWidth="1"/>
    <col min="13329" max="13329" width="13" style="421" customWidth="1"/>
    <col min="13330" max="13330" width="11" style="421" customWidth="1"/>
    <col min="13331" max="13331" width="9.5703125" style="421" customWidth="1"/>
    <col min="13332" max="13332" width="14" style="421" customWidth="1"/>
    <col min="13333" max="13333" width="12.140625" style="421" customWidth="1"/>
    <col min="13334" max="13334" width="14.28515625" style="421" customWidth="1"/>
    <col min="13335" max="13335" width="9.140625" style="421" customWidth="1"/>
    <col min="13336" max="13337" width="12.140625" style="421" customWidth="1"/>
    <col min="13338" max="13338" width="10.85546875" style="421" customWidth="1"/>
    <col min="13339" max="13339" width="13" style="421" customWidth="1"/>
    <col min="13340" max="13340" width="9.85546875" style="421" customWidth="1"/>
    <col min="13341" max="13347" width="9.140625" style="421" customWidth="1"/>
    <col min="13348" max="13348" width="10.5703125" style="421" customWidth="1"/>
    <col min="13349" max="13349" width="11.42578125" style="421" customWidth="1"/>
    <col min="13350" max="13350" width="13.28515625" style="421" customWidth="1"/>
    <col min="13351" max="13351" width="13" style="421" customWidth="1"/>
    <col min="13352" max="13352" width="16.7109375" style="421" customWidth="1"/>
    <col min="13353" max="13353" width="13.140625" style="421" customWidth="1"/>
    <col min="13354" max="13354" width="14.28515625" style="421" customWidth="1"/>
    <col min="13355" max="13355" width="11.85546875" style="421" customWidth="1"/>
    <col min="13356" max="13356" width="14.28515625" style="421" customWidth="1"/>
    <col min="13357" max="13358" width="9.140625" style="421" customWidth="1"/>
    <col min="13359" max="13551" width="9.140625" style="421"/>
    <col min="13552" max="13552" width="4.85546875" style="421" customWidth="1"/>
    <col min="13553" max="13553" width="14.140625" style="421" customWidth="1"/>
    <col min="13554" max="13554" width="13.7109375" style="421" customWidth="1"/>
    <col min="13555" max="13555" width="12.85546875" style="421" customWidth="1"/>
    <col min="13556" max="13556" width="13" style="421" customWidth="1"/>
    <col min="13557" max="13557" width="15.42578125" style="421" customWidth="1"/>
    <col min="13558" max="13558" width="15.28515625" style="421" customWidth="1"/>
    <col min="13559" max="13560" width="9.5703125" style="421" customWidth="1"/>
    <col min="13561" max="13561" width="11.7109375" style="421" customWidth="1"/>
    <col min="13562" max="13563" width="13.140625" style="421" customWidth="1"/>
    <col min="13564" max="13564" width="14.7109375" style="421" customWidth="1"/>
    <col min="13565" max="13565" width="13.140625" style="421" customWidth="1"/>
    <col min="13566" max="13566" width="11.28515625" style="421" customWidth="1"/>
    <col min="13567" max="13567" width="13.28515625" style="421" customWidth="1"/>
    <col min="13568" max="13568" width="13.7109375" style="421" customWidth="1"/>
    <col min="13569" max="13569" width="13.28515625" style="421" customWidth="1"/>
    <col min="13570" max="13570" width="16.28515625" style="421" customWidth="1"/>
    <col min="13571" max="13572" width="16.7109375" style="421" customWidth="1"/>
    <col min="13573" max="13573" width="11.85546875" style="421" customWidth="1"/>
    <col min="13574" max="13574" width="11.42578125" style="421" customWidth="1"/>
    <col min="13575" max="13575" width="10.140625" style="421" customWidth="1"/>
    <col min="13576" max="13576" width="9.42578125" style="421" customWidth="1"/>
    <col min="13577" max="13577" width="9.5703125" style="421" customWidth="1"/>
    <col min="13578" max="13578" width="9.85546875" style="421" customWidth="1"/>
    <col min="13579" max="13579" width="9.7109375" style="421" customWidth="1"/>
    <col min="13580" max="13580" width="11.42578125" style="421" customWidth="1"/>
    <col min="13581" max="13581" width="8.28515625" style="421" customWidth="1"/>
    <col min="13582" max="13582" width="11.85546875" style="421" customWidth="1"/>
    <col min="13583" max="13583" width="11.140625" style="421" customWidth="1"/>
    <col min="13584" max="13584" width="14.28515625" style="421" customWidth="1"/>
    <col min="13585" max="13585" width="13" style="421" customWidth="1"/>
    <col min="13586" max="13586" width="11" style="421" customWidth="1"/>
    <col min="13587" max="13587" width="9.5703125" style="421" customWidth="1"/>
    <col min="13588" max="13588" width="14" style="421" customWidth="1"/>
    <col min="13589" max="13589" width="12.140625" style="421" customWidth="1"/>
    <col min="13590" max="13590" width="14.28515625" style="421" customWidth="1"/>
    <col min="13591" max="13591" width="9.140625" style="421" customWidth="1"/>
    <col min="13592" max="13593" width="12.140625" style="421" customWidth="1"/>
    <col min="13594" max="13594" width="10.85546875" style="421" customWidth="1"/>
    <col min="13595" max="13595" width="13" style="421" customWidth="1"/>
    <col min="13596" max="13596" width="9.85546875" style="421" customWidth="1"/>
    <col min="13597" max="13603" width="9.140625" style="421" customWidth="1"/>
    <col min="13604" max="13604" width="10.5703125" style="421" customWidth="1"/>
    <col min="13605" max="13605" width="11.42578125" style="421" customWidth="1"/>
    <col min="13606" max="13606" width="13.28515625" style="421" customWidth="1"/>
    <col min="13607" max="13607" width="13" style="421" customWidth="1"/>
    <col min="13608" max="13608" width="16.7109375" style="421" customWidth="1"/>
    <col min="13609" max="13609" width="13.140625" style="421" customWidth="1"/>
    <col min="13610" max="13610" width="14.28515625" style="421" customWidth="1"/>
    <col min="13611" max="13611" width="11.85546875" style="421" customWidth="1"/>
    <col min="13612" max="13612" width="14.28515625" style="421" customWidth="1"/>
    <col min="13613" max="13614" width="9.140625" style="421" customWidth="1"/>
    <col min="13615" max="13807" width="9.140625" style="421"/>
    <col min="13808" max="13808" width="4.85546875" style="421" customWidth="1"/>
    <col min="13809" max="13809" width="14.140625" style="421" customWidth="1"/>
    <col min="13810" max="13810" width="13.7109375" style="421" customWidth="1"/>
    <col min="13811" max="13811" width="12.85546875" style="421" customWidth="1"/>
    <col min="13812" max="13812" width="13" style="421" customWidth="1"/>
    <col min="13813" max="13813" width="15.42578125" style="421" customWidth="1"/>
    <col min="13814" max="13814" width="15.28515625" style="421" customWidth="1"/>
    <col min="13815" max="13816" width="9.5703125" style="421" customWidth="1"/>
    <col min="13817" max="13817" width="11.7109375" style="421" customWidth="1"/>
    <col min="13818" max="13819" width="13.140625" style="421" customWidth="1"/>
    <col min="13820" max="13820" width="14.7109375" style="421" customWidth="1"/>
    <col min="13821" max="13821" width="13.140625" style="421" customWidth="1"/>
    <col min="13822" max="13822" width="11.28515625" style="421" customWidth="1"/>
    <col min="13823" max="13823" width="13.28515625" style="421" customWidth="1"/>
    <col min="13824" max="13824" width="13.7109375" style="421" customWidth="1"/>
    <col min="13825" max="13825" width="13.28515625" style="421" customWidth="1"/>
    <col min="13826" max="13826" width="16.28515625" style="421" customWidth="1"/>
    <col min="13827" max="13828" width="16.7109375" style="421" customWidth="1"/>
    <col min="13829" max="13829" width="11.85546875" style="421" customWidth="1"/>
    <col min="13830" max="13830" width="11.42578125" style="421" customWidth="1"/>
    <col min="13831" max="13831" width="10.140625" style="421" customWidth="1"/>
    <col min="13832" max="13832" width="9.42578125" style="421" customWidth="1"/>
    <col min="13833" max="13833" width="9.5703125" style="421" customWidth="1"/>
    <col min="13834" max="13834" width="9.85546875" style="421" customWidth="1"/>
    <col min="13835" max="13835" width="9.7109375" style="421" customWidth="1"/>
    <col min="13836" max="13836" width="11.42578125" style="421" customWidth="1"/>
    <col min="13837" max="13837" width="8.28515625" style="421" customWidth="1"/>
    <col min="13838" max="13838" width="11.85546875" style="421" customWidth="1"/>
    <col min="13839" max="13839" width="11.140625" style="421" customWidth="1"/>
    <col min="13840" max="13840" width="14.28515625" style="421" customWidth="1"/>
    <col min="13841" max="13841" width="13" style="421" customWidth="1"/>
    <col min="13842" max="13842" width="11" style="421" customWidth="1"/>
    <col min="13843" max="13843" width="9.5703125" style="421" customWidth="1"/>
    <col min="13844" max="13844" width="14" style="421" customWidth="1"/>
    <col min="13845" max="13845" width="12.140625" style="421" customWidth="1"/>
    <col min="13846" max="13846" width="14.28515625" style="421" customWidth="1"/>
    <col min="13847" max="13847" width="9.140625" style="421" customWidth="1"/>
    <col min="13848" max="13849" width="12.140625" style="421" customWidth="1"/>
    <col min="13850" max="13850" width="10.85546875" style="421" customWidth="1"/>
    <col min="13851" max="13851" width="13" style="421" customWidth="1"/>
    <col min="13852" max="13852" width="9.85546875" style="421" customWidth="1"/>
    <col min="13853" max="13859" width="9.140625" style="421" customWidth="1"/>
    <col min="13860" max="13860" width="10.5703125" style="421" customWidth="1"/>
    <col min="13861" max="13861" width="11.42578125" style="421" customWidth="1"/>
    <col min="13862" max="13862" width="13.28515625" style="421" customWidth="1"/>
    <col min="13863" max="13863" width="13" style="421" customWidth="1"/>
    <col min="13864" max="13864" width="16.7109375" style="421" customWidth="1"/>
    <col min="13865" max="13865" width="13.140625" style="421" customWidth="1"/>
    <col min="13866" max="13866" width="14.28515625" style="421" customWidth="1"/>
    <col min="13867" max="13867" width="11.85546875" style="421" customWidth="1"/>
    <col min="13868" max="13868" width="14.28515625" style="421" customWidth="1"/>
    <col min="13869" max="13870" width="9.140625" style="421" customWidth="1"/>
    <col min="13871" max="14063" width="9.140625" style="421"/>
    <col min="14064" max="14064" width="4.85546875" style="421" customWidth="1"/>
    <col min="14065" max="14065" width="14.140625" style="421" customWidth="1"/>
    <col min="14066" max="14066" width="13.7109375" style="421" customWidth="1"/>
    <col min="14067" max="14067" width="12.85546875" style="421" customWidth="1"/>
    <col min="14068" max="14068" width="13" style="421" customWidth="1"/>
    <col min="14069" max="14069" width="15.42578125" style="421" customWidth="1"/>
    <col min="14070" max="14070" width="15.28515625" style="421" customWidth="1"/>
    <col min="14071" max="14072" width="9.5703125" style="421" customWidth="1"/>
    <col min="14073" max="14073" width="11.7109375" style="421" customWidth="1"/>
    <col min="14074" max="14075" width="13.140625" style="421" customWidth="1"/>
    <col min="14076" max="14076" width="14.7109375" style="421" customWidth="1"/>
    <col min="14077" max="14077" width="13.140625" style="421" customWidth="1"/>
    <col min="14078" max="14078" width="11.28515625" style="421" customWidth="1"/>
    <col min="14079" max="14079" width="13.28515625" style="421" customWidth="1"/>
    <col min="14080" max="14080" width="13.7109375" style="421" customWidth="1"/>
    <col min="14081" max="14081" width="13.28515625" style="421" customWidth="1"/>
    <col min="14082" max="14082" width="16.28515625" style="421" customWidth="1"/>
    <col min="14083" max="14084" width="16.7109375" style="421" customWidth="1"/>
    <col min="14085" max="14085" width="11.85546875" style="421" customWidth="1"/>
    <col min="14086" max="14086" width="11.42578125" style="421" customWidth="1"/>
    <col min="14087" max="14087" width="10.140625" style="421" customWidth="1"/>
    <col min="14088" max="14088" width="9.42578125" style="421" customWidth="1"/>
    <col min="14089" max="14089" width="9.5703125" style="421" customWidth="1"/>
    <col min="14090" max="14090" width="9.85546875" style="421" customWidth="1"/>
    <col min="14091" max="14091" width="9.7109375" style="421" customWidth="1"/>
    <col min="14092" max="14092" width="11.42578125" style="421" customWidth="1"/>
    <col min="14093" max="14093" width="8.28515625" style="421" customWidth="1"/>
    <col min="14094" max="14094" width="11.85546875" style="421" customWidth="1"/>
    <col min="14095" max="14095" width="11.140625" style="421" customWidth="1"/>
    <col min="14096" max="14096" width="14.28515625" style="421" customWidth="1"/>
    <col min="14097" max="14097" width="13" style="421" customWidth="1"/>
    <col min="14098" max="14098" width="11" style="421" customWidth="1"/>
    <col min="14099" max="14099" width="9.5703125" style="421" customWidth="1"/>
    <col min="14100" max="14100" width="14" style="421" customWidth="1"/>
    <col min="14101" max="14101" width="12.140625" style="421" customWidth="1"/>
    <col min="14102" max="14102" width="14.28515625" style="421" customWidth="1"/>
    <col min="14103" max="14103" width="9.140625" style="421" customWidth="1"/>
    <col min="14104" max="14105" width="12.140625" style="421" customWidth="1"/>
    <col min="14106" max="14106" width="10.85546875" style="421" customWidth="1"/>
    <col min="14107" max="14107" width="13" style="421" customWidth="1"/>
    <col min="14108" max="14108" width="9.85546875" style="421" customWidth="1"/>
    <col min="14109" max="14115" width="9.140625" style="421" customWidth="1"/>
    <col min="14116" max="14116" width="10.5703125" style="421" customWidth="1"/>
    <col min="14117" max="14117" width="11.42578125" style="421" customWidth="1"/>
    <col min="14118" max="14118" width="13.28515625" style="421" customWidth="1"/>
    <col min="14119" max="14119" width="13" style="421" customWidth="1"/>
    <col min="14120" max="14120" width="16.7109375" style="421" customWidth="1"/>
    <col min="14121" max="14121" width="13.140625" style="421" customWidth="1"/>
    <col min="14122" max="14122" width="14.28515625" style="421" customWidth="1"/>
    <col min="14123" max="14123" width="11.85546875" style="421" customWidth="1"/>
    <col min="14124" max="14124" width="14.28515625" style="421" customWidth="1"/>
    <col min="14125" max="14126" width="9.140625" style="421" customWidth="1"/>
    <col min="14127" max="14319" width="9.140625" style="421"/>
    <col min="14320" max="14320" width="4.85546875" style="421" customWidth="1"/>
    <col min="14321" max="14321" width="14.140625" style="421" customWidth="1"/>
    <col min="14322" max="14322" width="13.7109375" style="421" customWidth="1"/>
    <col min="14323" max="14323" width="12.85546875" style="421" customWidth="1"/>
    <col min="14324" max="14324" width="13" style="421" customWidth="1"/>
    <col min="14325" max="14325" width="15.42578125" style="421" customWidth="1"/>
    <col min="14326" max="14326" width="15.28515625" style="421" customWidth="1"/>
    <col min="14327" max="14328" width="9.5703125" style="421" customWidth="1"/>
    <col min="14329" max="14329" width="11.7109375" style="421" customWidth="1"/>
    <col min="14330" max="14331" width="13.140625" style="421" customWidth="1"/>
    <col min="14332" max="14332" width="14.7109375" style="421" customWidth="1"/>
    <col min="14333" max="14333" width="13.140625" style="421" customWidth="1"/>
    <col min="14334" max="14334" width="11.28515625" style="421" customWidth="1"/>
    <col min="14335" max="14335" width="13.28515625" style="421" customWidth="1"/>
    <col min="14336" max="14336" width="13.7109375" style="421" customWidth="1"/>
    <col min="14337" max="14337" width="13.28515625" style="421" customWidth="1"/>
    <col min="14338" max="14338" width="16.28515625" style="421" customWidth="1"/>
    <col min="14339" max="14340" width="16.7109375" style="421" customWidth="1"/>
    <col min="14341" max="14341" width="11.85546875" style="421" customWidth="1"/>
    <col min="14342" max="14342" width="11.42578125" style="421" customWidth="1"/>
    <col min="14343" max="14343" width="10.140625" style="421" customWidth="1"/>
    <col min="14344" max="14344" width="9.42578125" style="421" customWidth="1"/>
    <col min="14345" max="14345" width="9.5703125" style="421" customWidth="1"/>
    <col min="14346" max="14346" width="9.85546875" style="421" customWidth="1"/>
    <col min="14347" max="14347" width="9.7109375" style="421" customWidth="1"/>
    <col min="14348" max="14348" width="11.42578125" style="421" customWidth="1"/>
    <col min="14349" max="14349" width="8.28515625" style="421" customWidth="1"/>
    <col min="14350" max="14350" width="11.85546875" style="421" customWidth="1"/>
    <col min="14351" max="14351" width="11.140625" style="421" customWidth="1"/>
    <col min="14352" max="14352" width="14.28515625" style="421" customWidth="1"/>
    <col min="14353" max="14353" width="13" style="421" customWidth="1"/>
    <col min="14354" max="14354" width="11" style="421" customWidth="1"/>
    <col min="14355" max="14355" width="9.5703125" style="421" customWidth="1"/>
    <col min="14356" max="14356" width="14" style="421" customWidth="1"/>
    <col min="14357" max="14357" width="12.140625" style="421" customWidth="1"/>
    <col min="14358" max="14358" width="14.28515625" style="421" customWidth="1"/>
    <col min="14359" max="14359" width="9.140625" style="421" customWidth="1"/>
    <col min="14360" max="14361" width="12.140625" style="421" customWidth="1"/>
    <col min="14362" max="14362" width="10.85546875" style="421" customWidth="1"/>
    <col min="14363" max="14363" width="13" style="421" customWidth="1"/>
    <col min="14364" max="14364" width="9.85546875" style="421" customWidth="1"/>
    <col min="14365" max="14371" width="9.140625" style="421" customWidth="1"/>
    <col min="14372" max="14372" width="10.5703125" style="421" customWidth="1"/>
    <col min="14373" max="14373" width="11.42578125" style="421" customWidth="1"/>
    <col min="14374" max="14374" width="13.28515625" style="421" customWidth="1"/>
    <col min="14375" max="14375" width="13" style="421" customWidth="1"/>
    <col min="14376" max="14376" width="16.7109375" style="421" customWidth="1"/>
    <col min="14377" max="14377" width="13.140625" style="421" customWidth="1"/>
    <col min="14378" max="14378" width="14.28515625" style="421" customWidth="1"/>
    <col min="14379" max="14379" width="11.85546875" style="421" customWidth="1"/>
    <col min="14380" max="14380" width="14.28515625" style="421" customWidth="1"/>
    <col min="14381" max="14382" width="9.140625" style="421" customWidth="1"/>
    <col min="14383" max="14575" width="9.140625" style="421"/>
    <col min="14576" max="14576" width="4.85546875" style="421" customWidth="1"/>
    <col min="14577" max="14577" width="14.140625" style="421" customWidth="1"/>
    <col min="14578" max="14578" width="13.7109375" style="421" customWidth="1"/>
    <col min="14579" max="14579" width="12.85546875" style="421" customWidth="1"/>
    <col min="14580" max="14580" width="13" style="421" customWidth="1"/>
    <col min="14581" max="14581" width="15.42578125" style="421" customWidth="1"/>
    <col min="14582" max="14582" width="15.28515625" style="421" customWidth="1"/>
    <col min="14583" max="14584" width="9.5703125" style="421" customWidth="1"/>
    <col min="14585" max="14585" width="11.7109375" style="421" customWidth="1"/>
    <col min="14586" max="14587" width="13.140625" style="421" customWidth="1"/>
    <col min="14588" max="14588" width="14.7109375" style="421" customWidth="1"/>
    <col min="14589" max="14589" width="13.140625" style="421" customWidth="1"/>
    <col min="14590" max="14590" width="11.28515625" style="421" customWidth="1"/>
    <col min="14591" max="14591" width="13.28515625" style="421" customWidth="1"/>
    <col min="14592" max="14592" width="13.7109375" style="421" customWidth="1"/>
    <col min="14593" max="14593" width="13.28515625" style="421" customWidth="1"/>
    <col min="14594" max="14594" width="16.28515625" style="421" customWidth="1"/>
    <col min="14595" max="14596" width="16.7109375" style="421" customWidth="1"/>
    <col min="14597" max="14597" width="11.85546875" style="421" customWidth="1"/>
    <col min="14598" max="14598" width="11.42578125" style="421" customWidth="1"/>
    <col min="14599" max="14599" width="10.140625" style="421" customWidth="1"/>
    <col min="14600" max="14600" width="9.42578125" style="421" customWidth="1"/>
    <col min="14601" max="14601" width="9.5703125" style="421" customWidth="1"/>
    <col min="14602" max="14602" width="9.85546875" style="421" customWidth="1"/>
    <col min="14603" max="14603" width="9.7109375" style="421" customWidth="1"/>
    <col min="14604" max="14604" width="11.42578125" style="421" customWidth="1"/>
    <col min="14605" max="14605" width="8.28515625" style="421" customWidth="1"/>
    <col min="14606" max="14606" width="11.85546875" style="421" customWidth="1"/>
    <col min="14607" max="14607" width="11.140625" style="421" customWidth="1"/>
    <col min="14608" max="14608" width="14.28515625" style="421" customWidth="1"/>
    <col min="14609" max="14609" width="13" style="421" customWidth="1"/>
    <col min="14610" max="14610" width="11" style="421" customWidth="1"/>
    <col min="14611" max="14611" width="9.5703125" style="421" customWidth="1"/>
    <col min="14612" max="14612" width="14" style="421" customWidth="1"/>
    <col min="14613" max="14613" width="12.140625" style="421" customWidth="1"/>
    <col min="14614" max="14614" width="14.28515625" style="421" customWidth="1"/>
    <col min="14615" max="14615" width="9.140625" style="421" customWidth="1"/>
    <col min="14616" max="14617" width="12.140625" style="421" customWidth="1"/>
    <col min="14618" max="14618" width="10.85546875" style="421" customWidth="1"/>
    <col min="14619" max="14619" width="13" style="421" customWidth="1"/>
    <col min="14620" max="14620" width="9.85546875" style="421" customWidth="1"/>
    <col min="14621" max="14627" width="9.140625" style="421" customWidth="1"/>
    <col min="14628" max="14628" width="10.5703125" style="421" customWidth="1"/>
    <col min="14629" max="14629" width="11.42578125" style="421" customWidth="1"/>
    <col min="14630" max="14630" width="13.28515625" style="421" customWidth="1"/>
    <col min="14631" max="14631" width="13" style="421" customWidth="1"/>
    <col min="14632" max="14632" width="16.7109375" style="421" customWidth="1"/>
    <col min="14633" max="14633" width="13.140625" style="421" customWidth="1"/>
    <col min="14634" max="14634" width="14.28515625" style="421" customWidth="1"/>
    <col min="14635" max="14635" width="11.85546875" style="421" customWidth="1"/>
    <col min="14636" max="14636" width="14.28515625" style="421" customWidth="1"/>
    <col min="14637" max="14638" width="9.140625" style="421" customWidth="1"/>
    <col min="14639" max="14831" width="9.140625" style="421"/>
    <col min="14832" max="14832" width="4.85546875" style="421" customWidth="1"/>
    <col min="14833" max="14833" width="14.140625" style="421" customWidth="1"/>
    <col min="14834" max="14834" width="13.7109375" style="421" customWidth="1"/>
    <col min="14835" max="14835" width="12.85546875" style="421" customWidth="1"/>
    <col min="14836" max="14836" width="13" style="421" customWidth="1"/>
    <col min="14837" max="14837" width="15.42578125" style="421" customWidth="1"/>
    <col min="14838" max="14838" width="15.28515625" style="421" customWidth="1"/>
    <col min="14839" max="14840" width="9.5703125" style="421" customWidth="1"/>
    <col min="14841" max="14841" width="11.7109375" style="421" customWidth="1"/>
    <col min="14842" max="14843" width="13.140625" style="421" customWidth="1"/>
    <col min="14844" max="14844" width="14.7109375" style="421" customWidth="1"/>
    <col min="14845" max="14845" width="13.140625" style="421" customWidth="1"/>
    <col min="14846" max="14846" width="11.28515625" style="421" customWidth="1"/>
    <col min="14847" max="14847" width="13.28515625" style="421" customWidth="1"/>
    <col min="14848" max="14848" width="13.7109375" style="421" customWidth="1"/>
    <col min="14849" max="14849" width="13.28515625" style="421" customWidth="1"/>
    <col min="14850" max="14850" width="16.28515625" style="421" customWidth="1"/>
    <col min="14851" max="14852" width="16.7109375" style="421" customWidth="1"/>
    <col min="14853" max="14853" width="11.85546875" style="421" customWidth="1"/>
    <col min="14854" max="14854" width="11.42578125" style="421" customWidth="1"/>
    <col min="14855" max="14855" width="10.140625" style="421" customWidth="1"/>
    <col min="14856" max="14856" width="9.42578125" style="421" customWidth="1"/>
    <col min="14857" max="14857" width="9.5703125" style="421" customWidth="1"/>
    <col min="14858" max="14858" width="9.85546875" style="421" customWidth="1"/>
    <col min="14859" max="14859" width="9.7109375" style="421" customWidth="1"/>
    <col min="14860" max="14860" width="11.42578125" style="421" customWidth="1"/>
    <col min="14861" max="14861" width="8.28515625" style="421" customWidth="1"/>
    <col min="14862" max="14862" width="11.85546875" style="421" customWidth="1"/>
    <col min="14863" max="14863" width="11.140625" style="421" customWidth="1"/>
    <col min="14864" max="14864" width="14.28515625" style="421" customWidth="1"/>
    <col min="14865" max="14865" width="13" style="421" customWidth="1"/>
    <col min="14866" max="14866" width="11" style="421" customWidth="1"/>
    <col min="14867" max="14867" width="9.5703125" style="421" customWidth="1"/>
    <col min="14868" max="14868" width="14" style="421" customWidth="1"/>
    <col min="14869" max="14869" width="12.140625" style="421" customWidth="1"/>
    <col min="14870" max="14870" width="14.28515625" style="421" customWidth="1"/>
    <col min="14871" max="14871" width="9.140625" style="421" customWidth="1"/>
    <col min="14872" max="14873" width="12.140625" style="421" customWidth="1"/>
    <col min="14874" max="14874" width="10.85546875" style="421" customWidth="1"/>
    <col min="14875" max="14875" width="13" style="421" customWidth="1"/>
    <col min="14876" max="14876" width="9.85546875" style="421" customWidth="1"/>
    <col min="14877" max="14883" width="9.140625" style="421" customWidth="1"/>
    <col min="14884" max="14884" width="10.5703125" style="421" customWidth="1"/>
    <col min="14885" max="14885" width="11.42578125" style="421" customWidth="1"/>
    <col min="14886" max="14886" width="13.28515625" style="421" customWidth="1"/>
    <col min="14887" max="14887" width="13" style="421" customWidth="1"/>
    <col min="14888" max="14888" width="16.7109375" style="421" customWidth="1"/>
    <col min="14889" max="14889" width="13.140625" style="421" customWidth="1"/>
    <col min="14890" max="14890" width="14.28515625" style="421" customWidth="1"/>
    <col min="14891" max="14891" width="11.85546875" style="421" customWidth="1"/>
    <col min="14892" max="14892" width="14.28515625" style="421" customWidth="1"/>
    <col min="14893" max="14894" width="9.140625" style="421" customWidth="1"/>
    <col min="14895" max="15087" width="9.140625" style="421"/>
    <col min="15088" max="15088" width="4.85546875" style="421" customWidth="1"/>
    <col min="15089" max="15089" width="14.140625" style="421" customWidth="1"/>
    <col min="15090" max="15090" width="13.7109375" style="421" customWidth="1"/>
    <col min="15091" max="15091" width="12.85546875" style="421" customWidth="1"/>
    <col min="15092" max="15092" width="13" style="421" customWidth="1"/>
    <col min="15093" max="15093" width="15.42578125" style="421" customWidth="1"/>
    <col min="15094" max="15094" width="15.28515625" style="421" customWidth="1"/>
    <col min="15095" max="15096" width="9.5703125" style="421" customWidth="1"/>
    <col min="15097" max="15097" width="11.7109375" style="421" customWidth="1"/>
    <col min="15098" max="15099" width="13.140625" style="421" customWidth="1"/>
    <col min="15100" max="15100" width="14.7109375" style="421" customWidth="1"/>
    <col min="15101" max="15101" width="13.140625" style="421" customWidth="1"/>
    <col min="15102" max="15102" width="11.28515625" style="421" customWidth="1"/>
    <col min="15103" max="15103" width="13.28515625" style="421" customWidth="1"/>
    <col min="15104" max="15104" width="13.7109375" style="421" customWidth="1"/>
    <col min="15105" max="15105" width="13.28515625" style="421" customWidth="1"/>
    <col min="15106" max="15106" width="16.28515625" style="421" customWidth="1"/>
    <col min="15107" max="15108" width="16.7109375" style="421" customWidth="1"/>
    <col min="15109" max="15109" width="11.85546875" style="421" customWidth="1"/>
    <col min="15110" max="15110" width="11.42578125" style="421" customWidth="1"/>
    <col min="15111" max="15111" width="10.140625" style="421" customWidth="1"/>
    <col min="15112" max="15112" width="9.42578125" style="421" customWidth="1"/>
    <col min="15113" max="15113" width="9.5703125" style="421" customWidth="1"/>
    <col min="15114" max="15114" width="9.85546875" style="421" customWidth="1"/>
    <col min="15115" max="15115" width="9.7109375" style="421" customWidth="1"/>
    <col min="15116" max="15116" width="11.42578125" style="421" customWidth="1"/>
    <col min="15117" max="15117" width="8.28515625" style="421" customWidth="1"/>
    <col min="15118" max="15118" width="11.85546875" style="421" customWidth="1"/>
    <col min="15119" max="15119" width="11.140625" style="421" customWidth="1"/>
    <col min="15120" max="15120" width="14.28515625" style="421" customWidth="1"/>
    <col min="15121" max="15121" width="13" style="421" customWidth="1"/>
    <col min="15122" max="15122" width="11" style="421" customWidth="1"/>
    <col min="15123" max="15123" width="9.5703125" style="421" customWidth="1"/>
    <col min="15124" max="15124" width="14" style="421" customWidth="1"/>
    <col min="15125" max="15125" width="12.140625" style="421" customWidth="1"/>
    <col min="15126" max="15126" width="14.28515625" style="421" customWidth="1"/>
    <col min="15127" max="15127" width="9.140625" style="421" customWidth="1"/>
    <col min="15128" max="15129" width="12.140625" style="421" customWidth="1"/>
    <col min="15130" max="15130" width="10.85546875" style="421" customWidth="1"/>
    <col min="15131" max="15131" width="13" style="421" customWidth="1"/>
    <col min="15132" max="15132" width="9.85546875" style="421" customWidth="1"/>
    <col min="15133" max="15139" width="9.140625" style="421" customWidth="1"/>
    <col min="15140" max="15140" width="10.5703125" style="421" customWidth="1"/>
    <col min="15141" max="15141" width="11.42578125" style="421" customWidth="1"/>
    <col min="15142" max="15142" width="13.28515625" style="421" customWidth="1"/>
    <col min="15143" max="15143" width="13" style="421" customWidth="1"/>
    <col min="15144" max="15144" width="16.7109375" style="421" customWidth="1"/>
    <col min="15145" max="15145" width="13.140625" style="421" customWidth="1"/>
    <col min="15146" max="15146" width="14.28515625" style="421" customWidth="1"/>
    <col min="15147" max="15147" width="11.85546875" style="421" customWidth="1"/>
    <col min="15148" max="15148" width="14.28515625" style="421" customWidth="1"/>
    <col min="15149" max="15150" width="9.140625" style="421" customWidth="1"/>
    <col min="15151" max="15343" width="9.140625" style="421"/>
    <col min="15344" max="15344" width="4.85546875" style="421" customWidth="1"/>
    <col min="15345" max="15345" width="14.140625" style="421" customWidth="1"/>
    <col min="15346" max="15346" width="13.7109375" style="421" customWidth="1"/>
    <col min="15347" max="15347" width="12.85546875" style="421" customWidth="1"/>
    <col min="15348" max="15348" width="13" style="421" customWidth="1"/>
    <col min="15349" max="15349" width="15.42578125" style="421" customWidth="1"/>
    <col min="15350" max="15350" width="15.28515625" style="421" customWidth="1"/>
    <col min="15351" max="15352" width="9.5703125" style="421" customWidth="1"/>
    <col min="15353" max="15353" width="11.7109375" style="421" customWidth="1"/>
    <col min="15354" max="15355" width="13.140625" style="421" customWidth="1"/>
    <col min="15356" max="15356" width="14.7109375" style="421" customWidth="1"/>
    <col min="15357" max="15357" width="13.140625" style="421" customWidth="1"/>
    <col min="15358" max="15358" width="11.28515625" style="421" customWidth="1"/>
    <col min="15359" max="15359" width="13.28515625" style="421" customWidth="1"/>
    <col min="15360" max="15360" width="13.7109375" style="421" customWidth="1"/>
    <col min="15361" max="15361" width="13.28515625" style="421" customWidth="1"/>
    <col min="15362" max="15362" width="16.28515625" style="421" customWidth="1"/>
    <col min="15363" max="15364" width="16.7109375" style="421" customWidth="1"/>
    <col min="15365" max="15365" width="11.85546875" style="421" customWidth="1"/>
    <col min="15366" max="15366" width="11.42578125" style="421" customWidth="1"/>
    <col min="15367" max="15367" width="10.140625" style="421" customWidth="1"/>
    <col min="15368" max="15368" width="9.42578125" style="421" customWidth="1"/>
    <col min="15369" max="15369" width="9.5703125" style="421" customWidth="1"/>
    <col min="15370" max="15370" width="9.85546875" style="421" customWidth="1"/>
    <col min="15371" max="15371" width="9.7109375" style="421" customWidth="1"/>
    <col min="15372" max="15372" width="11.42578125" style="421" customWidth="1"/>
    <col min="15373" max="15373" width="8.28515625" style="421" customWidth="1"/>
    <col min="15374" max="15374" width="11.85546875" style="421" customWidth="1"/>
    <col min="15375" max="15375" width="11.140625" style="421" customWidth="1"/>
    <col min="15376" max="15376" width="14.28515625" style="421" customWidth="1"/>
    <col min="15377" max="15377" width="13" style="421" customWidth="1"/>
    <col min="15378" max="15378" width="11" style="421" customWidth="1"/>
    <col min="15379" max="15379" width="9.5703125" style="421" customWidth="1"/>
    <col min="15380" max="15380" width="14" style="421" customWidth="1"/>
    <col min="15381" max="15381" width="12.140625" style="421" customWidth="1"/>
    <col min="15382" max="15382" width="14.28515625" style="421" customWidth="1"/>
    <col min="15383" max="15383" width="9.140625" style="421" customWidth="1"/>
    <col min="15384" max="15385" width="12.140625" style="421" customWidth="1"/>
    <col min="15386" max="15386" width="10.85546875" style="421" customWidth="1"/>
    <col min="15387" max="15387" width="13" style="421" customWidth="1"/>
    <col min="15388" max="15388" width="9.85546875" style="421" customWidth="1"/>
    <col min="15389" max="15395" width="9.140625" style="421" customWidth="1"/>
    <col min="15396" max="15396" width="10.5703125" style="421" customWidth="1"/>
    <col min="15397" max="15397" width="11.42578125" style="421" customWidth="1"/>
    <col min="15398" max="15398" width="13.28515625" style="421" customWidth="1"/>
    <col min="15399" max="15399" width="13" style="421" customWidth="1"/>
    <col min="15400" max="15400" width="16.7109375" style="421" customWidth="1"/>
    <col min="15401" max="15401" width="13.140625" style="421" customWidth="1"/>
    <col min="15402" max="15402" width="14.28515625" style="421" customWidth="1"/>
    <col min="15403" max="15403" width="11.85546875" style="421" customWidth="1"/>
    <col min="15404" max="15404" width="14.28515625" style="421" customWidth="1"/>
    <col min="15405" max="15406" width="9.140625" style="421" customWidth="1"/>
    <col min="15407" max="15599" width="9.140625" style="421"/>
    <col min="15600" max="15600" width="4.85546875" style="421" customWidth="1"/>
    <col min="15601" max="15601" width="14.140625" style="421" customWidth="1"/>
    <col min="15602" max="15602" width="13.7109375" style="421" customWidth="1"/>
    <col min="15603" max="15603" width="12.85546875" style="421" customWidth="1"/>
    <col min="15604" max="15604" width="13" style="421" customWidth="1"/>
    <col min="15605" max="15605" width="15.42578125" style="421" customWidth="1"/>
    <col min="15606" max="15606" width="15.28515625" style="421" customWidth="1"/>
    <col min="15607" max="15608" width="9.5703125" style="421" customWidth="1"/>
    <col min="15609" max="15609" width="11.7109375" style="421" customWidth="1"/>
    <col min="15610" max="15611" width="13.140625" style="421" customWidth="1"/>
    <col min="15612" max="15612" width="14.7109375" style="421" customWidth="1"/>
    <col min="15613" max="15613" width="13.140625" style="421" customWidth="1"/>
    <col min="15614" max="15614" width="11.28515625" style="421" customWidth="1"/>
    <col min="15615" max="15615" width="13.28515625" style="421" customWidth="1"/>
    <col min="15616" max="15616" width="13.7109375" style="421" customWidth="1"/>
    <col min="15617" max="15617" width="13.28515625" style="421" customWidth="1"/>
    <col min="15618" max="15618" width="16.28515625" style="421" customWidth="1"/>
    <col min="15619" max="15620" width="16.7109375" style="421" customWidth="1"/>
    <col min="15621" max="15621" width="11.85546875" style="421" customWidth="1"/>
    <col min="15622" max="15622" width="11.42578125" style="421" customWidth="1"/>
    <col min="15623" max="15623" width="10.140625" style="421" customWidth="1"/>
    <col min="15624" max="15624" width="9.42578125" style="421" customWidth="1"/>
    <col min="15625" max="15625" width="9.5703125" style="421" customWidth="1"/>
    <col min="15626" max="15626" width="9.85546875" style="421" customWidth="1"/>
    <col min="15627" max="15627" width="9.7109375" style="421" customWidth="1"/>
    <col min="15628" max="15628" width="11.42578125" style="421" customWidth="1"/>
    <col min="15629" max="15629" width="8.28515625" style="421" customWidth="1"/>
    <col min="15630" max="15630" width="11.85546875" style="421" customWidth="1"/>
    <col min="15631" max="15631" width="11.140625" style="421" customWidth="1"/>
    <col min="15632" max="15632" width="14.28515625" style="421" customWidth="1"/>
    <col min="15633" max="15633" width="13" style="421" customWidth="1"/>
    <col min="15634" max="15634" width="11" style="421" customWidth="1"/>
    <col min="15635" max="15635" width="9.5703125" style="421" customWidth="1"/>
    <col min="15636" max="15636" width="14" style="421" customWidth="1"/>
    <col min="15637" max="15637" width="12.140625" style="421" customWidth="1"/>
    <col min="15638" max="15638" width="14.28515625" style="421" customWidth="1"/>
    <col min="15639" max="15639" width="9.140625" style="421" customWidth="1"/>
    <col min="15640" max="15641" width="12.140625" style="421" customWidth="1"/>
    <col min="15642" max="15642" width="10.85546875" style="421" customWidth="1"/>
    <col min="15643" max="15643" width="13" style="421" customWidth="1"/>
    <col min="15644" max="15644" width="9.85546875" style="421" customWidth="1"/>
    <col min="15645" max="15651" width="9.140625" style="421" customWidth="1"/>
    <col min="15652" max="15652" width="10.5703125" style="421" customWidth="1"/>
    <col min="15653" max="15653" width="11.42578125" style="421" customWidth="1"/>
    <col min="15654" max="15654" width="13.28515625" style="421" customWidth="1"/>
    <col min="15655" max="15655" width="13" style="421" customWidth="1"/>
    <col min="15656" max="15656" width="16.7109375" style="421" customWidth="1"/>
    <col min="15657" max="15657" width="13.140625" style="421" customWidth="1"/>
    <col min="15658" max="15658" width="14.28515625" style="421" customWidth="1"/>
    <col min="15659" max="15659" width="11.85546875" style="421" customWidth="1"/>
    <col min="15660" max="15660" width="14.28515625" style="421" customWidth="1"/>
    <col min="15661" max="15662" width="9.140625" style="421" customWidth="1"/>
    <col min="15663" max="15855" width="9.140625" style="421"/>
    <col min="15856" max="15856" width="4.85546875" style="421" customWidth="1"/>
    <col min="15857" max="15857" width="14.140625" style="421" customWidth="1"/>
    <col min="15858" max="15858" width="13.7109375" style="421" customWidth="1"/>
    <col min="15859" max="15859" width="12.85546875" style="421" customWidth="1"/>
    <col min="15860" max="15860" width="13" style="421" customWidth="1"/>
    <col min="15861" max="15861" width="15.42578125" style="421" customWidth="1"/>
    <col min="15862" max="15862" width="15.28515625" style="421" customWidth="1"/>
    <col min="15863" max="15864" width="9.5703125" style="421" customWidth="1"/>
    <col min="15865" max="15865" width="11.7109375" style="421" customWidth="1"/>
    <col min="15866" max="15867" width="13.140625" style="421" customWidth="1"/>
    <col min="15868" max="15868" width="14.7109375" style="421" customWidth="1"/>
    <col min="15869" max="15869" width="13.140625" style="421" customWidth="1"/>
    <col min="15870" max="15870" width="11.28515625" style="421" customWidth="1"/>
    <col min="15871" max="15871" width="13.28515625" style="421" customWidth="1"/>
    <col min="15872" max="15872" width="13.7109375" style="421" customWidth="1"/>
    <col min="15873" max="15873" width="13.28515625" style="421" customWidth="1"/>
    <col min="15874" max="15874" width="16.28515625" style="421" customWidth="1"/>
    <col min="15875" max="15876" width="16.7109375" style="421" customWidth="1"/>
    <col min="15877" max="15877" width="11.85546875" style="421" customWidth="1"/>
    <col min="15878" max="15878" width="11.42578125" style="421" customWidth="1"/>
    <col min="15879" max="15879" width="10.140625" style="421" customWidth="1"/>
    <col min="15880" max="15880" width="9.42578125" style="421" customWidth="1"/>
    <col min="15881" max="15881" width="9.5703125" style="421" customWidth="1"/>
    <col min="15882" max="15882" width="9.85546875" style="421" customWidth="1"/>
    <col min="15883" max="15883" width="9.7109375" style="421" customWidth="1"/>
    <col min="15884" max="15884" width="11.42578125" style="421" customWidth="1"/>
    <col min="15885" max="15885" width="8.28515625" style="421" customWidth="1"/>
    <col min="15886" max="15886" width="11.85546875" style="421" customWidth="1"/>
    <col min="15887" max="15887" width="11.140625" style="421" customWidth="1"/>
    <col min="15888" max="15888" width="14.28515625" style="421" customWidth="1"/>
    <col min="15889" max="15889" width="13" style="421" customWidth="1"/>
    <col min="15890" max="15890" width="11" style="421" customWidth="1"/>
    <col min="15891" max="15891" width="9.5703125" style="421" customWidth="1"/>
    <col min="15892" max="15892" width="14" style="421" customWidth="1"/>
    <col min="15893" max="15893" width="12.140625" style="421" customWidth="1"/>
    <col min="15894" max="15894" width="14.28515625" style="421" customWidth="1"/>
    <col min="15895" max="15895" width="9.140625" style="421" customWidth="1"/>
    <col min="15896" max="15897" width="12.140625" style="421" customWidth="1"/>
    <col min="15898" max="15898" width="10.85546875" style="421" customWidth="1"/>
    <col min="15899" max="15899" width="13" style="421" customWidth="1"/>
    <col min="15900" max="15900" width="9.85546875" style="421" customWidth="1"/>
    <col min="15901" max="15907" width="9.140625" style="421" customWidth="1"/>
    <col min="15908" max="15908" width="10.5703125" style="421" customWidth="1"/>
    <col min="15909" max="15909" width="11.42578125" style="421" customWidth="1"/>
    <col min="15910" max="15910" width="13.28515625" style="421" customWidth="1"/>
    <col min="15911" max="15911" width="13" style="421" customWidth="1"/>
    <col min="15912" max="15912" width="16.7109375" style="421" customWidth="1"/>
    <col min="15913" max="15913" width="13.140625" style="421" customWidth="1"/>
    <col min="15914" max="15914" width="14.28515625" style="421" customWidth="1"/>
    <col min="15915" max="15915" width="11.85546875" style="421" customWidth="1"/>
    <col min="15916" max="15916" width="14.28515625" style="421" customWidth="1"/>
    <col min="15917" max="15918" width="9.140625" style="421" customWidth="1"/>
    <col min="15919" max="16111" width="9.140625" style="421"/>
    <col min="16112" max="16112" width="4.85546875" style="421" customWidth="1"/>
    <col min="16113" max="16113" width="14.140625" style="421" customWidth="1"/>
    <col min="16114" max="16114" width="13.7109375" style="421" customWidth="1"/>
    <col min="16115" max="16115" width="12.85546875" style="421" customWidth="1"/>
    <col min="16116" max="16116" width="13" style="421" customWidth="1"/>
    <col min="16117" max="16117" width="15.42578125" style="421" customWidth="1"/>
    <col min="16118" max="16118" width="15.28515625" style="421" customWidth="1"/>
    <col min="16119" max="16120" width="9.5703125" style="421" customWidth="1"/>
    <col min="16121" max="16121" width="11.7109375" style="421" customWidth="1"/>
    <col min="16122" max="16123" width="13.140625" style="421" customWidth="1"/>
    <col min="16124" max="16124" width="14.7109375" style="421" customWidth="1"/>
    <col min="16125" max="16125" width="13.140625" style="421" customWidth="1"/>
    <col min="16126" max="16126" width="11.28515625" style="421" customWidth="1"/>
    <col min="16127" max="16127" width="13.28515625" style="421" customWidth="1"/>
    <col min="16128" max="16128" width="13.7109375" style="421" customWidth="1"/>
    <col min="16129" max="16129" width="13.28515625" style="421" customWidth="1"/>
    <col min="16130" max="16130" width="16.28515625" style="421" customWidth="1"/>
    <col min="16131" max="16132" width="16.7109375" style="421" customWidth="1"/>
    <col min="16133" max="16133" width="11.85546875" style="421" customWidth="1"/>
    <col min="16134" max="16134" width="11.42578125" style="421" customWidth="1"/>
    <col min="16135" max="16135" width="10.140625" style="421" customWidth="1"/>
    <col min="16136" max="16136" width="9.42578125" style="421" customWidth="1"/>
    <col min="16137" max="16137" width="9.5703125" style="421" customWidth="1"/>
    <col min="16138" max="16138" width="9.85546875" style="421" customWidth="1"/>
    <col min="16139" max="16139" width="9.7109375" style="421" customWidth="1"/>
    <col min="16140" max="16140" width="11.42578125" style="421" customWidth="1"/>
    <col min="16141" max="16141" width="8.28515625" style="421" customWidth="1"/>
    <col min="16142" max="16142" width="11.85546875" style="421" customWidth="1"/>
    <col min="16143" max="16143" width="11.140625" style="421" customWidth="1"/>
    <col min="16144" max="16144" width="14.28515625" style="421" customWidth="1"/>
    <col min="16145" max="16145" width="13" style="421" customWidth="1"/>
    <col min="16146" max="16146" width="11" style="421" customWidth="1"/>
    <col min="16147" max="16147" width="9.5703125" style="421" customWidth="1"/>
    <col min="16148" max="16148" width="14" style="421" customWidth="1"/>
    <col min="16149" max="16149" width="12.140625" style="421" customWidth="1"/>
    <col min="16150" max="16150" width="14.28515625" style="421" customWidth="1"/>
    <col min="16151" max="16151" width="9.140625" style="421" customWidth="1"/>
    <col min="16152" max="16153" width="12.140625" style="421" customWidth="1"/>
    <col min="16154" max="16154" width="10.85546875" style="421" customWidth="1"/>
    <col min="16155" max="16155" width="13" style="421" customWidth="1"/>
    <col min="16156" max="16156" width="9.85546875" style="421" customWidth="1"/>
    <col min="16157" max="16163" width="9.140625" style="421" customWidth="1"/>
    <col min="16164" max="16164" width="10.5703125" style="421" customWidth="1"/>
    <col min="16165" max="16165" width="11.42578125" style="421" customWidth="1"/>
    <col min="16166" max="16166" width="13.28515625" style="421" customWidth="1"/>
    <col min="16167" max="16167" width="13" style="421" customWidth="1"/>
    <col min="16168" max="16168" width="16.7109375" style="421" customWidth="1"/>
    <col min="16169" max="16169" width="13.140625" style="421" customWidth="1"/>
    <col min="16170" max="16170" width="14.28515625" style="421" customWidth="1"/>
    <col min="16171" max="16171" width="11.85546875" style="421" customWidth="1"/>
    <col min="16172" max="16172" width="14.28515625" style="421" customWidth="1"/>
    <col min="16173" max="16174" width="9.140625" style="421" customWidth="1"/>
    <col min="16175" max="16384" width="9.140625" style="421"/>
  </cols>
  <sheetData>
    <row r="1" spans="1:55" ht="15" x14ac:dyDescent="0.2">
      <c r="K1" s="424" t="s">
        <v>1158</v>
      </c>
    </row>
    <row r="3" spans="1:55" ht="46.5" customHeight="1" x14ac:dyDescent="0.2">
      <c r="B3" s="510"/>
      <c r="C3" s="542" t="s">
        <v>1159</v>
      </c>
      <c r="D3" s="542"/>
      <c r="E3" s="542"/>
      <c r="F3" s="542"/>
      <c r="G3" s="542"/>
      <c r="H3" s="542"/>
      <c r="I3" s="542"/>
      <c r="J3" s="542"/>
      <c r="K3" s="542"/>
      <c r="L3" s="510"/>
    </row>
    <row r="5" spans="1:55" s="428" customFormat="1" ht="14.25" customHeight="1" x14ac:dyDescent="0.2">
      <c r="A5" s="511"/>
      <c r="B5" s="549" t="s">
        <v>1160</v>
      </c>
      <c r="C5" s="550"/>
      <c r="D5" s="550"/>
      <c r="E5" s="550"/>
      <c r="F5" s="550"/>
      <c r="G5" s="550"/>
      <c r="H5" s="550"/>
      <c r="I5" s="550"/>
      <c r="J5" s="550"/>
      <c r="K5" s="550"/>
      <c r="L5" s="550"/>
      <c r="M5" s="511"/>
      <c r="N5" s="511"/>
      <c r="O5" s="511"/>
      <c r="P5" s="511"/>
      <c r="Q5" s="511"/>
      <c r="R5" s="511"/>
      <c r="S5" s="511"/>
      <c r="T5" s="511"/>
      <c r="U5" s="511"/>
      <c r="V5" s="511"/>
      <c r="W5" s="511"/>
      <c r="X5" s="511"/>
      <c r="Y5" s="511"/>
      <c r="Z5" s="511"/>
      <c r="AA5" s="511"/>
      <c r="AB5" s="511"/>
      <c r="AC5" s="511"/>
      <c r="AD5" s="511"/>
      <c r="AE5" s="511"/>
      <c r="AF5" s="511"/>
      <c r="AG5" s="511"/>
      <c r="AH5" s="511"/>
      <c r="AI5" s="511"/>
      <c r="AJ5" s="511"/>
      <c r="AK5" s="511"/>
      <c r="AL5" s="551"/>
      <c r="AM5" s="551"/>
      <c r="AN5" s="551"/>
      <c r="AO5" s="551"/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</row>
    <row r="6" spans="1:55" s="428" customFormat="1" ht="12" customHeight="1" x14ac:dyDescent="0.2">
      <c r="A6" s="539" t="s">
        <v>32</v>
      </c>
      <c r="B6" s="539" t="s">
        <v>38</v>
      </c>
      <c r="C6" s="547" t="s">
        <v>40</v>
      </c>
      <c r="D6" s="547"/>
      <c r="E6" s="547"/>
      <c r="F6" s="547"/>
      <c r="G6" s="547"/>
      <c r="H6" s="547"/>
      <c r="I6" s="547"/>
      <c r="J6" s="547"/>
      <c r="K6" s="547"/>
      <c r="L6" s="547"/>
      <c r="M6" s="547"/>
      <c r="N6" s="547"/>
      <c r="O6" s="547" t="s">
        <v>41</v>
      </c>
      <c r="P6" s="547"/>
      <c r="Q6" s="547"/>
      <c r="R6" s="547"/>
      <c r="S6" s="547"/>
      <c r="T6" s="547"/>
      <c r="U6" s="547"/>
      <c r="V6" s="547"/>
      <c r="W6" s="547"/>
      <c r="X6" s="547"/>
      <c r="Y6" s="547"/>
      <c r="Z6" s="547"/>
      <c r="AA6" s="547"/>
      <c r="AB6" s="547"/>
      <c r="AC6" s="547"/>
      <c r="AD6" s="547"/>
      <c r="AE6" s="547"/>
      <c r="AF6" s="547"/>
      <c r="AG6" s="547"/>
      <c r="AH6" s="547"/>
      <c r="AI6" s="547"/>
      <c r="AJ6" s="547"/>
      <c r="AK6" s="425">
        <v>1000</v>
      </c>
      <c r="AL6" s="426"/>
      <c r="AM6" s="426"/>
      <c r="AN6" s="426"/>
      <c r="AO6" s="427"/>
      <c r="AP6" s="427"/>
      <c r="AQ6" s="427"/>
      <c r="AR6" s="427"/>
      <c r="AS6" s="427"/>
      <c r="AT6" s="552" t="s">
        <v>1154</v>
      </c>
      <c r="AU6" s="553"/>
      <c r="AV6" s="554"/>
      <c r="AW6" s="543" t="s">
        <v>1157</v>
      </c>
      <c r="AX6" s="530" t="s">
        <v>1153</v>
      </c>
      <c r="AY6" s="531"/>
      <c r="AZ6" s="531"/>
      <c r="BA6" s="531"/>
      <c r="BB6" s="532"/>
      <c r="BC6" s="427"/>
    </row>
    <row r="7" spans="1:55" s="428" customFormat="1" ht="10.15" customHeight="1" x14ac:dyDescent="0.2">
      <c r="A7" s="539"/>
      <c r="B7" s="539"/>
      <c r="C7" s="547" t="s">
        <v>1152</v>
      </c>
      <c r="D7" s="547"/>
      <c r="E7" s="547"/>
      <c r="F7" s="547"/>
      <c r="G7" s="547"/>
      <c r="H7" s="547"/>
      <c r="I7" s="547"/>
      <c r="J7" s="547"/>
      <c r="K7" s="547"/>
      <c r="L7" s="547"/>
      <c r="M7" s="548" t="s">
        <v>44</v>
      </c>
      <c r="N7" s="539" t="s">
        <v>72</v>
      </c>
      <c r="O7" s="547" t="s">
        <v>1152</v>
      </c>
      <c r="P7" s="547"/>
      <c r="Q7" s="547"/>
      <c r="R7" s="547"/>
      <c r="S7" s="547"/>
      <c r="T7" s="547"/>
      <c r="U7" s="547"/>
      <c r="V7" s="547"/>
      <c r="W7" s="547"/>
      <c r="X7" s="547"/>
      <c r="Y7" s="539" t="s">
        <v>45</v>
      </c>
      <c r="Z7" s="539" t="s">
        <v>44</v>
      </c>
      <c r="AA7" s="539" t="s">
        <v>46</v>
      </c>
      <c r="AB7" s="539" t="s">
        <v>47</v>
      </c>
      <c r="AC7" s="539"/>
      <c r="AD7" s="539" t="s">
        <v>1151</v>
      </c>
      <c r="AE7" s="539" t="s">
        <v>48</v>
      </c>
      <c r="AF7" s="539" t="s">
        <v>49</v>
      </c>
      <c r="AG7" s="539"/>
      <c r="AH7" s="539" t="s">
        <v>71</v>
      </c>
      <c r="AI7" s="539" t="s">
        <v>50</v>
      </c>
      <c r="AJ7" s="539" t="s">
        <v>51</v>
      </c>
      <c r="AK7" s="547" t="s">
        <v>1155</v>
      </c>
      <c r="AL7" s="539" t="s">
        <v>1155</v>
      </c>
      <c r="AM7" s="539"/>
      <c r="AN7" s="539"/>
      <c r="AO7" s="427"/>
      <c r="AP7" s="427"/>
      <c r="AQ7" s="427"/>
      <c r="AR7" s="427"/>
      <c r="AS7" s="427"/>
      <c r="AT7" s="555"/>
      <c r="AU7" s="556"/>
      <c r="AV7" s="557"/>
      <c r="AW7" s="544"/>
      <c r="AX7" s="533"/>
      <c r="AY7" s="534"/>
      <c r="AZ7" s="534"/>
      <c r="BA7" s="534"/>
      <c r="BB7" s="535"/>
      <c r="BC7" s="560" t="s">
        <v>1156</v>
      </c>
    </row>
    <row r="8" spans="1:55" s="428" customFormat="1" ht="12" customHeight="1" x14ac:dyDescent="0.2">
      <c r="A8" s="539"/>
      <c r="B8" s="539"/>
      <c r="C8" s="539" t="s">
        <v>42</v>
      </c>
      <c r="D8" s="539" t="s">
        <v>43</v>
      </c>
      <c r="E8" s="539" t="s">
        <v>49</v>
      </c>
      <c r="F8" s="539"/>
      <c r="G8" s="539"/>
      <c r="H8" s="539" t="s">
        <v>52</v>
      </c>
      <c r="I8" s="539" t="s">
        <v>53</v>
      </c>
      <c r="J8" s="539"/>
      <c r="K8" s="539"/>
      <c r="L8" s="539"/>
      <c r="M8" s="548"/>
      <c r="N8" s="539"/>
      <c r="O8" s="539" t="s">
        <v>42</v>
      </c>
      <c r="P8" s="539" t="s">
        <v>43</v>
      </c>
      <c r="Q8" s="539" t="s">
        <v>49</v>
      </c>
      <c r="R8" s="539"/>
      <c r="S8" s="539"/>
      <c r="T8" s="539" t="s">
        <v>54</v>
      </c>
      <c r="U8" s="539" t="s">
        <v>53</v>
      </c>
      <c r="V8" s="539"/>
      <c r="W8" s="539"/>
      <c r="X8" s="539"/>
      <c r="Y8" s="539"/>
      <c r="Z8" s="539"/>
      <c r="AA8" s="539"/>
      <c r="AB8" s="539"/>
      <c r="AC8" s="539"/>
      <c r="AD8" s="539"/>
      <c r="AE8" s="539"/>
      <c r="AF8" s="539"/>
      <c r="AG8" s="539"/>
      <c r="AH8" s="539"/>
      <c r="AI8" s="539"/>
      <c r="AJ8" s="539"/>
      <c r="AK8" s="547"/>
      <c r="AL8" s="539"/>
      <c r="AM8" s="539"/>
      <c r="AN8" s="539"/>
      <c r="AO8" s="427"/>
      <c r="AP8" s="427"/>
      <c r="AQ8" s="427"/>
      <c r="AR8" s="427"/>
      <c r="AS8" s="427"/>
      <c r="AT8" s="555"/>
      <c r="AU8" s="556"/>
      <c r="AV8" s="557"/>
      <c r="AW8" s="544"/>
      <c r="AX8" s="533"/>
      <c r="AY8" s="534"/>
      <c r="AZ8" s="534"/>
      <c r="BA8" s="534"/>
      <c r="BB8" s="535"/>
      <c r="BC8" s="560"/>
    </row>
    <row r="9" spans="1:55" s="428" customFormat="1" ht="61.5" customHeight="1" x14ac:dyDescent="0.2">
      <c r="A9" s="539"/>
      <c r="B9" s="539"/>
      <c r="C9" s="539"/>
      <c r="D9" s="539"/>
      <c r="E9" s="546" t="s">
        <v>55</v>
      </c>
      <c r="F9" s="546" t="s">
        <v>56</v>
      </c>
      <c r="G9" s="546" t="s">
        <v>57</v>
      </c>
      <c r="H9" s="539"/>
      <c r="I9" s="546" t="s">
        <v>58</v>
      </c>
      <c r="J9" s="546" t="s">
        <v>59</v>
      </c>
      <c r="K9" s="546" t="s">
        <v>60</v>
      </c>
      <c r="L9" s="546" t="s">
        <v>37</v>
      </c>
      <c r="M9" s="548"/>
      <c r="N9" s="539"/>
      <c r="O9" s="539"/>
      <c r="P9" s="539"/>
      <c r="Q9" s="546" t="s">
        <v>61</v>
      </c>
      <c r="R9" s="546" t="s">
        <v>62</v>
      </c>
      <c r="S9" s="546" t="s">
        <v>63</v>
      </c>
      <c r="T9" s="539"/>
      <c r="U9" s="546" t="s">
        <v>58</v>
      </c>
      <c r="V9" s="546" t="s">
        <v>59</v>
      </c>
      <c r="W9" s="546" t="s">
        <v>60</v>
      </c>
      <c r="X9" s="546" t="s">
        <v>37</v>
      </c>
      <c r="Y9" s="539"/>
      <c r="Z9" s="539"/>
      <c r="AA9" s="539"/>
      <c r="AB9" s="539"/>
      <c r="AC9" s="539"/>
      <c r="AD9" s="539"/>
      <c r="AE9" s="539"/>
      <c r="AF9" s="539"/>
      <c r="AG9" s="539"/>
      <c r="AH9" s="539"/>
      <c r="AI9" s="539"/>
      <c r="AJ9" s="539"/>
      <c r="AK9" s="547"/>
      <c r="AL9" s="539"/>
      <c r="AM9" s="539"/>
      <c r="AN9" s="539"/>
      <c r="AO9" s="427"/>
      <c r="AP9" s="427"/>
      <c r="AQ9" s="427"/>
      <c r="AR9" s="427"/>
      <c r="AS9" s="427"/>
      <c r="AT9" s="555"/>
      <c r="AU9" s="556"/>
      <c r="AV9" s="557"/>
      <c r="AW9" s="544"/>
      <c r="AX9" s="536"/>
      <c r="AY9" s="537"/>
      <c r="AZ9" s="537"/>
      <c r="BA9" s="537"/>
      <c r="BB9" s="538"/>
      <c r="BC9" s="560"/>
    </row>
    <row r="10" spans="1:55" s="428" customFormat="1" ht="82.5" customHeight="1" x14ac:dyDescent="0.2">
      <c r="A10" s="539"/>
      <c r="B10" s="539"/>
      <c r="C10" s="539"/>
      <c r="D10" s="539"/>
      <c r="E10" s="546"/>
      <c r="F10" s="546"/>
      <c r="G10" s="546"/>
      <c r="H10" s="539"/>
      <c r="I10" s="546"/>
      <c r="J10" s="546"/>
      <c r="K10" s="546"/>
      <c r="L10" s="546"/>
      <c r="M10" s="548"/>
      <c r="N10" s="539"/>
      <c r="O10" s="539"/>
      <c r="P10" s="539"/>
      <c r="Q10" s="546"/>
      <c r="R10" s="546"/>
      <c r="S10" s="546"/>
      <c r="T10" s="539"/>
      <c r="U10" s="546"/>
      <c r="V10" s="546"/>
      <c r="W10" s="546"/>
      <c r="X10" s="546"/>
      <c r="Y10" s="539"/>
      <c r="Z10" s="539"/>
      <c r="AA10" s="539"/>
      <c r="AB10" s="429" t="s">
        <v>66</v>
      </c>
      <c r="AC10" s="429" t="s">
        <v>67</v>
      </c>
      <c r="AD10" s="539"/>
      <c r="AE10" s="539"/>
      <c r="AF10" s="429" t="s">
        <v>68</v>
      </c>
      <c r="AG10" s="429" t="s">
        <v>69</v>
      </c>
      <c r="AH10" s="539"/>
      <c r="AI10" s="539"/>
      <c r="AJ10" s="539"/>
      <c r="AK10" s="547"/>
      <c r="AL10" s="429" t="s">
        <v>37</v>
      </c>
      <c r="AM10" s="429" t="s">
        <v>64</v>
      </c>
      <c r="AN10" s="429" t="s">
        <v>65</v>
      </c>
      <c r="AO10" s="430" t="s">
        <v>80</v>
      </c>
      <c r="AP10" s="430" t="s">
        <v>84</v>
      </c>
      <c r="AQ10" s="539">
        <v>10340</v>
      </c>
      <c r="AR10" s="540"/>
      <c r="AS10" s="540"/>
      <c r="AT10" s="558"/>
      <c r="AU10" s="551"/>
      <c r="AV10" s="559"/>
      <c r="AW10" s="545"/>
      <c r="AX10" s="431">
        <v>2025</v>
      </c>
      <c r="AY10" s="431" t="s">
        <v>64</v>
      </c>
      <c r="AZ10" s="431" t="s">
        <v>65</v>
      </c>
      <c r="BA10" s="431">
        <v>2026</v>
      </c>
      <c r="BB10" s="431">
        <v>2027</v>
      </c>
      <c r="BC10" s="560"/>
    </row>
    <row r="11" spans="1:55" s="454" customFormat="1" x14ac:dyDescent="0.2">
      <c r="A11" s="432">
        <v>1</v>
      </c>
      <c r="B11" s="433" t="s">
        <v>24</v>
      </c>
      <c r="C11" s="434">
        <v>1591</v>
      </c>
      <c r="D11" s="435">
        <v>908</v>
      </c>
      <c r="E11" s="434">
        <v>266</v>
      </c>
      <c r="F11" s="434">
        <v>460</v>
      </c>
      <c r="G11" s="434">
        <v>182</v>
      </c>
      <c r="H11" s="436">
        <v>2343.6</v>
      </c>
      <c r="I11" s="437">
        <f>ROUND(H11*0.25*E11*12,2)</f>
        <v>1870192.8</v>
      </c>
      <c r="J11" s="437">
        <f>ROUND(H11*0.55*F11*12,2)</f>
        <v>7115169.5999999996</v>
      </c>
      <c r="K11" s="437">
        <f>ROUND(H11*0.75*G11*12,2)</f>
        <v>3838816.8</v>
      </c>
      <c r="L11" s="437">
        <f t="shared" ref="L11:L28" si="0">I11+J11+K11</f>
        <v>12824179.199999999</v>
      </c>
      <c r="M11" s="438">
        <v>0.7</v>
      </c>
      <c r="N11" s="439">
        <f t="shared" ref="N11:N28" si="1">ROUND(L11*M11,-2)</f>
        <v>8976900</v>
      </c>
      <c r="O11" s="434"/>
      <c r="P11" s="435">
        <f>Q11+R11+S11</f>
        <v>0</v>
      </c>
      <c r="Q11" s="434"/>
      <c r="R11" s="434"/>
      <c r="S11" s="434"/>
      <c r="T11" s="440"/>
      <c r="U11" s="435">
        <f t="shared" ref="U11:U14" si="2">ROUND(T11*0.25*Q11,1)</f>
        <v>0</v>
      </c>
      <c r="V11" s="435">
        <f t="shared" ref="V11:V14" si="3">ROUND(T11*0.55*R11,1)</f>
        <v>0</v>
      </c>
      <c r="W11" s="435">
        <f t="shared" ref="W11:W14" si="4">ROUND(T11*0.75*S11,1)</f>
        <v>0</v>
      </c>
      <c r="X11" s="435">
        <f t="shared" ref="X11:X28" si="5">U11+V11+W11</f>
        <v>0</v>
      </c>
      <c r="Y11" s="432">
        <v>11</v>
      </c>
      <c r="Z11" s="441"/>
      <c r="AA11" s="442">
        <f>X11*Y11</f>
        <v>0</v>
      </c>
      <c r="AB11" s="443">
        <v>0</v>
      </c>
      <c r="AC11" s="442">
        <f t="shared" ref="AC11:AC28" si="6">ROUND(AA11*AB11,-2)</f>
        <v>0</v>
      </c>
      <c r="AD11" s="435">
        <f t="shared" ref="AD11:AD28" si="7">ROUND(AA11+AC11,-2)</f>
        <v>0</v>
      </c>
      <c r="AE11" s="444">
        <f>AF11+AG11</f>
        <v>8976900</v>
      </c>
      <c r="AF11" s="445">
        <f t="shared" ref="AF11:AF28" si="8">N11+AD11</f>
        <v>8976900</v>
      </c>
      <c r="AG11" s="446">
        <f>AD11</f>
        <v>0</v>
      </c>
      <c r="AH11" s="442">
        <f t="shared" ref="AH11:AH28" si="9">ROUND(C11/6000,1)</f>
        <v>0.3</v>
      </c>
      <c r="AI11" s="447">
        <f t="shared" ref="AI11:AI28" si="10">ROUND($AH$35*AH11*1000,-2)</f>
        <v>479600</v>
      </c>
      <c r="AJ11" s="439">
        <f t="shared" ref="AJ11:AJ28" si="11">ROUND($AH$35*AH11*1000*1.2,-2)</f>
        <v>575500</v>
      </c>
      <c r="AK11" s="448">
        <f t="shared" ref="AK11:AK28" si="12">ROUND(AE11+AJ11,1)</f>
        <v>9552400</v>
      </c>
      <c r="AL11" s="449">
        <f t="shared" ref="AL11:AL28" si="13">AM11+AN11</f>
        <v>9552.4</v>
      </c>
      <c r="AM11" s="449">
        <f t="shared" ref="AM11:AM28" si="14">AE11/1000</f>
        <v>8976.9</v>
      </c>
      <c r="AN11" s="450">
        <f t="shared" ref="AN11:AN28" si="15">AJ11/1000</f>
        <v>575.5</v>
      </c>
      <c r="AO11" s="451">
        <v>17230.099999999999</v>
      </c>
      <c r="AP11" s="417">
        <f t="shared" ref="AP11:AP28" si="16">ROUND(AO11*1.04,1)</f>
        <v>17919.3</v>
      </c>
      <c r="AQ11" s="417">
        <v>17047.3</v>
      </c>
      <c r="AR11" s="417">
        <v>16506.599999999999</v>
      </c>
      <c r="AS11" s="417">
        <v>540.70000000000005</v>
      </c>
      <c r="AT11" s="417">
        <f>AL11-AQ11</f>
        <v>-7494.9</v>
      </c>
      <c r="AU11" s="417">
        <f t="shared" ref="AU11:AU28" si="17">AM11-AR11</f>
        <v>-7529.6999999999989</v>
      </c>
      <c r="AV11" s="417">
        <v>10339200</v>
      </c>
      <c r="AW11" s="452">
        <f>+AK11/AV11</f>
        <v>0.92390126895697922</v>
      </c>
      <c r="AX11" s="417">
        <f>+AY11+AZ11</f>
        <v>9552400</v>
      </c>
      <c r="AY11" s="417">
        <f>+AM11*1000</f>
        <v>8976900</v>
      </c>
      <c r="AZ11" s="417">
        <f>+AN11*1000</f>
        <v>575500</v>
      </c>
      <c r="BA11" s="417">
        <f>AX11</f>
        <v>9552400</v>
      </c>
      <c r="BB11" s="417">
        <f>BA11</f>
        <v>9552400</v>
      </c>
      <c r="BC11" s="453">
        <f>+AK11-AX11</f>
        <v>0</v>
      </c>
    </row>
    <row r="12" spans="1:55" s="454" customFormat="1" x14ac:dyDescent="0.2">
      <c r="A12" s="455">
        <v>2</v>
      </c>
      <c r="B12" s="456" t="s">
        <v>33</v>
      </c>
      <c r="C12" s="457">
        <v>1782</v>
      </c>
      <c r="D12" s="458">
        <v>910</v>
      </c>
      <c r="E12" s="457">
        <v>210</v>
      </c>
      <c r="F12" s="457">
        <v>380</v>
      </c>
      <c r="G12" s="457">
        <v>320</v>
      </c>
      <c r="H12" s="436">
        <v>2343.6</v>
      </c>
      <c r="I12" s="459">
        <f t="shared" ref="I12:I28" si="18">ROUND(H12*0.25*E12*12,2)</f>
        <v>1476468</v>
      </c>
      <c r="J12" s="459">
        <f t="shared" ref="J12:J28" si="19">ROUND(H12*0.55*F12*12,2)</f>
        <v>5877748.7999999998</v>
      </c>
      <c r="K12" s="459">
        <f t="shared" ref="K12:K28" si="20">ROUND(H12*0.75*G12*12,2)</f>
        <v>6749568</v>
      </c>
      <c r="L12" s="459">
        <f t="shared" si="0"/>
        <v>14103784.800000001</v>
      </c>
      <c r="M12" s="460">
        <v>0.5</v>
      </c>
      <c r="N12" s="461">
        <f t="shared" si="1"/>
        <v>7051900</v>
      </c>
      <c r="O12" s="457"/>
      <c r="P12" s="458">
        <f t="shared" ref="P12:P28" si="21">Q12+R12+S12</f>
        <v>0</v>
      </c>
      <c r="Q12" s="457"/>
      <c r="R12" s="457"/>
      <c r="S12" s="457"/>
      <c r="T12" s="462"/>
      <c r="U12" s="458">
        <f t="shared" si="2"/>
        <v>0</v>
      </c>
      <c r="V12" s="458">
        <f t="shared" si="3"/>
        <v>0</v>
      </c>
      <c r="W12" s="458">
        <f t="shared" si="4"/>
        <v>0</v>
      </c>
      <c r="X12" s="458">
        <f t="shared" si="5"/>
        <v>0</v>
      </c>
      <c r="Y12" s="455">
        <v>11</v>
      </c>
      <c r="Z12" s="463"/>
      <c r="AA12" s="464">
        <f>X12*Y12</f>
        <v>0</v>
      </c>
      <c r="AB12" s="465">
        <v>0</v>
      </c>
      <c r="AC12" s="464">
        <f t="shared" si="6"/>
        <v>0</v>
      </c>
      <c r="AD12" s="458">
        <f t="shared" si="7"/>
        <v>0</v>
      </c>
      <c r="AE12" s="466">
        <f t="shared" ref="AE12:AE28" si="22">AF12+AG12</f>
        <v>7051900</v>
      </c>
      <c r="AF12" s="467">
        <f t="shared" si="8"/>
        <v>7051900</v>
      </c>
      <c r="AG12" s="468">
        <f t="shared" ref="AG12:AG28" si="23">AC12</f>
        <v>0</v>
      </c>
      <c r="AH12" s="464">
        <f>ROUND(C12/6000,1)</f>
        <v>0.3</v>
      </c>
      <c r="AI12" s="469">
        <f t="shared" si="10"/>
        <v>479600</v>
      </c>
      <c r="AJ12" s="461">
        <f t="shared" si="11"/>
        <v>575500</v>
      </c>
      <c r="AK12" s="470">
        <f t="shared" si="12"/>
        <v>7627400</v>
      </c>
      <c r="AL12" s="471">
        <f t="shared" si="13"/>
        <v>7627.4</v>
      </c>
      <c r="AM12" s="471">
        <f t="shared" si="14"/>
        <v>7051.9</v>
      </c>
      <c r="AN12" s="472">
        <f t="shared" si="15"/>
        <v>575.5</v>
      </c>
      <c r="AO12" s="473">
        <v>11174.2</v>
      </c>
      <c r="AP12" s="418">
        <f t="shared" si="16"/>
        <v>11621.2</v>
      </c>
      <c r="AQ12" s="418">
        <v>11827.4</v>
      </c>
      <c r="AR12" s="418">
        <v>11421.9</v>
      </c>
      <c r="AS12" s="418">
        <v>405.5</v>
      </c>
      <c r="AT12" s="418">
        <f t="shared" ref="AT12:AT28" si="24">AL12-AQ12</f>
        <v>-4200</v>
      </c>
      <c r="AU12" s="418">
        <f t="shared" si="17"/>
        <v>-4370</v>
      </c>
      <c r="AV12" s="418">
        <v>13574300</v>
      </c>
      <c r="AW12" s="452">
        <f t="shared" ref="AW12:AW29" si="25">+AK12/AV12</f>
        <v>0.56190006114495772</v>
      </c>
      <c r="AX12" s="417">
        <f t="shared" ref="AX12:AX28" si="26">+AY12+AZ12</f>
        <v>7627400</v>
      </c>
      <c r="AY12" s="417">
        <f t="shared" ref="AY12:AZ28" si="27">+AM12*1000</f>
        <v>7051900</v>
      </c>
      <c r="AZ12" s="417">
        <f t="shared" si="27"/>
        <v>575500</v>
      </c>
      <c r="BA12" s="418">
        <f t="shared" ref="BA12:BA28" si="28">AX12</f>
        <v>7627400</v>
      </c>
      <c r="BB12" s="418">
        <f t="shared" ref="BB12:BB28" si="29">BA12</f>
        <v>7627400</v>
      </c>
      <c r="BC12" s="453">
        <f t="shared" ref="BC12:BC28" si="30">+AK12-AX12</f>
        <v>0</v>
      </c>
    </row>
    <row r="13" spans="1:55" s="454" customFormat="1" x14ac:dyDescent="0.2">
      <c r="A13" s="455">
        <v>3</v>
      </c>
      <c r="B13" s="456" t="s">
        <v>34</v>
      </c>
      <c r="C13" s="457">
        <v>3037</v>
      </c>
      <c r="D13" s="458">
        <v>1747</v>
      </c>
      <c r="E13" s="457">
        <v>527</v>
      </c>
      <c r="F13" s="457">
        <v>817</v>
      </c>
      <c r="G13" s="457">
        <v>403</v>
      </c>
      <c r="H13" s="436">
        <v>2343.6</v>
      </c>
      <c r="I13" s="459">
        <f t="shared" si="18"/>
        <v>3705231.6</v>
      </c>
      <c r="J13" s="459">
        <f t="shared" si="19"/>
        <v>12637159.92</v>
      </c>
      <c r="K13" s="459">
        <f t="shared" si="20"/>
        <v>8500237.1999999993</v>
      </c>
      <c r="L13" s="459">
        <f t="shared" si="0"/>
        <v>24842628.719999999</v>
      </c>
      <c r="M13" s="460">
        <v>0.66</v>
      </c>
      <c r="N13" s="461">
        <f t="shared" si="1"/>
        <v>16396100</v>
      </c>
      <c r="O13" s="457"/>
      <c r="P13" s="458">
        <f t="shared" si="21"/>
        <v>0</v>
      </c>
      <c r="Q13" s="457"/>
      <c r="R13" s="457"/>
      <c r="S13" s="457"/>
      <c r="T13" s="462"/>
      <c r="U13" s="458">
        <f t="shared" si="2"/>
        <v>0</v>
      </c>
      <c r="V13" s="458">
        <f t="shared" si="3"/>
        <v>0</v>
      </c>
      <c r="W13" s="458">
        <f t="shared" si="4"/>
        <v>0</v>
      </c>
      <c r="X13" s="458">
        <f t="shared" si="5"/>
        <v>0</v>
      </c>
      <c r="Y13" s="455">
        <v>11</v>
      </c>
      <c r="Z13" s="463"/>
      <c r="AA13" s="464">
        <f>X13*Y13</f>
        <v>0</v>
      </c>
      <c r="AB13" s="465">
        <v>0</v>
      </c>
      <c r="AC13" s="464">
        <f t="shared" si="6"/>
        <v>0</v>
      </c>
      <c r="AD13" s="458">
        <f t="shared" si="7"/>
        <v>0</v>
      </c>
      <c r="AE13" s="466">
        <f t="shared" si="22"/>
        <v>16396100</v>
      </c>
      <c r="AF13" s="467">
        <f t="shared" si="8"/>
        <v>16396100</v>
      </c>
      <c r="AG13" s="468">
        <f t="shared" si="23"/>
        <v>0</v>
      </c>
      <c r="AH13" s="464">
        <f t="shared" si="9"/>
        <v>0.5</v>
      </c>
      <c r="AI13" s="469">
        <f t="shared" si="10"/>
        <v>799300</v>
      </c>
      <c r="AJ13" s="461">
        <f t="shared" si="11"/>
        <v>959200</v>
      </c>
      <c r="AK13" s="470">
        <f t="shared" si="12"/>
        <v>17355300</v>
      </c>
      <c r="AL13" s="471">
        <f t="shared" si="13"/>
        <v>17355.3</v>
      </c>
      <c r="AM13" s="471">
        <f t="shared" si="14"/>
        <v>16396.099999999999</v>
      </c>
      <c r="AN13" s="472">
        <f t="shared" si="15"/>
        <v>959.2</v>
      </c>
      <c r="AO13" s="473">
        <v>23398.3</v>
      </c>
      <c r="AP13" s="418">
        <f t="shared" si="16"/>
        <v>24334.2</v>
      </c>
      <c r="AQ13" s="418">
        <v>25698.2</v>
      </c>
      <c r="AR13" s="418">
        <v>24752</v>
      </c>
      <c r="AS13" s="418">
        <v>946.2</v>
      </c>
      <c r="AT13" s="418">
        <f t="shared" si="24"/>
        <v>-8342.9000000000015</v>
      </c>
      <c r="AU13" s="418">
        <f t="shared" si="17"/>
        <v>-8355.9000000000015</v>
      </c>
      <c r="AV13" s="418">
        <v>18156000</v>
      </c>
      <c r="AW13" s="452">
        <f t="shared" si="25"/>
        <v>0.95589887640449434</v>
      </c>
      <c r="AX13" s="417">
        <f t="shared" si="26"/>
        <v>17355300</v>
      </c>
      <c r="AY13" s="417">
        <f t="shared" si="27"/>
        <v>16396099.999999998</v>
      </c>
      <c r="AZ13" s="417">
        <f t="shared" si="27"/>
        <v>959200</v>
      </c>
      <c r="BA13" s="418">
        <f t="shared" si="28"/>
        <v>17355300</v>
      </c>
      <c r="BB13" s="418">
        <f t="shared" si="29"/>
        <v>17355300</v>
      </c>
      <c r="BC13" s="453">
        <f t="shared" si="30"/>
        <v>0</v>
      </c>
    </row>
    <row r="14" spans="1:55" s="454" customFormat="1" x14ac:dyDescent="0.2">
      <c r="A14" s="455">
        <v>4</v>
      </c>
      <c r="B14" s="456" t="s">
        <v>2</v>
      </c>
      <c r="C14" s="457">
        <v>24081</v>
      </c>
      <c r="D14" s="458">
        <v>4112</v>
      </c>
      <c r="E14" s="457">
        <v>1706</v>
      </c>
      <c r="F14" s="457">
        <v>1933</v>
      </c>
      <c r="G14" s="457">
        <v>473</v>
      </c>
      <c r="H14" s="436">
        <v>2343.6</v>
      </c>
      <c r="I14" s="459">
        <f t="shared" si="18"/>
        <v>11994544.800000001</v>
      </c>
      <c r="J14" s="459">
        <f t="shared" si="19"/>
        <v>29899180.079999998</v>
      </c>
      <c r="K14" s="459">
        <f t="shared" si="20"/>
        <v>9976705.1999999993</v>
      </c>
      <c r="L14" s="459">
        <f t="shared" si="0"/>
        <v>51870430.079999998</v>
      </c>
      <c r="M14" s="460">
        <v>0.6</v>
      </c>
      <c r="N14" s="461">
        <f t="shared" si="1"/>
        <v>31122300</v>
      </c>
      <c r="O14" s="457"/>
      <c r="P14" s="458">
        <f t="shared" si="21"/>
        <v>0</v>
      </c>
      <c r="Q14" s="457"/>
      <c r="R14" s="457"/>
      <c r="S14" s="457"/>
      <c r="T14" s="462"/>
      <c r="U14" s="458">
        <f t="shared" si="2"/>
        <v>0</v>
      </c>
      <c r="V14" s="458">
        <f t="shared" si="3"/>
        <v>0</v>
      </c>
      <c r="W14" s="458">
        <f t="shared" si="4"/>
        <v>0</v>
      </c>
      <c r="X14" s="458">
        <f t="shared" si="5"/>
        <v>0</v>
      </c>
      <c r="Y14" s="455">
        <v>11</v>
      </c>
      <c r="Z14" s="463"/>
      <c r="AA14" s="464">
        <f>X14*Y14</f>
        <v>0</v>
      </c>
      <c r="AB14" s="465">
        <v>0</v>
      </c>
      <c r="AC14" s="464">
        <f t="shared" si="6"/>
        <v>0</v>
      </c>
      <c r="AD14" s="458">
        <f t="shared" si="7"/>
        <v>0</v>
      </c>
      <c r="AE14" s="466">
        <f t="shared" si="22"/>
        <v>31122300</v>
      </c>
      <c r="AF14" s="467">
        <f t="shared" si="8"/>
        <v>31122300</v>
      </c>
      <c r="AG14" s="468">
        <f t="shared" si="23"/>
        <v>0</v>
      </c>
      <c r="AH14" s="464">
        <f t="shared" si="9"/>
        <v>4</v>
      </c>
      <c r="AI14" s="469">
        <f t="shared" si="10"/>
        <v>6394400</v>
      </c>
      <c r="AJ14" s="461">
        <f t="shared" si="11"/>
        <v>7673300</v>
      </c>
      <c r="AK14" s="470">
        <f t="shared" si="12"/>
        <v>38795600</v>
      </c>
      <c r="AL14" s="471">
        <f t="shared" si="13"/>
        <v>38795.599999999999</v>
      </c>
      <c r="AM14" s="471">
        <f t="shared" si="14"/>
        <v>31122.3</v>
      </c>
      <c r="AN14" s="472">
        <f t="shared" si="15"/>
        <v>7673.3</v>
      </c>
      <c r="AO14" s="473">
        <v>50235.9</v>
      </c>
      <c r="AP14" s="418">
        <f t="shared" si="16"/>
        <v>52245.3</v>
      </c>
      <c r="AQ14" s="418">
        <v>57831.799999999996</v>
      </c>
      <c r="AR14" s="418">
        <v>53236.1</v>
      </c>
      <c r="AS14" s="418">
        <v>4595.7</v>
      </c>
      <c r="AT14" s="418">
        <f t="shared" si="24"/>
        <v>-19036.199999999997</v>
      </c>
      <c r="AU14" s="418">
        <f t="shared" si="17"/>
        <v>-22113.8</v>
      </c>
      <c r="AV14" s="418">
        <v>39094500</v>
      </c>
      <c r="AW14" s="452">
        <f t="shared" si="25"/>
        <v>0.99235442325646828</v>
      </c>
      <c r="AX14" s="417">
        <f t="shared" si="26"/>
        <v>38795600</v>
      </c>
      <c r="AY14" s="417">
        <f t="shared" si="27"/>
        <v>31122300</v>
      </c>
      <c r="AZ14" s="417">
        <f t="shared" si="27"/>
        <v>7673300</v>
      </c>
      <c r="BA14" s="418">
        <f t="shared" si="28"/>
        <v>38795600</v>
      </c>
      <c r="BB14" s="418">
        <f t="shared" si="29"/>
        <v>38795600</v>
      </c>
      <c r="BC14" s="453">
        <f t="shared" si="30"/>
        <v>0</v>
      </c>
    </row>
    <row r="15" spans="1:55" s="454" customFormat="1" x14ac:dyDescent="0.2">
      <c r="A15" s="455">
        <v>5</v>
      </c>
      <c r="B15" s="456" t="s">
        <v>3</v>
      </c>
      <c r="C15" s="457">
        <v>6887</v>
      </c>
      <c r="D15" s="458">
        <v>3312</v>
      </c>
      <c r="E15" s="457">
        <v>968</v>
      </c>
      <c r="F15" s="457">
        <v>1517</v>
      </c>
      <c r="G15" s="457">
        <v>827</v>
      </c>
      <c r="H15" s="436">
        <v>2343.6</v>
      </c>
      <c r="I15" s="459">
        <f t="shared" si="18"/>
        <v>6805814.4000000004</v>
      </c>
      <c r="J15" s="459">
        <f t="shared" si="19"/>
        <v>23464591.920000002</v>
      </c>
      <c r="K15" s="459">
        <f t="shared" si="20"/>
        <v>17443414.800000001</v>
      </c>
      <c r="L15" s="459">
        <f t="shared" si="0"/>
        <v>47713821.120000005</v>
      </c>
      <c r="M15" s="460">
        <v>0.7</v>
      </c>
      <c r="N15" s="461">
        <f>ROUND(L15*M15,-2)</f>
        <v>33399700</v>
      </c>
      <c r="O15" s="457"/>
      <c r="P15" s="458"/>
      <c r="Q15" s="457"/>
      <c r="R15" s="457"/>
      <c r="S15" s="457"/>
      <c r="T15" s="474"/>
      <c r="U15" s="458">
        <f>ROUND(T15*0.25*Q15,1)</f>
        <v>0</v>
      </c>
      <c r="V15" s="458">
        <f>ROUND(T15*0.55*R15,1)</f>
        <v>0</v>
      </c>
      <c r="W15" s="458">
        <f>ROUND(T15*0.75*S15,1)</f>
        <v>0</v>
      </c>
      <c r="X15" s="458">
        <f t="shared" si="5"/>
        <v>0</v>
      </c>
      <c r="Y15" s="455">
        <v>11</v>
      </c>
      <c r="Z15" s="463"/>
      <c r="AA15" s="464">
        <f>X15*Y15*Z15</f>
        <v>0</v>
      </c>
      <c r="AB15" s="465">
        <v>0</v>
      </c>
      <c r="AC15" s="464">
        <f t="shared" si="6"/>
        <v>0</v>
      </c>
      <c r="AD15" s="458">
        <f>ROUND(AA15+AC15,-2)</f>
        <v>0</v>
      </c>
      <c r="AE15" s="466">
        <f t="shared" si="22"/>
        <v>33399700</v>
      </c>
      <c r="AF15" s="467">
        <f t="shared" si="8"/>
        <v>33399700</v>
      </c>
      <c r="AG15" s="468">
        <f t="shared" si="23"/>
        <v>0</v>
      </c>
      <c r="AH15" s="464">
        <f t="shared" si="9"/>
        <v>1.1000000000000001</v>
      </c>
      <c r="AI15" s="469">
        <f t="shared" si="10"/>
        <v>1758500</v>
      </c>
      <c r="AJ15" s="461">
        <f t="shared" si="11"/>
        <v>2110200</v>
      </c>
      <c r="AK15" s="475">
        <f t="shared" si="12"/>
        <v>35509900</v>
      </c>
      <c r="AL15" s="471">
        <f t="shared" si="13"/>
        <v>35509.899999999994</v>
      </c>
      <c r="AM15" s="471">
        <f t="shared" si="14"/>
        <v>33399.699999999997</v>
      </c>
      <c r="AN15" s="472">
        <f t="shared" si="15"/>
        <v>2110.1999999999998</v>
      </c>
      <c r="AO15" s="473">
        <v>38010.9</v>
      </c>
      <c r="AP15" s="418">
        <f t="shared" si="16"/>
        <v>39531.300000000003</v>
      </c>
      <c r="AQ15" s="418">
        <v>41225.300000000003</v>
      </c>
      <c r="AR15" s="418">
        <v>39197.800000000003</v>
      </c>
      <c r="AS15" s="418">
        <v>2027.5</v>
      </c>
      <c r="AT15" s="418">
        <f t="shared" si="24"/>
        <v>-5715.4000000000087</v>
      </c>
      <c r="AU15" s="418">
        <f t="shared" si="17"/>
        <v>-5798.1000000000058</v>
      </c>
      <c r="AV15" s="418">
        <v>38451600</v>
      </c>
      <c r="AW15" s="452">
        <f t="shared" si="25"/>
        <v>0.9234960313745072</v>
      </c>
      <c r="AX15" s="417">
        <f t="shared" si="26"/>
        <v>35509900</v>
      </c>
      <c r="AY15" s="417">
        <f t="shared" si="27"/>
        <v>33399699.999999996</v>
      </c>
      <c r="AZ15" s="417">
        <f t="shared" si="27"/>
        <v>2110200</v>
      </c>
      <c r="BA15" s="418">
        <f t="shared" si="28"/>
        <v>35509900</v>
      </c>
      <c r="BB15" s="418">
        <f t="shared" si="29"/>
        <v>35509900</v>
      </c>
      <c r="BC15" s="453">
        <f t="shared" si="30"/>
        <v>0</v>
      </c>
    </row>
    <row r="16" spans="1:55" s="454" customFormat="1" x14ac:dyDescent="0.2">
      <c r="A16" s="455">
        <v>6</v>
      </c>
      <c r="B16" s="456" t="s">
        <v>35</v>
      </c>
      <c r="C16" s="457">
        <v>8941</v>
      </c>
      <c r="D16" s="458">
        <v>2640</v>
      </c>
      <c r="E16" s="457">
        <v>638</v>
      </c>
      <c r="F16" s="457">
        <v>1056</v>
      </c>
      <c r="G16" s="457">
        <v>946</v>
      </c>
      <c r="H16" s="436">
        <v>2343.6</v>
      </c>
      <c r="I16" s="459">
        <f t="shared" si="18"/>
        <v>4485650.4000000004</v>
      </c>
      <c r="J16" s="459">
        <f t="shared" si="19"/>
        <v>16333954.560000001</v>
      </c>
      <c r="K16" s="459">
        <f t="shared" si="20"/>
        <v>19953410.399999999</v>
      </c>
      <c r="L16" s="459">
        <f t="shared" si="0"/>
        <v>40773015.359999999</v>
      </c>
      <c r="M16" s="460">
        <v>0.5</v>
      </c>
      <c r="N16" s="461">
        <f>ROUND(L16*M16,-2)</f>
        <v>20386500</v>
      </c>
      <c r="O16" s="457"/>
      <c r="P16" s="458">
        <f t="shared" si="21"/>
        <v>0</v>
      </c>
      <c r="Q16" s="457"/>
      <c r="R16" s="457"/>
      <c r="S16" s="457"/>
      <c r="T16" s="462"/>
      <c r="U16" s="458">
        <f t="shared" ref="U16:U28" si="31">ROUND(T16*0.25*Q16,1)</f>
        <v>0</v>
      </c>
      <c r="V16" s="458">
        <f t="shared" ref="V16:V28" si="32">ROUND(T16*0.55*R16,1)</f>
        <v>0</v>
      </c>
      <c r="W16" s="458">
        <f t="shared" ref="W16:W28" si="33">ROUND(T16*0.75*S16,1)</f>
        <v>0</v>
      </c>
      <c r="X16" s="458">
        <f t="shared" si="5"/>
        <v>0</v>
      </c>
      <c r="Y16" s="455">
        <v>11</v>
      </c>
      <c r="Z16" s="463"/>
      <c r="AA16" s="464">
        <f t="shared" ref="AA16:AA28" si="34">X16*Y16*Z16</f>
        <v>0</v>
      </c>
      <c r="AB16" s="465">
        <v>0</v>
      </c>
      <c r="AC16" s="464">
        <f t="shared" si="6"/>
        <v>0</v>
      </c>
      <c r="AD16" s="458">
        <f t="shared" ref="AD16:AD18" si="35">ROUND(AA16+AC16,-2)</f>
        <v>0</v>
      </c>
      <c r="AE16" s="466">
        <f>AF16+AG16</f>
        <v>20386500</v>
      </c>
      <c r="AF16" s="467">
        <f>N16+AD16</f>
        <v>20386500</v>
      </c>
      <c r="AG16" s="468">
        <f t="shared" si="23"/>
        <v>0</v>
      </c>
      <c r="AH16" s="464">
        <f t="shared" si="9"/>
        <v>1.5</v>
      </c>
      <c r="AI16" s="469">
        <f>ROUND($AH$35*AH16*1000,-2)</f>
        <v>2397900</v>
      </c>
      <c r="AJ16" s="461">
        <f t="shared" si="11"/>
        <v>2877500</v>
      </c>
      <c r="AK16" s="470">
        <f t="shared" si="12"/>
        <v>23264000</v>
      </c>
      <c r="AL16" s="471">
        <f t="shared" si="13"/>
        <v>23264</v>
      </c>
      <c r="AM16" s="471">
        <f t="shared" si="14"/>
        <v>20386.5</v>
      </c>
      <c r="AN16" s="472">
        <f t="shared" si="15"/>
        <v>2877.5</v>
      </c>
      <c r="AO16" s="473">
        <v>32670.3</v>
      </c>
      <c r="AP16" s="418">
        <f t="shared" si="16"/>
        <v>33977.1</v>
      </c>
      <c r="AQ16" s="418">
        <v>28948.2</v>
      </c>
      <c r="AR16" s="418">
        <v>26650.3</v>
      </c>
      <c r="AS16" s="418">
        <v>2297.9</v>
      </c>
      <c r="AT16" s="418">
        <f t="shared" si="24"/>
        <v>-5684.2000000000007</v>
      </c>
      <c r="AU16" s="418">
        <f t="shared" si="17"/>
        <v>-6263.7999999999993</v>
      </c>
      <c r="AV16" s="418">
        <v>24923600</v>
      </c>
      <c r="AW16" s="452">
        <f t="shared" si="25"/>
        <v>0.93341250862636216</v>
      </c>
      <c r="AX16" s="417">
        <f t="shared" si="26"/>
        <v>23264000</v>
      </c>
      <c r="AY16" s="417">
        <f t="shared" si="27"/>
        <v>20386500</v>
      </c>
      <c r="AZ16" s="417">
        <f t="shared" si="27"/>
        <v>2877500</v>
      </c>
      <c r="BA16" s="418">
        <f t="shared" si="28"/>
        <v>23264000</v>
      </c>
      <c r="BB16" s="418">
        <f t="shared" si="29"/>
        <v>23264000</v>
      </c>
      <c r="BC16" s="453">
        <f t="shared" si="30"/>
        <v>0</v>
      </c>
    </row>
    <row r="17" spans="1:55" s="454" customFormat="1" x14ac:dyDescent="0.2">
      <c r="A17" s="455">
        <v>7</v>
      </c>
      <c r="B17" s="456" t="s">
        <v>5</v>
      </c>
      <c r="C17" s="457">
        <v>3016</v>
      </c>
      <c r="D17" s="458">
        <v>1248</v>
      </c>
      <c r="E17" s="457">
        <v>300</v>
      </c>
      <c r="F17" s="457">
        <v>567</v>
      </c>
      <c r="G17" s="457">
        <v>381</v>
      </c>
      <c r="H17" s="436">
        <v>2343.6</v>
      </c>
      <c r="I17" s="459">
        <f t="shared" si="18"/>
        <v>2109240</v>
      </c>
      <c r="J17" s="459">
        <f t="shared" si="19"/>
        <v>8770219.9199999999</v>
      </c>
      <c r="K17" s="459">
        <f t="shared" si="20"/>
        <v>8036204.4000000004</v>
      </c>
      <c r="L17" s="459">
        <f t="shared" si="0"/>
        <v>18915664.32</v>
      </c>
      <c r="M17" s="460">
        <v>0.72</v>
      </c>
      <c r="N17" s="461">
        <f t="shared" si="1"/>
        <v>13619300</v>
      </c>
      <c r="O17" s="457"/>
      <c r="P17" s="458">
        <f t="shared" si="21"/>
        <v>0</v>
      </c>
      <c r="Q17" s="457"/>
      <c r="R17" s="457"/>
      <c r="S17" s="457"/>
      <c r="T17" s="462"/>
      <c r="U17" s="458">
        <f t="shared" si="31"/>
        <v>0</v>
      </c>
      <c r="V17" s="458">
        <f t="shared" si="32"/>
        <v>0</v>
      </c>
      <c r="W17" s="458">
        <f t="shared" si="33"/>
        <v>0</v>
      </c>
      <c r="X17" s="458">
        <f t="shared" si="5"/>
        <v>0</v>
      </c>
      <c r="Y17" s="455">
        <v>11</v>
      </c>
      <c r="Z17" s="463"/>
      <c r="AA17" s="464">
        <f t="shared" si="34"/>
        <v>0</v>
      </c>
      <c r="AB17" s="465">
        <v>0</v>
      </c>
      <c r="AC17" s="464">
        <f t="shared" si="6"/>
        <v>0</v>
      </c>
      <c r="AD17" s="458">
        <f t="shared" si="35"/>
        <v>0</v>
      </c>
      <c r="AE17" s="466">
        <f t="shared" si="22"/>
        <v>13619300</v>
      </c>
      <c r="AF17" s="467">
        <f t="shared" si="8"/>
        <v>13619300</v>
      </c>
      <c r="AG17" s="468">
        <f t="shared" si="23"/>
        <v>0</v>
      </c>
      <c r="AH17" s="464">
        <f t="shared" si="9"/>
        <v>0.5</v>
      </c>
      <c r="AI17" s="469">
        <f t="shared" si="10"/>
        <v>799300</v>
      </c>
      <c r="AJ17" s="461">
        <f t="shared" si="11"/>
        <v>959200</v>
      </c>
      <c r="AK17" s="470">
        <f t="shared" si="12"/>
        <v>14578500</v>
      </c>
      <c r="AL17" s="471">
        <f t="shared" si="13"/>
        <v>14578.5</v>
      </c>
      <c r="AM17" s="471">
        <f t="shared" si="14"/>
        <v>13619.3</v>
      </c>
      <c r="AN17" s="472">
        <f t="shared" si="15"/>
        <v>959.2</v>
      </c>
      <c r="AO17" s="473">
        <v>19402.599999999999</v>
      </c>
      <c r="AP17" s="418">
        <f t="shared" si="16"/>
        <v>20178.7</v>
      </c>
      <c r="AQ17" s="418">
        <v>19520.5</v>
      </c>
      <c r="AR17" s="418">
        <v>18574.3</v>
      </c>
      <c r="AS17" s="418">
        <v>946.2</v>
      </c>
      <c r="AT17" s="418">
        <f t="shared" si="24"/>
        <v>-4942</v>
      </c>
      <c r="AU17" s="418">
        <f t="shared" si="17"/>
        <v>-4955</v>
      </c>
      <c r="AV17" s="418">
        <v>16490000</v>
      </c>
      <c r="AW17" s="452">
        <f t="shared" si="25"/>
        <v>0.88408126137052756</v>
      </c>
      <c r="AX17" s="417">
        <f t="shared" si="26"/>
        <v>14578500</v>
      </c>
      <c r="AY17" s="417">
        <f t="shared" si="27"/>
        <v>13619300</v>
      </c>
      <c r="AZ17" s="417">
        <f t="shared" si="27"/>
        <v>959200</v>
      </c>
      <c r="BA17" s="418">
        <f t="shared" si="28"/>
        <v>14578500</v>
      </c>
      <c r="BB17" s="418">
        <f t="shared" si="29"/>
        <v>14578500</v>
      </c>
      <c r="BC17" s="453">
        <f t="shared" si="30"/>
        <v>0</v>
      </c>
    </row>
    <row r="18" spans="1:55" s="454" customFormat="1" x14ac:dyDescent="0.2">
      <c r="A18" s="455">
        <v>8</v>
      </c>
      <c r="B18" s="456" t="s">
        <v>6</v>
      </c>
      <c r="C18" s="457">
        <v>3017</v>
      </c>
      <c r="D18" s="458">
        <v>1568</v>
      </c>
      <c r="E18" s="457">
        <v>493</v>
      </c>
      <c r="F18" s="457">
        <v>701</v>
      </c>
      <c r="G18" s="457">
        <v>374</v>
      </c>
      <c r="H18" s="436">
        <v>2343.6</v>
      </c>
      <c r="I18" s="459">
        <f t="shared" si="18"/>
        <v>3466184.4</v>
      </c>
      <c r="J18" s="459">
        <f t="shared" si="19"/>
        <v>10842899.76</v>
      </c>
      <c r="K18" s="459">
        <f t="shared" si="20"/>
        <v>7888557.5999999996</v>
      </c>
      <c r="L18" s="459">
        <f t="shared" si="0"/>
        <v>22197641.759999998</v>
      </c>
      <c r="M18" s="460">
        <v>0.7</v>
      </c>
      <c r="N18" s="461">
        <f t="shared" si="1"/>
        <v>15538300</v>
      </c>
      <c r="O18" s="457"/>
      <c r="P18" s="458">
        <f t="shared" si="21"/>
        <v>0</v>
      </c>
      <c r="Q18" s="457"/>
      <c r="R18" s="457"/>
      <c r="S18" s="457"/>
      <c r="T18" s="462"/>
      <c r="U18" s="458">
        <f t="shared" si="31"/>
        <v>0</v>
      </c>
      <c r="V18" s="458">
        <f t="shared" si="32"/>
        <v>0</v>
      </c>
      <c r="W18" s="458">
        <f t="shared" si="33"/>
        <v>0</v>
      </c>
      <c r="X18" s="458">
        <f t="shared" si="5"/>
        <v>0</v>
      </c>
      <c r="Y18" s="455">
        <v>11</v>
      </c>
      <c r="Z18" s="463"/>
      <c r="AA18" s="464">
        <f t="shared" si="34"/>
        <v>0</v>
      </c>
      <c r="AB18" s="465">
        <v>0</v>
      </c>
      <c r="AC18" s="464">
        <f t="shared" si="6"/>
        <v>0</v>
      </c>
      <c r="AD18" s="458">
        <f t="shared" si="35"/>
        <v>0</v>
      </c>
      <c r="AE18" s="466">
        <f t="shared" si="22"/>
        <v>15538300</v>
      </c>
      <c r="AF18" s="467">
        <f t="shared" si="8"/>
        <v>15538300</v>
      </c>
      <c r="AG18" s="468">
        <f t="shared" si="23"/>
        <v>0</v>
      </c>
      <c r="AH18" s="464">
        <f t="shared" si="9"/>
        <v>0.5</v>
      </c>
      <c r="AI18" s="469">
        <f t="shared" si="10"/>
        <v>799300</v>
      </c>
      <c r="AJ18" s="461">
        <f t="shared" si="11"/>
        <v>959200</v>
      </c>
      <c r="AK18" s="470">
        <f t="shared" si="12"/>
        <v>16497500</v>
      </c>
      <c r="AL18" s="471">
        <f t="shared" si="13"/>
        <v>16497.5</v>
      </c>
      <c r="AM18" s="471">
        <f t="shared" si="14"/>
        <v>15538.3</v>
      </c>
      <c r="AN18" s="472">
        <f t="shared" si="15"/>
        <v>959.2</v>
      </c>
      <c r="AO18" s="473">
        <v>21998.7</v>
      </c>
      <c r="AP18" s="418">
        <f t="shared" si="16"/>
        <v>22878.6</v>
      </c>
      <c r="AQ18" s="418">
        <v>21733.8</v>
      </c>
      <c r="AR18" s="418">
        <v>20922.8</v>
      </c>
      <c r="AS18" s="418">
        <v>811</v>
      </c>
      <c r="AT18" s="418">
        <f t="shared" si="24"/>
        <v>-5236.2999999999993</v>
      </c>
      <c r="AU18" s="418">
        <f t="shared" si="17"/>
        <v>-5384.5</v>
      </c>
      <c r="AV18" s="418">
        <v>19091500</v>
      </c>
      <c r="AW18" s="452">
        <f t="shared" si="25"/>
        <v>0.86412801508524739</v>
      </c>
      <c r="AX18" s="417">
        <f t="shared" si="26"/>
        <v>16497500</v>
      </c>
      <c r="AY18" s="417">
        <f t="shared" si="27"/>
        <v>15538300</v>
      </c>
      <c r="AZ18" s="417">
        <f t="shared" si="27"/>
        <v>959200</v>
      </c>
      <c r="BA18" s="418">
        <f t="shared" si="28"/>
        <v>16497500</v>
      </c>
      <c r="BB18" s="418">
        <f t="shared" si="29"/>
        <v>16497500</v>
      </c>
      <c r="BC18" s="453">
        <f t="shared" si="30"/>
        <v>0</v>
      </c>
    </row>
    <row r="19" spans="1:55" s="454" customFormat="1" x14ac:dyDescent="0.2">
      <c r="A19" s="455">
        <v>9</v>
      </c>
      <c r="B19" s="456" t="s">
        <v>7</v>
      </c>
      <c r="C19" s="457">
        <v>4553</v>
      </c>
      <c r="D19" s="458">
        <v>1722</v>
      </c>
      <c r="E19" s="457">
        <v>405</v>
      </c>
      <c r="F19" s="457">
        <v>777</v>
      </c>
      <c r="G19" s="457">
        <v>540</v>
      </c>
      <c r="H19" s="436">
        <v>2343.6</v>
      </c>
      <c r="I19" s="459">
        <f t="shared" si="18"/>
        <v>2847474</v>
      </c>
      <c r="J19" s="459">
        <f t="shared" si="19"/>
        <v>12018449.52</v>
      </c>
      <c r="K19" s="459">
        <f t="shared" si="20"/>
        <v>11389896</v>
      </c>
      <c r="L19" s="459">
        <f t="shared" si="0"/>
        <v>26255819.52</v>
      </c>
      <c r="M19" s="460">
        <v>0.67</v>
      </c>
      <c r="N19" s="461">
        <f t="shared" si="1"/>
        <v>17591400</v>
      </c>
      <c r="O19" s="457"/>
      <c r="P19" s="458">
        <f t="shared" si="21"/>
        <v>0</v>
      </c>
      <c r="Q19" s="457"/>
      <c r="R19" s="457"/>
      <c r="S19" s="457"/>
      <c r="T19" s="474"/>
      <c r="U19" s="458">
        <f t="shared" si="31"/>
        <v>0</v>
      </c>
      <c r="V19" s="458">
        <f t="shared" si="32"/>
        <v>0</v>
      </c>
      <c r="W19" s="458">
        <f t="shared" si="33"/>
        <v>0</v>
      </c>
      <c r="X19" s="458">
        <f t="shared" si="5"/>
        <v>0</v>
      </c>
      <c r="Y19" s="455">
        <v>11</v>
      </c>
      <c r="Z19" s="463"/>
      <c r="AA19" s="464">
        <f>X19*Y19*Z19</f>
        <v>0</v>
      </c>
      <c r="AB19" s="465">
        <v>0</v>
      </c>
      <c r="AC19" s="464">
        <f t="shared" si="6"/>
        <v>0</v>
      </c>
      <c r="AD19" s="458">
        <f>ROUND(AA19+AC19,-2)</f>
        <v>0</v>
      </c>
      <c r="AE19" s="466">
        <f t="shared" si="22"/>
        <v>17591400</v>
      </c>
      <c r="AF19" s="467">
        <f t="shared" si="8"/>
        <v>17591400</v>
      </c>
      <c r="AG19" s="468">
        <f t="shared" si="23"/>
        <v>0</v>
      </c>
      <c r="AH19" s="464">
        <f t="shared" si="9"/>
        <v>0.8</v>
      </c>
      <c r="AI19" s="469">
        <f t="shared" si="10"/>
        <v>1278900</v>
      </c>
      <c r="AJ19" s="461">
        <f t="shared" si="11"/>
        <v>1534700</v>
      </c>
      <c r="AK19" s="470">
        <f t="shared" si="12"/>
        <v>19126100</v>
      </c>
      <c r="AL19" s="471">
        <f t="shared" si="13"/>
        <v>19126.100000000002</v>
      </c>
      <c r="AM19" s="471">
        <f t="shared" si="14"/>
        <v>17591.400000000001</v>
      </c>
      <c r="AN19" s="472">
        <f t="shared" si="15"/>
        <v>1534.7</v>
      </c>
      <c r="AO19" s="473">
        <v>17412.8</v>
      </c>
      <c r="AP19" s="418">
        <f t="shared" si="16"/>
        <v>18109.3</v>
      </c>
      <c r="AQ19" s="418">
        <v>18805.899999999998</v>
      </c>
      <c r="AR19" s="418">
        <v>17724.599999999999</v>
      </c>
      <c r="AS19" s="418">
        <v>1081.3</v>
      </c>
      <c r="AT19" s="418">
        <f t="shared" si="24"/>
        <v>320.20000000000437</v>
      </c>
      <c r="AU19" s="418">
        <f t="shared" si="17"/>
        <v>-133.19999999999709</v>
      </c>
      <c r="AV19" s="418">
        <v>19172100</v>
      </c>
      <c r="AW19" s="452">
        <f t="shared" si="25"/>
        <v>0.99760068015501691</v>
      </c>
      <c r="AX19" s="417">
        <f t="shared" si="26"/>
        <v>19126100</v>
      </c>
      <c r="AY19" s="417">
        <f t="shared" si="27"/>
        <v>17591400</v>
      </c>
      <c r="AZ19" s="417">
        <f t="shared" si="27"/>
        <v>1534700</v>
      </c>
      <c r="BA19" s="418">
        <f t="shared" si="28"/>
        <v>19126100</v>
      </c>
      <c r="BB19" s="418">
        <f t="shared" si="29"/>
        <v>19126100</v>
      </c>
      <c r="BC19" s="453">
        <f t="shared" si="30"/>
        <v>0</v>
      </c>
    </row>
    <row r="20" spans="1:55" s="454" customFormat="1" x14ac:dyDescent="0.2">
      <c r="A20" s="455">
        <v>10</v>
      </c>
      <c r="B20" s="456" t="s">
        <v>25</v>
      </c>
      <c r="C20" s="457">
        <v>936</v>
      </c>
      <c r="D20" s="458">
        <v>525</v>
      </c>
      <c r="E20" s="457">
        <v>175</v>
      </c>
      <c r="F20" s="457">
        <v>270</v>
      </c>
      <c r="G20" s="457">
        <v>80</v>
      </c>
      <c r="H20" s="436">
        <v>2097.6999999999998</v>
      </c>
      <c r="I20" s="459">
        <f t="shared" si="18"/>
        <v>1101292.5</v>
      </c>
      <c r="J20" s="459">
        <f t="shared" si="19"/>
        <v>3738101.4</v>
      </c>
      <c r="K20" s="459">
        <f t="shared" si="20"/>
        <v>1510344</v>
      </c>
      <c r="L20" s="459">
        <f t="shared" si="0"/>
        <v>6349737.9000000004</v>
      </c>
      <c r="M20" s="460">
        <v>0.66</v>
      </c>
      <c r="N20" s="461">
        <f t="shared" si="1"/>
        <v>4190800</v>
      </c>
      <c r="O20" s="457"/>
      <c r="P20" s="458">
        <f t="shared" si="21"/>
        <v>0</v>
      </c>
      <c r="Q20" s="457"/>
      <c r="R20" s="457"/>
      <c r="S20" s="457"/>
      <c r="T20" s="462"/>
      <c r="U20" s="458">
        <f t="shared" si="31"/>
        <v>0</v>
      </c>
      <c r="V20" s="458">
        <f t="shared" si="32"/>
        <v>0</v>
      </c>
      <c r="W20" s="458">
        <f t="shared" si="33"/>
        <v>0</v>
      </c>
      <c r="X20" s="458">
        <f t="shared" si="5"/>
        <v>0</v>
      </c>
      <c r="Y20" s="455">
        <v>11</v>
      </c>
      <c r="Z20" s="463"/>
      <c r="AA20" s="464">
        <f t="shared" si="34"/>
        <v>0</v>
      </c>
      <c r="AB20" s="465">
        <v>0</v>
      </c>
      <c r="AC20" s="464">
        <f t="shared" si="6"/>
        <v>0</v>
      </c>
      <c r="AD20" s="458">
        <f t="shared" si="7"/>
        <v>0</v>
      </c>
      <c r="AE20" s="466">
        <f t="shared" si="22"/>
        <v>4190800</v>
      </c>
      <c r="AF20" s="467">
        <f t="shared" si="8"/>
        <v>4190800</v>
      </c>
      <c r="AG20" s="468">
        <f t="shared" si="23"/>
        <v>0</v>
      </c>
      <c r="AH20" s="464">
        <f t="shared" si="9"/>
        <v>0.2</v>
      </c>
      <c r="AI20" s="469">
        <f t="shared" si="10"/>
        <v>319700</v>
      </c>
      <c r="AJ20" s="461">
        <f t="shared" si="11"/>
        <v>383700</v>
      </c>
      <c r="AK20" s="470">
        <f t="shared" si="12"/>
        <v>4574500</v>
      </c>
      <c r="AL20" s="471">
        <f t="shared" si="13"/>
        <v>4574.5</v>
      </c>
      <c r="AM20" s="471">
        <f t="shared" si="14"/>
        <v>4190.8</v>
      </c>
      <c r="AN20" s="472">
        <f t="shared" si="15"/>
        <v>383.7</v>
      </c>
      <c r="AO20" s="473">
        <v>8809.2999999999993</v>
      </c>
      <c r="AP20" s="418">
        <f t="shared" si="16"/>
        <v>9161.7000000000007</v>
      </c>
      <c r="AQ20" s="418">
        <v>7575.3</v>
      </c>
      <c r="AR20" s="418">
        <v>7305</v>
      </c>
      <c r="AS20" s="418">
        <v>270.3</v>
      </c>
      <c r="AT20" s="418">
        <f t="shared" si="24"/>
        <v>-3000.8</v>
      </c>
      <c r="AU20" s="418">
        <f t="shared" si="17"/>
        <v>-3114.2</v>
      </c>
      <c r="AV20" s="418">
        <v>5678500</v>
      </c>
      <c r="AW20" s="452">
        <f t="shared" si="25"/>
        <v>0.80558246015673152</v>
      </c>
      <c r="AX20" s="417">
        <f t="shared" si="26"/>
        <v>4574500</v>
      </c>
      <c r="AY20" s="417">
        <f t="shared" si="27"/>
        <v>4190800</v>
      </c>
      <c r="AZ20" s="417">
        <f t="shared" si="27"/>
        <v>383700</v>
      </c>
      <c r="BA20" s="418">
        <f t="shared" si="28"/>
        <v>4574500</v>
      </c>
      <c r="BB20" s="418">
        <f t="shared" si="29"/>
        <v>4574500</v>
      </c>
      <c r="BC20" s="453">
        <f t="shared" si="30"/>
        <v>0</v>
      </c>
    </row>
    <row r="21" spans="1:55" s="454" customFormat="1" x14ac:dyDescent="0.2">
      <c r="A21" s="455">
        <v>11</v>
      </c>
      <c r="B21" s="456" t="s">
        <v>36</v>
      </c>
      <c r="C21" s="457">
        <v>6191</v>
      </c>
      <c r="D21" s="458">
        <v>1501</v>
      </c>
      <c r="E21" s="457">
        <v>499</v>
      </c>
      <c r="F21" s="457">
        <v>752</v>
      </c>
      <c r="G21" s="457">
        <v>250</v>
      </c>
      <c r="H21" s="436">
        <v>2343.6</v>
      </c>
      <c r="I21" s="459">
        <f t="shared" si="18"/>
        <v>3508369.2</v>
      </c>
      <c r="J21" s="459">
        <f t="shared" si="19"/>
        <v>11631755.52</v>
      </c>
      <c r="K21" s="459">
        <f t="shared" si="20"/>
        <v>5273100</v>
      </c>
      <c r="L21" s="459">
        <f t="shared" si="0"/>
        <v>20413224.719999999</v>
      </c>
      <c r="M21" s="460">
        <v>0.6</v>
      </c>
      <c r="N21" s="461">
        <f t="shared" si="1"/>
        <v>12247900</v>
      </c>
      <c r="O21" s="457"/>
      <c r="P21" s="458">
        <f t="shared" si="21"/>
        <v>0</v>
      </c>
      <c r="Q21" s="457"/>
      <c r="R21" s="457"/>
      <c r="S21" s="457"/>
      <c r="T21" s="462"/>
      <c r="U21" s="458">
        <f t="shared" si="31"/>
        <v>0</v>
      </c>
      <c r="V21" s="458">
        <f t="shared" si="32"/>
        <v>0</v>
      </c>
      <c r="W21" s="458">
        <f t="shared" si="33"/>
        <v>0</v>
      </c>
      <c r="X21" s="458">
        <f t="shared" si="5"/>
        <v>0</v>
      </c>
      <c r="Y21" s="455">
        <v>11</v>
      </c>
      <c r="Z21" s="463"/>
      <c r="AA21" s="464">
        <f t="shared" si="34"/>
        <v>0</v>
      </c>
      <c r="AB21" s="465">
        <v>0</v>
      </c>
      <c r="AC21" s="464">
        <f t="shared" si="6"/>
        <v>0</v>
      </c>
      <c r="AD21" s="458">
        <f t="shared" si="7"/>
        <v>0</v>
      </c>
      <c r="AE21" s="466">
        <f t="shared" si="22"/>
        <v>12247900</v>
      </c>
      <c r="AF21" s="467">
        <f t="shared" si="8"/>
        <v>12247900</v>
      </c>
      <c r="AG21" s="468">
        <f t="shared" si="23"/>
        <v>0</v>
      </c>
      <c r="AH21" s="464">
        <f t="shared" si="9"/>
        <v>1</v>
      </c>
      <c r="AI21" s="469">
        <f t="shared" si="10"/>
        <v>1598600</v>
      </c>
      <c r="AJ21" s="461">
        <f t="shared" si="11"/>
        <v>1918300</v>
      </c>
      <c r="AK21" s="470">
        <f t="shared" si="12"/>
        <v>14166200</v>
      </c>
      <c r="AL21" s="471">
        <f t="shared" si="13"/>
        <v>14166.199999999999</v>
      </c>
      <c r="AM21" s="471">
        <f t="shared" si="14"/>
        <v>12247.9</v>
      </c>
      <c r="AN21" s="472">
        <f t="shared" si="15"/>
        <v>1918.3</v>
      </c>
      <c r="AO21" s="473">
        <v>14962.2</v>
      </c>
      <c r="AP21" s="418">
        <f t="shared" si="16"/>
        <v>15560.7</v>
      </c>
      <c r="AQ21" s="418">
        <v>19669</v>
      </c>
      <c r="AR21" s="418">
        <v>18722.8</v>
      </c>
      <c r="AS21" s="418">
        <v>946.2</v>
      </c>
      <c r="AT21" s="418">
        <f t="shared" si="24"/>
        <v>-5502.8000000000011</v>
      </c>
      <c r="AU21" s="418">
        <f t="shared" si="17"/>
        <v>-6474.9</v>
      </c>
      <c r="AV21" s="418">
        <v>16644600</v>
      </c>
      <c r="AW21" s="452">
        <f t="shared" si="25"/>
        <v>0.85109885488386627</v>
      </c>
      <c r="AX21" s="417">
        <f t="shared" si="26"/>
        <v>14166200</v>
      </c>
      <c r="AY21" s="417">
        <f t="shared" si="27"/>
        <v>12247900</v>
      </c>
      <c r="AZ21" s="417">
        <f t="shared" si="27"/>
        <v>1918300</v>
      </c>
      <c r="BA21" s="418">
        <f t="shared" si="28"/>
        <v>14166200</v>
      </c>
      <c r="BB21" s="418">
        <f t="shared" si="29"/>
        <v>14166200</v>
      </c>
      <c r="BC21" s="453">
        <f t="shared" si="30"/>
        <v>0</v>
      </c>
    </row>
    <row r="22" spans="1:55" s="454" customFormat="1" x14ac:dyDescent="0.2">
      <c r="A22" s="455">
        <v>12</v>
      </c>
      <c r="B22" s="456" t="s">
        <v>9</v>
      </c>
      <c r="C22" s="457">
        <v>2340</v>
      </c>
      <c r="D22" s="458">
        <v>1125</v>
      </c>
      <c r="E22" s="457">
        <v>300</v>
      </c>
      <c r="F22" s="457">
        <v>488</v>
      </c>
      <c r="G22" s="457">
        <v>337</v>
      </c>
      <c r="H22" s="436">
        <v>2343.6</v>
      </c>
      <c r="I22" s="459">
        <f t="shared" si="18"/>
        <v>2109240</v>
      </c>
      <c r="J22" s="459">
        <f t="shared" si="19"/>
        <v>7548266.8799999999</v>
      </c>
      <c r="K22" s="459">
        <f t="shared" si="20"/>
        <v>7108138.7999999998</v>
      </c>
      <c r="L22" s="459">
        <f t="shared" si="0"/>
        <v>16765645.68</v>
      </c>
      <c r="M22" s="460">
        <v>0.54400000000000004</v>
      </c>
      <c r="N22" s="461">
        <f t="shared" si="1"/>
        <v>9120500</v>
      </c>
      <c r="O22" s="457"/>
      <c r="P22" s="458">
        <f t="shared" si="21"/>
        <v>0</v>
      </c>
      <c r="Q22" s="457"/>
      <c r="R22" s="457"/>
      <c r="S22" s="457"/>
      <c r="T22" s="462"/>
      <c r="U22" s="458">
        <f t="shared" si="31"/>
        <v>0</v>
      </c>
      <c r="V22" s="458">
        <f t="shared" si="32"/>
        <v>0</v>
      </c>
      <c r="W22" s="458">
        <f t="shared" si="33"/>
        <v>0</v>
      </c>
      <c r="X22" s="458">
        <f t="shared" si="5"/>
        <v>0</v>
      </c>
      <c r="Y22" s="455">
        <v>11</v>
      </c>
      <c r="Z22" s="463"/>
      <c r="AA22" s="464">
        <f t="shared" si="34"/>
        <v>0</v>
      </c>
      <c r="AB22" s="465">
        <v>0</v>
      </c>
      <c r="AC22" s="464">
        <f t="shared" si="6"/>
        <v>0</v>
      </c>
      <c r="AD22" s="458">
        <f t="shared" si="7"/>
        <v>0</v>
      </c>
      <c r="AE22" s="466">
        <f t="shared" si="22"/>
        <v>9120500</v>
      </c>
      <c r="AF22" s="467">
        <f t="shared" si="8"/>
        <v>9120500</v>
      </c>
      <c r="AG22" s="468">
        <f t="shared" si="23"/>
        <v>0</v>
      </c>
      <c r="AH22" s="464">
        <f t="shared" si="9"/>
        <v>0.4</v>
      </c>
      <c r="AI22" s="469">
        <f t="shared" si="10"/>
        <v>639400</v>
      </c>
      <c r="AJ22" s="461">
        <f t="shared" si="11"/>
        <v>767300</v>
      </c>
      <c r="AK22" s="470">
        <f t="shared" si="12"/>
        <v>9887800</v>
      </c>
      <c r="AL22" s="471">
        <f t="shared" si="13"/>
        <v>9887.7999999999993</v>
      </c>
      <c r="AM22" s="471">
        <f t="shared" si="14"/>
        <v>9120.5</v>
      </c>
      <c r="AN22" s="472">
        <f t="shared" si="15"/>
        <v>767.3</v>
      </c>
      <c r="AO22" s="473">
        <v>10030.700000000001</v>
      </c>
      <c r="AP22" s="418">
        <f t="shared" si="16"/>
        <v>10431.9</v>
      </c>
      <c r="AQ22" s="418">
        <v>9934.5</v>
      </c>
      <c r="AR22" s="418">
        <v>9258.7000000000007</v>
      </c>
      <c r="AS22" s="418">
        <v>675.8</v>
      </c>
      <c r="AT22" s="418">
        <f t="shared" si="24"/>
        <v>-46.700000000000728</v>
      </c>
      <c r="AU22" s="418">
        <f t="shared" si="17"/>
        <v>-138.20000000000073</v>
      </c>
      <c r="AV22" s="418">
        <v>11181900</v>
      </c>
      <c r="AW22" s="452">
        <f t="shared" si="25"/>
        <v>0.88426832649192</v>
      </c>
      <c r="AX22" s="417">
        <f t="shared" si="26"/>
        <v>9887800</v>
      </c>
      <c r="AY22" s="417">
        <f t="shared" si="27"/>
        <v>9120500</v>
      </c>
      <c r="AZ22" s="417">
        <f t="shared" si="27"/>
        <v>767300</v>
      </c>
      <c r="BA22" s="418">
        <f t="shared" si="28"/>
        <v>9887800</v>
      </c>
      <c r="BB22" s="418">
        <f t="shared" si="29"/>
        <v>9887800</v>
      </c>
      <c r="BC22" s="453">
        <f t="shared" si="30"/>
        <v>0</v>
      </c>
    </row>
    <row r="23" spans="1:55" s="454" customFormat="1" x14ac:dyDescent="0.2">
      <c r="A23" s="455">
        <v>13</v>
      </c>
      <c r="B23" s="456" t="s">
        <v>10</v>
      </c>
      <c r="C23" s="457">
        <v>1113</v>
      </c>
      <c r="D23" s="458">
        <v>702</v>
      </c>
      <c r="E23" s="457">
        <v>216</v>
      </c>
      <c r="F23" s="457">
        <v>309</v>
      </c>
      <c r="G23" s="457">
        <v>177</v>
      </c>
      <c r="H23" s="436">
        <v>2343.6</v>
      </c>
      <c r="I23" s="459">
        <f t="shared" si="18"/>
        <v>1518652.8</v>
      </c>
      <c r="J23" s="459">
        <f t="shared" si="19"/>
        <v>4779537.84</v>
      </c>
      <c r="K23" s="459">
        <f t="shared" si="20"/>
        <v>3733354.8</v>
      </c>
      <c r="L23" s="459">
        <f t="shared" si="0"/>
        <v>10031545.439999999</v>
      </c>
      <c r="M23" s="460">
        <v>0.43</v>
      </c>
      <c r="N23" s="461">
        <f t="shared" si="1"/>
        <v>4313600</v>
      </c>
      <c r="O23" s="457"/>
      <c r="P23" s="458">
        <f t="shared" si="21"/>
        <v>0</v>
      </c>
      <c r="Q23" s="457"/>
      <c r="R23" s="457"/>
      <c r="S23" s="457"/>
      <c r="T23" s="462"/>
      <c r="U23" s="458">
        <f t="shared" si="31"/>
        <v>0</v>
      </c>
      <c r="V23" s="458">
        <f t="shared" si="32"/>
        <v>0</v>
      </c>
      <c r="W23" s="458">
        <f t="shared" si="33"/>
        <v>0</v>
      </c>
      <c r="X23" s="458">
        <f t="shared" si="5"/>
        <v>0</v>
      </c>
      <c r="Y23" s="455">
        <v>11</v>
      </c>
      <c r="Z23" s="463"/>
      <c r="AA23" s="464">
        <f t="shared" si="34"/>
        <v>0</v>
      </c>
      <c r="AB23" s="465">
        <v>0</v>
      </c>
      <c r="AC23" s="464">
        <f t="shared" si="6"/>
        <v>0</v>
      </c>
      <c r="AD23" s="458">
        <f t="shared" si="7"/>
        <v>0</v>
      </c>
      <c r="AE23" s="466">
        <f t="shared" si="22"/>
        <v>4313600</v>
      </c>
      <c r="AF23" s="467">
        <f t="shared" si="8"/>
        <v>4313600</v>
      </c>
      <c r="AG23" s="468">
        <f t="shared" si="23"/>
        <v>0</v>
      </c>
      <c r="AH23" s="464">
        <f t="shared" si="9"/>
        <v>0.2</v>
      </c>
      <c r="AI23" s="469">
        <f t="shared" si="10"/>
        <v>319700</v>
      </c>
      <c r="AJ23" s="461">
        <f t="shared" si="11"/>
        <v>383700</v>
      </c>
      <c r="AK23" s="470">
        <f t="shared" si="12"/>
        <v>4697300</v>
      </c>
      <c r="AL23" s="471">
        <f t="shared" si="13"/>
        <v>4697.3</v>
      </c>
      <c r="AM23" s="471">
        <f t="shared" si="14"/>
        <v>4313.6000000000004</v>
      </c>
      <c r="AN23" s="472">
        <f t="shared" si="15"/>
        <v>383.7</v>
      </c>
      <c r="AO23" s="473">
        <v>8510.5</v>
      </c>
      <c r="AP23" s="418">
        <f t="shared" si="16"/>
        <v>8850.9</v>
      </c>
      <c r="AQ23" s="418">
        <v>6788.6</v>
      </c>
      <c r="AR23" s="418">
        <v>6518.3</v>
      </c>
      <c r="AS23" s="418">
        <v>270.3</v>
      </c>
      <c r="AT23" s="418">
        <f t="shared" si="24"/>
        <v>-2091.3000000000002</v>
      </c>
      <c r="AU23" s="418">
        <f t="shared" si="17"/>
        <v>-2204.6999999999998</v>
      </c>
      <c r="AV23" s="418">
        <v>4774900</v>
      </c>
      <c r="AW23" s="452">
        <f t="shared" si="25"/>
        <v>0.98374835075080103</v>
      </c>
      <c r="AX23" s="417">
        <f t="shared" si="26"/>
        <v>4697300</v>
      </c>
      <c r="AY23" s="417">
        <f t="shared" si="27"/>
        <v>4313600</v>
      </c>
      <c r="AZ23" s="417">
        <f t="shared" si="27"/>
        <v>383700</v>
      </c>
      <c r="BA23" s="418">
        <f t="shared" si="28"/>
        <v>4697300</v>
      </c>
      <c r="BB23" s="418">
        <f t="shared" si="29"/>
        <v>4697300</v>
      </c>
      <c r="BC23" s="453">
        <f t="shared" si="30"/>
        <v>0</v>
      </c>
    </row>
    <row r="24" spans="1:55" s="454" customFormat="1" x14ac:dyDescent="0.2">
      <c r="A24" s="455">
        <v>14</v>
      </c>
      <c r="B24" s="456" t="s">
        <v>11</v>
      </c>
      <c r="C24" s="457">
        <v>2386</v>
      </c>
      <c r="D24" s="458">
        <v>800</v>
      </c>
      <c r="E24" s="457">
        <v>190</v>
      </c>
      <c r="F24" s="457">
        <v>375</v>
      </c>
      <c r="G24" s="457">
        <v>235</v>
      </c>
      <c r="H24" s="436">
        <v>2343.6</v>
      </c>
      <c r="I24" s="459">
        <f t="shared" si="18"/>
        <v>1335852</v>
      </c>
      <c r="J24" s="459">
        <f t="shared" si="19"/>
        <v>5800410</v>
      </c>
      <c r="K24" s="459">
        <f t="shared" si="20"/>
        <v>4956714</v>
      </c>
      <c r="L24" s="459">
        <f t="shared" si="0"/>
        <v>12092976</v>
      </c>
      <c r="M24" s="460">
        <v>0.65</v>
      </c>
      <c r="N24" s="461">
        <f t="shared" si="1"/>
        <v>7860400</v>
      </c>
      <c r="O24" s="457"/>
      <c r="P24" s="458">
        <f t="shared" si="21"/>
        <v>0</v>
      </c>
      <c r="Q24" s="457"/>
      <c r="R24" s="457"/>
      <c r="S24" s="457"/>
      <c r="T24" s="462"/>
      <c r="U24" s="458">
        <f t="shared" si="31"/>
        <v>0</v>
      </c>
      <c r="V24" s="458">
        <f t="shared" si="32"/>
        <v>0</v>
      </c>
      <c r="W24" s="458">
        <f t="shared" si="33"/>
        <v>0</v>
      </c>
      <c r="X24" s="458">
        <f t="shared" si="5"/>
        <v>0</v>
      </c>
      <c r="Y24" s="455">
        <v>11</v>
      </c>
      <c r="Z24" s="463"/>
      <c r="AA24" s="464">
        <f t="shared" si="34"/>
        <v>0</v>
      </c>
      <c r="AB24" s="465">
        <v>0</v>
      </c>
      <c r="AC24" s="464">
        <f t="shared" si="6"/>
        <v>0</v>
      </c>
      <c r="AD24" s="458">
        <f t="shared" si="7"/>
        <v>0</v>
      </c>
      <c r="AE24" s="476">
        <f t="shared" si="22"/>
        <v>7860400</v>
      </c>
      <c r="AF24" s="467">
        <f t="shared" si="8"/>
        <v>7860400</v>
      </c>
      <c r="AG24" s="468">
        <f t="shared" si="23"/>
        <v>0</v>
      </c>
      <c r="AH24" s="464">
        <f t="shared" si="9"/>
        <v>0.4</v>
      </c>
      <c r="AI24" s="469">
        <f t="shared" si="10"/>
        <v>639400</v>
      </c>
      <c r="AJ24" s="461">
        <f t="shared" si="11"/>
        <v>767300</v>
      </c>
      <c r="AK24" s="470">
        <f t="shared" si="12"/>
        <v>8627700</v>
      </c>
      <c r="AL24" s="471">
        <f t="shared" si="13"/>
        <v>8627.6999999999989</v>
      </c>
      <c r="AM24" s="477">
        <f t="shared" si="14"/>
        <v>7860.4</v>
      </c>
      <c r="AN24" s="472">
        <f t="shared" si="15"/>
        <v>767.3</v>
      </c>
      <c r="AO24" s="473">
        <v>10375.1</v>
      </c>
      <c r="AP24" s="418">
        <f t="shared" si="16"/>
        <v>10790.1</v>
      </c>
      <c r="AQ24" s="418">
        <v>8830.5</v>
      </c>
      <c r="AR24" s="418">
        <v>8289.7999999999993</v>
      </c>
      <c r="AS24" s="418">
        <v>540.70000000000005</v>
      </c>
      <c r="AT24" s="418">
        <f t="shared" si="24"/>
        <v>-202.80000000000109</v>
      </c>
      <c r="AU24" s="418">
        <f t="shared" si="17"/>
        <v>-429.39999999999964</v>
      </c>
      <c r="AV24" s="418">
        <v>9919900</v>
      </c>
      <c r="AW24" s="452">
        <f t="shared" si="25"/>
        <v>0.86973659008659365</v>
      </c>
      <c r="AX24" s="417">
        <f t="shared" si="26"/>
        <v>8627700</v>
      </c>
      <c r="AY24" s="417">
        <f t="shared" si="27"/>
        <v>7860400</v>
      </c>
      <c r="AZ24" s="417">
        <f t="shared" si="27"/>
        <v>767300</v>
      </c>
      <c r="BA24" s="418">
        <f t="shared" si="28"/>
        <v>8627700</v>
      </c>
      <c r="BB24" s="418">
        <f t="shared" si="29"/>
        <v>8627700</v>
      </c>
      <c r="BC24" s="453">
        <f t="shared" si="30"/>
        <v>0</v>
      </c>
    </row>
    <row r="25" spans="1:55" s="454" customFormat="1" x14ac:dyDescent="0.2">
      <c r="A25" s="455">
        <v>15</v>
      </c>
      <c r="B25" s="456" t="s">
        <v>12</v>
      </c>
      <c r="C25" s="457">
        <v>1573</v>
      </c>
      <c r="D25" s="458">
        <v>1193</v>
      </c>
      <c r="E25" s="457">
        <v>391</v>
      </c>
      <c r="F25" s="457">
        <v>516</v>
      </c>
      <c r="G25" s="457">
        <v>286</v>
      </c>
      <c r="H25" s="436">
        <v>2343.6</v>
      </c>
      <c r="I25" s="459">
        <f t="shared" si="18"/>
        <v>2749042.8</v>
      </c>
      <c r="J25" s="459">
        <f t="shared" si="19"/>
        <v>7981364.1600000001</v>
      </c>
      <c r="K25" s="459">
        <f t="shared" si="20"/>
        <v>6032426.4000000004</v>
      </c>
      <c r="L25" s="459">
        <f t="shared" si="0"/>
        <v>16762833.360000001</v>
      </c>
      <c r="M25" s="460">
        <v>0.56999999999999995</v>
      </c>
      <c r="N25" s="461">
        <f t="shared" si="1"/>
        <v>9554800</v>
      </c>
      <c r="O25" s="457"/>
      <c r="P25" s="458">
        <f t="shared" si="21"/>
        <v>0</v>
      </c>
      <c r="Q25" s="457"/>
      <c r="R25" s="457"/>
      <c r="S25" s="457"/>
      <c r="T25" s="462"/>
      <c r="U25" s="458">
        <f t="shared" si="31"/>
        <v>0</v>
      </c>
      <c r="V25" s="458">
        <f t="shared" si="32"/>
        <v>0</v>
      </c>
      <c r="W25" s="458">
        <f t="shared" si="33"/>
        <v>0</v>
      </c>
      <c r="X25" s="458">
        <f t="shared" si="5"/>
        <v>0</v>
      </c>
      <c r="Y25" s="455">
        <v>11</v>
      </c>
      <c r="Z25" s="463"/>
      <c r="AA25" s="464">
        <f t="shared" si="34"/>
        <v>0</v>
      </c>
      <c r="AB25" s="465">
        <v>0</v>
      </c>
      <c r="AC25" s="464">
        <f t="shared" si="6"/>
        <v>0</v>
      </c>
      <c r="AD25" s="458">
        <f t="shared" si="7"/>
        <v>0</v>
      </c>
      <c r="AE25" s="466">
        <f t="shared" si="22"/>
        <v>9554800</v>
      </c>
      <c r="AF25" s="467">
        <f t="shared" si="8"/>
        <v>9554800</v>
      </c>
      <c r="AG25" s="468">
        <f t="shared" si="23"/>
        <v>0</v>
      </c>
      <c r="AH25" s="464">
        <f t="shared" si="9"/>
        <v>0.3</v>
      </c>
      <c r="AI25" s="469">
        <f t="shared" si="10"/>
        <v>479600</v>
      </c>
      <c r="AJ25" s="461">
        <f t="shared" si="11"/>
        <v>575500</v>
      </c>
      <c r="AK25" s="470">
        <f t="shared" si="12"/>
        <v>10130300</v>
      </c>
      <c r="AL25" s="471">
        <f t="shared" si="13"/>
        <v>10130.299999999999</v>
      </c>
      <c r="AM25" s="471">
        <f t="shared" si="14"/>
        <v>9554.7999999999993</v>
      </c>
      <c r="AN25" s="472">
        <f t="shared" si="15"/>
        <v>575.5</v>
      </c>
      <c r="AO25" s="473">
        <v>9362.5</v>
      </c>
      <c r="AP25" s="418">
        <f t="shared" si="16"/>
        <v>9737</v>
      </c>
      <c r="AQ25" s="418">
        <v>10180.6</v>
      </c>
      <c r="AR25" s="418">
        <v>9775.1</v>
      </c>
      <c r="AS25" s="418">
        <v>405.5</v>
      </c>
      <c r="AT25" s="418">
        <f t="shared" si="24"/>
        <v>-50.300000000001091</v>
      </c>
      <c r="AU25" s="418">
        <f t="shared" si="17"/>
        <v>-220.30000000000109</v>
      </c>
      <c r="AV25" s="418">
        <v>9816600</v>
      </c>
      <c r="AW25" s="452">
        <f t="shared" si="25"/>
        <v>1.0319560744045799</v>
      </c>
      <c r="AX25" s="417">
        <f t="shared" si="26"/>
        <v>10130300</v>
      </c>
      <c r="AY25" s="417">
        <f t="shared" si="27"/>
        <v>9554800</v>
      </c>
      <c r="AZ25" s="417">
        <f t="shared" si="27"/>
        <v>575500</v>
      </c>
      <c r="BA25" s="418">
        <f t="shared" si="28"/>
        <v>10130300</v>
      </c>
      <c r="BB25" s="418">
        <f t="shared" si="29"/>
        <v>10130300</v>
      </c>
      <c r="BC25" s="453">
        <f t="shared" si="30"/>
        <v>0</v>
      </c>
    </row>
    <row r="26" spans="1:55" s="454" customFormat="1" x14ac:dyDescent="0.2">
      <c r="A26" s="455">
        <v>16</v>
      </c>
      <c r="B26" s="456" t="s">
        <v>13</v>
      </c>
      <c r="C26" s="457">
        <v>2998</v>
      </c>
      <c r="D26" s="458">
        <v>1832</v>
      </c>
      <c r="E26" s="457">
        <v>679</v>
      </c>
      <c r="F26" s="457">
        <v>745</v>
      </c>
      <c r="G26" s="457">
        <v>408</v>
      </c>
      <c r="H26" s="436">
        <v>2343.6</v>
      </c>
      <c r="I26" s="459">
        <f t="shared" si="18"/>
        <v>4773913.2</v>
      </c>
      <c r="J26" s="459">
        <f t="shared" si="19"/>
        <v>11523481.199999999</v>
      </c>
      <c r="K26" s="459">
        <f t="shared" si="20"/>
        <v>8605699.1999999993</v>
      </c>
      <c r="L26" s="459">
        <f t="shared" si="0"/>
        <v>24903093.599999998</v>
      </c>
      <c r="M26" s="460">
        <v>0.66</v>
      </c>
      <c r="N26" s="461">
        <f>ROUND(L26*M26,-2)</f>
        <v>16436000</v>
      </c>
      <c r="O26" s="457"/>
      <c r="P26" s="458">
        <f t="shared" si="21"/>
        <v>0</v>
      </c>
      <c r="Q26" s="457"/>
      <c r="R26" s="457"/>
      <c r="S26" s="457"/>
      <c r="T26" s="462"/>
      <c r="U26" s="458">
        <f t="shared" si="31"/>
        <v>0</v>
      </c>
      <c r="V26" s="458">
        <f t="shared" si="32"/>
        <v>0</v>
      </c>
      <c r="W26" s="458">
        <f t="shared" si="33"/>
        <v>0</v>
      </c>
      <c r="X26" s="458">
        <f t="shared" si="5"/>
        <v>0</v>
      </c>
      <c r="Y26" s="455">
        <v>11</v>
      </c>
      <c r="Z26" s="463"/>
      <c r="AA26" s="464">
        <f t="shared" si="34"/>
        <v>0</v>
      </c>
      <c r="AB26" s="465">
        <v>0</v>
      </c>
      <c r="AC26" s="464">
        <f t="shared" si="6"/>
        <v>0</v>
      </c>
      <c r="AD26" s="458">
        <f t="shared" si="7"/>
        <v>0</v>
      </c>
      <c r="AE26" s="466">
        <f t="shared" si="22"/>
        <v>16436000</v>
      </c>
      <c r="AF26" s="467">
        <f t="shared" si="8"/>
        <v>16436000</v>
      </c>
      <c r="AG26" s="468">
        <f t="shared" si="23"/>
        <v>0</v>
      </c>
      <c r="AH26" s="464">
        <f t="shared" si="9"/>
        <v>0.5</v>
      </c>
      <c r="AI26" s="469">
        <f t="shared" si="10"/>
        <v>799300</v>
      </c>
      <c r="AJ26" s="461">
        <f t="shared" si="11"/>
        <v>959200</v>
      </c>
      <c r="AK26" s="470">
        <f t="shared" si="12"/>
        <v>17395200</v>
      </c>
      <c r="AL26" s="471">
        <f t="shared" si="13"/>
        <v>17395.2</v>
      </c>
      <c r="AM26" s="471">
        <f t="shared" si="14"/>
        <v>16436</v>
      </c>
      <c r="AN26" s="472">
        <f t="shared" si="15"/>
        <v>959.2</v>
      </c>
      <c r="AO26" s="473">
        <v>18913.099999999999</v>
      </c>
      <c r="AP26" s="418">
        <f t="shared" si="16"/>
        <v>19669.599999999999</v>
      </c>
      <c r="AQ26" s="418">
        <v>16675.099999999999</v>
      </c>
      <c r="AR26" s="418">
        <v>15728.9</v>
      </c>
      <c r="AS26" s="418">
        <v>946.2</v>
      </c>
      <c r="AT26" s="418">
        <f t="shared" si="24"/>
        <v>720.10000000000218</v>
      </c>
      <c r="AU26" s="418">
        <f t="shared" si="17"/>
        <v>707.10000000000036</v>
      </c>
      <c r="AV26" s="418">
        <v>18276300</v>
      </c>
      <c r="AW26" s="452">
        <f t="shared" si="25"/>
        <v>0.95179002314472838</v>
      </c>
      <c r="AX26" s="417">
        <f t="shared" si="26"/>
        <v>17395200</v>
      </c>
      <c r="AY26" s="417">
        <f t="shared" si="27"/>
        <v>16436000</v>
      </c>
      <c r="AZ26" s="417">
        <f t="shared" si="27"/>
        <v>959200</v>
      </c>
      <c r="BA26" s="418">
        <f t="shared" si="28"/>
        <v>17395200</v>
      </c>
      <c r="BB26" s="418">
        <f t="shared" si="29"/>
        <v>17395200</v>
      </c>
      <c r="BC26" s="453">
        <f t="shared" si="30"/>
        <v>0</v>
      </c>
    </row>
    <row r="27" spans="1:55" s="454" customFormat="1" x14ac:dyDescent="0.2">
      <c r="A27" s="455">
        <v>17</v>
      </c>
      <c r="B27" s="456" t="s">
        <v>14</v>
      </c>
      <c r="C27" s="457">
        <v>4976</v>
      </c>
      <c r="D27" s="458">
        <v>1534</v>
      </c>
      <c r="E27" s="457">
        <v>351</v>
      </c>
      <c r="F27" s="457">
        <v>685</v>
      </c>
      <c r="G27" s="457">
        <v>498</v>
      </c>
      <c r="H27" s="436">
        <v>2343.6</v>
      </c>
      <c r="I27" s="459">
        <f t="shared" si="18"/>
        <v>2467810.7999999998</v>
      </c>
      <c r="J27" s="459">
        <f t="shared" si="19"/>
        <v>10595415.6</v>
      </c>
      <c r="K27" s="459">
        <f t="shared" si="20"/>
        <v>10504015.199999999</v>
      </c>
      <c r="L27" s="459">
        <f t="shared" si="0"/>
        <v>23567241.599999998</v>
      </c>
      <c r="M27" s="460">
        <v>0.7</v>
      </c>
      <c r="N27" s="461">
        <f t="shared" si="1"/>
        <v>16497100</v>
      </c>
      <c r="O27" s="457"/>
      <c r="P27" s="458">
        <f t="shared" si="21"/>
        <v>0</v>
      </c>
      <c r="Q27" s="457"/>
      <c r="R27" s="457"/>
      <c r="S27" s="457"/>
      <c r="T27" s="462"/>
      <c r="U27" s="458">
        <f t="shared" si="31"/>
        <v>0</v>
      </c>
      <c r="V27" s="458">
        <f t="shared" si="32"/>
        <v>0</v>
      </c>
      <c r="W27" s="458">
        <f t="shared" si="33"/>
        <v>0</v>
      </c>
      <c r="X27" s="458">
        <f t="shared" si="5"/>
        <v>0</v>
      </c>
      <c r="Y27" s="455">
        <v>11</v>
      </c>
      <c r="Z27" s="463"/>
      <c r="AA27" s="464">
        <f t="shared" si="34"/>
        <v>0</v>
      </c>
      <c r="AB27" s="465">
        <v>0</v>
      </c>
      <c r="AC27" s="464">
        <f t="shared" si="6"/>
        <v>0</v>
      </c>
      <c r="AD27" s="458">
        <f t="shared" si="7"/>
        <v>0</v>
      </c>
      <c r="AE27" s="466">
        <f t="shared" si="22"/>
        <v>16497100</v>
      </c>
      <c r="AF27" s="467">
        <f t="shared" si="8"/>
        <v>16497100</v>
      </c>
      <c r="AG27" s="468">
        <f t="shared" si="23"/>
        <v>0</v>
      </c>
      <c r="AH27" s="464">
        <f t="shared" si="9"/>
        <v>0.8</v>
      </c>
      <c r="AI27" s="469">
        <f t="shared" si="10"/>
        <v>1278900</v>
      </c>
      <c r="AJ27" s="461">
        <f t="shared" si="11"/>
        <v>1534700</v>
      </c>
      <c r="AK27" s="470">
        <f t="shared" si="12"/>
        <v>18031800</v>
      </c>
      <c r="AL27" s="471">
        <f t="shared" si="13"/>
        <v>18031.8</v>
      </c>
      <c r="AM27" s="471">
        <f t="shared" si="14"/>
        <v>16497.099999999999</v>
      </c>
      <c r="AN27" s="472">
        <f t="shared" si="15"/>
        <v>1534.7</v>
      </c>
      <c r="AO27" s="473">
        <v>20120.5</v>
      </c>
      <c r="AP27" s="418">
        <f t="shared" si="16"/>
        <v>20925.3</v>
      </c>
      <c r="AQ27" s="418">
        <v>21360.7</v>
      </c>
      <c r="AR27" s="418">
        <v>20144.2</v>
      </c>
      <c r="AS27" s="418">
        <v>1216.5</v>
      </c>
      <c r="AT27" s="418">
        <f t="shared" si="24"/>
        <v>-3328.9000000000015</v>
      </c>
      <c r="AU27" s="418">
        <f t="shared" si="17"/>
        <v>-3647.1000000000022</v>
      </c>
      <c r="AV27" s="418">
        <v>25475800</v>
      </c>
      <c r="AW27" s="452">
        <f t="shared" si="25"/>
        <v>0.7078011289144992</v>
      </c>
      <c r="AX27" s="417">
        <f t="shared" si="26"/>
        <v>18031800</v>
      </c>
      <c r="AY27" s="417">
        <f t="shared" si="27"/>
        <v>16497099.999999998</v>
      </c>
      <c r="AZ27" s="417">
        <f t="shared" si="27"/>
        <v>1534700</v>
      </c>
      <c r="BA27" s="418">
        <f t="shared" si="28"/>
        <v>18031800</v>
      </c>
      <c r="BB27" s="418">
        <f t="shared" si="29"/>
        <v>18031800</v>
      </c>
      <c r="BC27" s="453">
        <f t="shared" si="30"/>
        <v>0</v>
      </c>
    </row>
    <row r="28" spans="1:55" s="454" customFormat="1" x14ac:dyDescent="0.2">
      <c r="A28" s="455">
        <v>18</v>
      </c>
      <c r="B28" s="456" t="s">
        <v>15</v>
      </c>
      <c r="C28" s="457">
        <v>3171</v>
      </c>
      <c r="D28" s="458">
        <v>520</v>
      </c>
      <c r="E28" s="457">
        <v>130</v>
      </c>
      <c r="F28" s="457">
        <v>240</v>
      </c>
      <c r="G28" s="457">
        <v>150</v>
      </c>
      <c r="H28" s="436">
        <v>2343.6</v>
      </c>
      <c r="I28" s="459">
        <f t="shared" si="18"/>
        <v>914004</v>
      </c>
      <c r="J28" s="459">
        <f t="shared" si="19"/>
        <v>3712262.4</v>
      </c>
      <c r="K28" s="459">
        <f t="shared" si="20"/>
        <v>3163860</v>
      </c>
      <c r="L28" s="459">
        <f t="shared" si="0"/>
        <v>7790126.4000000004</v>
      </c>
      <c r="M28" s="460">
        <v>0.7</v>
      </c>
      <c r="N28" s="461">
        <f t="shared" si="1"/>
        <v>5453100</v>
      </c>
      <c r="O28" s="457"/>
      <c r="P28" s="458">
        <f t="shared" si="21"/>
        <v>0</v>
      </c>
      <c r="Q28" s="457">
        <v>0</v>
      </c>
      <c r="R28" s="457"/>
      <c r="S28" s="457"/>
      <c r="T28" s="474"/>
      <c r="U28" s="458">
        <f t="shared" si="31"/>
        <v>0</v>
      </c>
      <c r="V28" s="458">
        <f t="shared" si="32"/>
        <v>0</v>
      </c>
      <c r="W28" s="458">
        <f t="shared" si="33"/>
        <v>0</v>
      </c>
      <c r="X28" s="458">
        <f t="shared" si="5"/>
        <v>0</v>
      </c>
      <c r="Y28" s="455">
        <v>11</v>
      </c>
      <c r="Z28" s="463"/>
      <c r="AA28" s="464">
        <f t="shared" si="34"/>
        <v>0</v>
      </c>
      <c r="AB28" s="465">
        <v>0</v>
      </c>
      <c r="AC28" s="464">
        <f t="shared" si="6"/>
        <v>0</v>
      </c>
      <c r="AD28" s="458">
        <f t="shared" si="7"/>
        <v>0</v>
      </c>
      <c r="AE28" s="466">
        <f t="shared" si="22"/>
        <v>5453100</v>
      </c>
      <c r="AF28" s="467">
        <f t="shared" si="8"/>
        <v>5453100</v>
      </c>
      <c r="AG28" s="468">
        <f t="shared" si="23"/>
        <v>0</v>
      </c>
      <c r="AH28" s="464">
        <f t="shared" si="9"/>
        <v>0.5</v>
      </c>
      <c r="AI28" s="469">
        <f t="shared" si="10"/>
        <v>799300</v>
      </c>
      <c r="AJ28" s="461">
        <f t="shared" si="11"/>
        <v>959200</v>
      </c>
      <c r="AK28" s="470">
        <f t="shared" si="12"/>
        <v>6412300</v>
      </c>
      <c r="AL28" s="471">
        <f t="shared" si="13"/>
        <v>6412.3</v>
      </c>
      <c r="AM28" s="471">
        <f t="shared" si="14"/>
        <v>5453.1</v>
      </c>
      <c r="AN28" s="472">
        <f t="shared" si="15"/>
        <v>959.2</v>
      </c>
      <c r="AO28" s="473">
        <v>8999.9</v>
      </c>
      <c r="AP28" s="418">
        <f t="shared" si="16"/>
        <v>9359.9</v>
      </c>
      <c r="AQ28" s="418">
        <v>9429.7000000000007</v>
      </c>
      <c r="AR28" s="418">
        <v>8618.7000000000007</v>
      </c>
      <c r="AS28" s="418">
        <v>811</v>
      </c>
      <c r="AT28" s="418">
        <f t="shared" si="24"/>
        <v>-3017.4000000000005</v>
      </c>
      <c r="AU28" s="418">
        <f t="shared" si="17"/>
        <v>-3165.6000000000004</v>
      </c>
      <c r="AV28" s="418">
        <v>7737300</v>
      </c>
      <c r="AW28" s="452">
        <f t="shared" si="25"/>
        <v>0.82875163170615074</v>
      </c>
      <c r="AX28" s="417">
        <f t="shared" si="26"/>
        <v>6412300</v>
      </c>
      <c r="AY28" s="417">
        <f t="shared" si="27"/>
        <v>5453100</v>
      </c>
      <c r="AZ28" s="417">
        <f t="shared" si="27"/>
        <v>959200</v>
      </c>
      <c r="BA28" s="418">
        <f t="shared" si="28"/>
        <v>6412300</v>
      </c>
      <c r="BB28" s="418">
        <f t="shared" si="29"/>
        <v>6412300</v>
      </c>
      <c r="BC28" s="453">
        <f t="shared" si="30"/>
        <v>0</v>
      </c>
    </row>
    <row r="29" spans="1:55" s="492" customFormat="1" x14ac:dyDescent="0.2">
      <c r="A29" s="478">
        <v>19</v>
      </c>
      <c r="B29" s="478" t="s">
        <v>27</v>
      </c>
      <c r="C29" s="479">
        <f>SUM(C11:C28)</f>
        <v>82589</v>
      </c>
      <c r="D29" s="479">
        <f>SUM(D11:D28)</f>
        <v>27899</v>
      </c>
      <c r="E29" s="479">
        <f t="shared" ref="E29:G29" si="36">SUM(E11:E28)</f>
        <v>8444</v>
      </c>
      <c r="F29" s="479">
        <f t="shared" si="36"/>
        <v>12588</v>
      </c>
      <c r="G29" s="479">
        <f t="shared" si="36"/>
        <v>6867</v>
      </c>
      <c r="H29" s="436">
        <v>2343.6</v>
      </c>
      <c r="I29" s="480">
        <f>SUM(I11:I28)</f>
        <v>59238977.699999996</v>
      </c>
      <c r="J29" s="480">
        <f>SUM(J11:J28)</f>
        <v>194269969.07999998</v>
      </c>
      <c r="K29" s="480">
        <f>SUM(K11:K28)</f>
        <v>144664462.79999998</v>
      </c>
      <c r="L29" s="480">
        <f>SUM(L11:L28)</f>
        <v>398173409.58000004</v>
      </c>
      <c r="M29" s="481">
        <v>0.60289000000000004</v>
      </c>
      <c r="N29" s="482">
        <f t="shared" ref="N29:S29" si="37">SUM(N11:N28)</f>
        <v>249756600</v>
      </c>
      <c r="O29" s="479">
        <f t="shared" si="37"/>
        <v>0</v>
      </c>
      <c r="P29" s="479">
        <f t="shared" si="37"/>
        <v>0</v>
      </c>
      <c r="Q29" s="479">
        <f t="shared" si="37"/>
        <v>0</v>
      </c>
      <c r="R29" s="479">
        <f t="shared" si="37"/>
        <v>0</v>
      </c>
      <c r="S29" s="479">
        <f t="shared" si="37"/>
        <v>0</v>
      </c>
      <c r="T29" s="479">
        <f>H29</f>
        <v>2343.6</v>
      </c>
      <c r="U29" s="479">
        <f>SUM(U12:U28)</f>
        <v>0</v>
      </c>
      <c r="V29" s="479">
        <f>SUM(V12:V28)</f>
        <v>0</v>
      </c>
      <c r="W29" s="479">
        <f>SUM(W12:W28)</f>
        <v>0</v>
      </c>
      <c r="X29" s="479">
        <f>SUM(X11:X28)</f>
        <v>0</v>
      </c>
      <c r="Y29" s="479" t="s">
        <v>70</v>
      </c>
      <c r="Z29" s="483">
        <v>0.60289000000000004</v>
      </c>
      <c r="AA29" s="479">
        <f>SUM(AA11:AA28)</f>
        <v>0</v>
      </c>
      <c r="AB29" s="484"/>
      <c r="AC29" s="479">
        <f t="shared" ref="AC29:BC29" si="38">SUM(AC11:AC28)</f>
        <v>0</v>
      </c>
      <c r="AD29" s="479">
        <f t="shared" si="38"/>
        <v>0</v>
      </c>
      <c r="AE29" s="482">
        <f t="shared" si="38"/>
        <v>249756600</v>
      </c>
      <c r="AF29" s="482">
        <f t="shared" si="38"/>
        <v>249756600</v>
      </c>
      <c r="AG29" s="479">
        <f t="shared" si="38"/>
        <v>0</v>
      </c>
      <c r="AH29" s="485">
        <f t="shared" si="38"/>
        <v>13.8</v>
      </c>
      <c r="AI29" s="482">
        <f t="shared" si="38"/>
        <v>22060700</v>
      </c>
      <c r="AJ29" s="482">
        <f t="shared" si="38"/>
        <v>26473200</v>
      </c>
      <c r="AK29" s="470">
        <f t="shared" si="38"/>
        <v>276229800</v>
      </c>
      <c r="AL29" s="486">
        <f t="shared" si="38"/>
        <v>276229.8</v>
      </c>
      <c r="AM29" s="487">
        <f t="shared" si="38"/>
        <v>249756.59999999998</v>
      </c>
      <c r="AN29" s="488">
        <f t="shared" si="38"/>
        <v>26473.200000000004</v>
      </c>
      <c r="AO29" s="489">
        <f t="shared" si="38"/>
        <v>341617.6</v>
      </c>
      <c r="AP29" s="489">
        <f t="shared" si="38"/>
        <v>355282.10000000003</v>
      </c>
      <c r="AQ29" s="489">
        <v>353082.39999999991</v>
      </c>
      <c r="AR29" s="489">
        <v>333347.89999999997</v>
      </c>
      <c r="AS29" s="489">
        <v>19734.5</v>
      </c>
      <c r="AT29" s="489">
        <f t="shared" si="38"/>
        <v>-76852.600000000006</v>
      </c>
      <c r="AU29" s="489">
        <f t="shared" si="38"/>
        <v>-83591.299999999988</v>
      </c>
      <c r="AV29" s="489">
        <f t="shared" si="38"/>
        <v>308798600</v>
      </c>
      <c r="AW29" s="490">
        <f t="shared" si="25"/>
        <v>0.89453060991856825</v>
      </c>
      <c r="AX29" s="489">
        <f t="shared" si="38"/>
        <v>276229800</v>
      </c>
      <c r="AY29" s="489">
        <f t="shared" si="38"/>
        <v>249756600</v>
      </c>
      <c r="AZ29" s="489">
        <f t="shared" si="38"/>
        <v>26473200</v>
      </c>
      <c r="BA29" s="489">
        <f t="shared" si="38"/>
        <v>276229800</v>
      </c>
      <c r="BB29" s="489">
        <f t="shared" si="38"/>
        <v>276229800</v>
      </c>
      <c r="BC29" s="491">
        <f t="shared" si="38"/>
        <v>0</v>
      </c>
    </row>
    <row r="30" spans="1:55" s="494" customFormat="1" x14ac:dyDescent="0.2">
      <c r="A30" s="493"/>
      <c r="C30" s="495"/>
      <c r="D30" s="493">
        <f t="shared" ref="D30" si="39">SUM(E30:G30)</f>
        <v>0</v>
      </c>
      <c r="E30" s="493"/>
      <c r="G30" s="493"/>
      <c r="H30" s="436"/>
      <c r="I30" s="493"/>
      <c r="K30" s="493"/>
      <c r="M30" s="496"/>
      <c r="O30" s="493"/>
      <c r="Q30" s="493"/>
      <c r="S30" s="493"/>
      <c r="U30" s="493"/>
      <c r="W30" s="493"/>
      <c r="Y30" s="493"/>
      <c r="Z30" s="493"/>
      <c r="AB30" s="493"/>
      <c r="AD30" s="493"/>
      <c r="AF30" s="493"/>
      <c r="AH30" s="493"/>
      <c r="AJ30" s="493"/>
      <c r="AK30" s="497"/>
      <c r="AL30" s="498"/>
      <c r="AN30" s="493"/>
      <c r="AO30" s="419"/>
      <c r="AP30" s="498">
        <f>AP29/AO29-100%</f>
        <v>3.9999402841071507E-2</v>
      </c>
      <c r="AQ30" s="498"/>
      <c r="AR30" s="498"/>
      <c r="AS30" s="498"/>
      <c r="AT30" s="498"/>
      <c r="AU30" s="498"/>
      <c r="AV30" s="498"/>
      <c r="AW30" s="498"/>
      <c r="AX30" s="499"/>
      <c r="AY30" s="499"/>
      <c r="AZ30" s="498"/>
      <c r="BA30" s="498"/>
      <c r="BB30" s="498"/>
      <c r="BC30" s="498"/>
    </row>
    <row r="31" spans="1:55" ht="12.75" customHeight="1" x14ac:dyDescent="0.2">
      <c r="A31" s="500">
        <v>1</v>
      </c>
      <c r="B31" s="421">
        <v>2</v>
      </c>
      <c r="C31" s="500">
        <v>3</v>
      </c>
      <c r="D31" s="500">
        <v>4</v>
      </c>
      <c r="E31" s="500">
        <v>5</v>
      </c>
      <c r="F31" s="421">
        <v>6</v>
      </c>
      <c r="G31" s="500">
        <v>7</v>
      </c>
      <c r="H31" s="500">
        <v>8</v>
      </c>
      <c r="I31" s="500">
        <v>9</v>
      </c>
      <c r="J31" s="421">
        <v>10</v>
      </c>
      <c r="K31" s="500">
        <v>11</v>
      </c>
      <c r="L31" s="500">
        <v>12</v>
      </c>
      <c r="M31" s="500">
        <v>13</v>
      </c>
      <c r="N31" s="421">
        <v>14</v>
      </c>
      <c r="O31" s="500">
        <v>15</v>
      </c>
      <c r="P31" s="500">
        <v>16</v>
      </c>
      <c r="Q31" s="500">
        <v>17</v>
      </c>
      <c r="R31" s="421">
        <v>18</v>
      </c>
      <c r="S31" s="500">
        <v>19</v>
      </c>
      <c r="T31" s="500">
        <v>20</v>
      </c>
      <c r="U31" s="500">
        <v>21</v>
      </c>
      <c r="V31" s="421">
        <v>22</v>
      </c>
      <c r="W31" s="500">
        <v>23</v>
      </c>
      <c r="X31" s="500">
        <v>24</v>
      </c>
      <c r="Y31" s="500">
        <v>25</v>
      </c>
      <c r="Z31" s="421">
        <v>26</v>
      </c>
      <c r="AA31" s="500">
        <v>27</v>
      </c>
      <c r="AB31" s="500">
        <v>28</v>
      </c>
      <c r="AC31" s="500">
        <v>29</v>
      </c>
      <c r="AD31" s="421">
        <v>30</v>
      </c>
      <c r="AE31" s="500">
        <v>31</v>
      </c>
      <c r="AF31" s="500">
        <v>32</v>
      </c>
      <c r="AG31" s="500">
        <v>33</v>
      </c>
      <c r="AH31" s="421">
        <v>34</v>
      </c>
      <c r="AI31" s="500">
        <v>35</v>
      </c>
      <c r="AJ31" s="500">
        <v>36</v>
      </c>
      <c r="AK31" s="500">
        <v>37</v>
      </c>
      <c r="AL31" s="421">
        <v>38</v>
      </c>
      <c r="AM31" s="500">
        <v>39</v>
      </c>
      <c r="AN31" s="500">
        <v>40</v>
      </c>
      <c r="AO31" s="500">
        <v>41</v>
      </c>
      <c r="AP31" s="421">
        <v>42</v>
      </c>
      <c r="AQ31" s="500">
        <v>43</v>
      </c>
      <c r="AR31" s="500">
        <v>44</v>
      </c>
      <c r="AS31" s="500">
        <v>45</v>
      </c>
      <c r="AT31" s="421">
        <v>46</v>
      </c>
      <c r="AU31" s="500">
        <v>47</v>
      </c>
      <c r="AV31" s="500">
        <v>48</v>
      </c>
      <c r="AW31" s="500"/>
      <c r="AX31" s="500">
        <v>49</v>
      </c>
      <c r="AY31" s="500"/>
      <c r="AZ31" s="500"/>
      <c r="BA31" s="500"/>
      <c r="BB31" s="500"/>
      <c r="BC31" s="501"/>
    </row>
    <row r="32" spans="1:55" s="494" customFormat="1" ht="33" customHeight="1" x14ac:dyDescent="0.2">
      <c r="C32" s="502"/>
      <c r="M32" s="503"/>
      <c r="AE32" s="504"/>
      <c r="AF32" s="539" t="s">
        <v>39</v>
      </c>
      <c r="AG32" s="539"/>
      <c r="AH32" s="505">
        <f>21206.6*1.04</f>
        <v>22054.863999999998</v>
      </c>
      <c r="AI32" s="504"/>
      <c r="AK32" s="420"/>
    </row>
    <row r="33" spans="5:40" ht="13.15" customHeight="1" x14ac:dyDescent="0.2">
      <c r="AE33" s="504"/>
      <c r="AF33" s="541" t="s">
        <v>29</v>
      </c>
      <c r="AG33" s="541"/>
      <c r="AH33" s="507">
        <v>55.67</v>
      </c>
      <c r="AI33" s="508"/>
      <c r="AN33" s="509"/>
    </row>
    <row r="34" spans="5:40" ht="27" customHeight="1" x14ac:dyDescent="0.2">
      <c r="E34" s="512"/>
      <c r="F34" s="512"/>
      <c r="G34" s="512"/>
      <c r="M34" s="421"/>
      <c r="AF34" s="541" t="s">
        <v>30</v>
      </c>
      <c r="AG34" s="541"/>
      <c r="AH34" s="513">
        <v>1.302</v>
      </c>
      <c r="AI34" s="514"/>
      <c r="AJ34" s="515"/>
      <c r="AK34" s="514"/>
      <c r="AL34" s="515"/>
      <c r="AM34" s="514"/>
      <c r="AN34" s="516"/>
    </row>
    <row r="35" spans="5:40" x14ac:dyDescent="0.2">
      <c r="AF35" s="541" t="s">
        <v>31</v>
      </c>
      <c r="AG35" s="541"/>
      <c r="AH35" s="507">
        <f>ROUND(AH32*AH33*AH34/1000,1)</f>
        <v>1598.6</v>
      </c>
      <c r="AI35" s="517"/>
      <c r="AL35" s="518"/>
    </row>
    <row r="36" spans="5:40" ht="3.75" customHeight="1" x14ac:dyDescent="0.2">
      <c r="AE36" s="504"/>
      <c r="AF36" s="504"/>
      <c r="AG36" s="504"/>
      <c r="AH36" s="504"/>
      <c r="AI36" s="504"/>
    </row>
    <row r="37" spans="5:40" ht="12.75" hidden="1" customHeight="1" x14ac:dyDescent="0.2"/>
    <row r="38" spans="5:40" ht="12.75" hidden="1" customHeight="1" x14ac:dyDescent="0.2">
      <c r="AH38" s="421">
        <v>2020</v>
      </c>
    </row>
    <row r="39" spans="5:40" ht="12.75" hidden="1" customHeight="1" x14ac:dyDescent="0.2">
      <c r="AH39" s="421">
        <v>14933.9</v>
      </c>
    </row>
    <row r="40" spans="5:40" ht="12.75" hidden="1" customHeight="1" x14ac:dyDescent="0.2"/>
    <row r="41" spans="5:40" ht="12.75" hidden="1" customHeight="1" x14ac:dyDescent="0.2"/>
    <row r="42" spans="5:40" ht="12.75" hidden="1" customHeight="1" x14ac:dyDescent="0.2">
      <c r="AH42" s="420" t="s">
        <v>1148</v>
      </c>
      <c r="AI42" s="420" t="s">
        <v>85</v>
      </c>
    </row>
    <row r="43" spans="5:40" ht="12.75" hidden="1" customHeight="1" x14ac:dyDescent="0.2">
      <c r="AF43" s="539" t="s">
        <v>39</v>
      </c>
      <c r="AG43" s="539"/>
      <c r="AH43" s="519">
        <f>ROUND(5600*1.1*1.1*1.1*1.1*1.06*1.06*1.1*1.06*1.06*1.1*1.06*1.04*1.04*1.04*1.04,1)</f>
        <v>15531.3</v>
      </c>
      <c r="AI43" s="519">
        <f>ROUND(5600*1.1*1.1*1.1*1.1*1.06*1.06*1.1*1.06*1.06*1.1*1.06*1.04*1.04*1.04*1.04*1.04,1)</f>
        <v>16152.5</v>
      </c>
    </row>
    <row r="44" spans="5:40" ht="12.75" hidden="1" customHeight="1" x14ac:dyDescent="0.2">
      <c r="AF44" s="541" t="s">
        <v>29</v>
      </c>
      <c r="AG44" s="541"/>
      <c r="AH44" s="507">
        <v>55.7</v>
      </c>
      <c r="AI44" s="507">
        <v>55.7</v>
      </c>
    </row>
    <row r="45" spans="5:40" ht="12.75" hidden="1" customHeight="1" x14ac:dyDescent="0.2">
      <c r="AF45" s="541" t="s">
        <v>30</v>
      </c>
      <c r="AG45" s="541"/>
      <c r="AH45" s="513">
        <v>1.302</v>
      </c>
      <c r="AI45" s="513">
        <v>1.302</v>
      </c>
    </row>
    <row r="46" spans="5:40" ht="12.75" hidden="1" customHeight="1" x14ac:dyDescent="0.2">
      <c r="AF46" s="541" t="s">
        <v>31</v>
      </c>
      <c r="AG46" s="541"/>
      <c r="AH46" s="507">
        <f>ROUND(AH43*AH44*AH45/1000,1)</f>
        <v>1126.4000000000001</v>
      </c>
      <c r="AI46" s="507">
        <f>ROUND(AI43*AI44*AI45/1000,1)</f>
        <v>1171.4000000000001</v>
      </c>
    </row>
    <row r="47" spans="5:40" ht="12.75" hidden="1" customHeight="1" x14ac:dyDescent="0.2">
      <c r="AH47" s="420">
        <v>0</v>
      </c>
      <c r="AI47" s="420">
        <v>12</v>
      </c>
    </row>
    <row r="48" spans="5:40" ht="12.75" hidden="1" customHeight="1" x14ac:dyDescent="0.2">
      <c r="AH48" s="422">
        <f>AH46*AH47</f>
        <v>0</v>
      </c>
      <c r="AI48" s="422">
        <f>AI46*AI47</f>
        <v>14056.800000000001</v>
      </c>
      <c r="AJ48" s="423">
        <f>ROUND(SUM(AH48:AI48)/12,1)</f>
        <v>1171.4000000000001</v>
      </c>
    </row>
  </sheetData>
  <mergeCells count="62">
    <mergeCell ref="AF45:AG45"/>
    <mergeCell ref="AF33:AG33"/>
    <mergeCell ref="AF34:AG34"/>
    <mergeCell ref="AF32:AG32"/>
    <mergeCell ref="AF43:AG43"/>
    <mergeCell ref="AF44:AG44"/>
    <mergeCell ref="B5:L5"/>
    <mergeCell ref="AL5:BC5"/>
    <mergeCell ref="AH6:AJ6"/>
    <mergeCell ref="AT6:AV10"/>
    <mergeCell ref="AH7:AH10"/>
    <mergeCell ref="AI7:AI10"/>
    <mergeCell ref="AJ7:AJ10"/>
    <mergeCell ref="AK7:AK10"/>
    <mergeCell ref="AL7:AN9"/>
    <mergeCell ref="BC7:BC10"/>
    <mergeCell ref="C8:C10"/>
    <mergeCell ref="D8:D10"/>
    <mergeCell ref="E8:G8"/>
    <mergeCell ref="H8:H10"/>
    <mergeCell ref="A6:A10"/>
    <mergeCell ref="B6:B10"/>
    <mergeCell ref="C6:N6"/>
    <mergeCell ref="O6:AD6"/>
    <mergeCell ref="AE6:AG6"/>
    <mergeCell ref="C7:L7"/>
    <mergeCell ref="M7:M10"/>
    <mergeCell ref="N7:N10"/>
    <mergeCell ref="O7:X7"/>
    <mergeCell ref="Y7:Y10"/>
    <mergeCell ref="Z7:Z10"/>
    <mergeCell ref="AA7:AA10"/>
    <mergeCell ref="AB7:AC9"/>
    <mergeCell ref="AD7:AD10"/>
    <mergeCell ref="AE7:AE10"/>
    <mergeCell ref="AF7:AG9"/>
    <mergeCell ref="I8:L8"/>
    <mergeCell ref="O8:O10"/>
    <mergeCell ref="P8:P10"/>
    <mergeCell ref="Q8:S8"/>
    <mergeCell ref="T8:T10"/>
    <mergeCell ref="S9:S10"/>
    <mergeCell ref="U9:U10"/>
    <mergeCell ref="V9:V10"/>
    <mergeCell ref="W9:W10"/>
    <mergeCell ref="X9:X10"/>
    <mergeCell ref="AX6:BB9"/>
    <mergeCell ref="AQ10:AS10"/>
    <mergeCell ref="AF35:AG35"/>
    <mergeCell ref="AF46:AG46"/>
    <mergeCell ref="C3:K3"/>
    <mergeCell ref="AW6:AW10"/>
    <mergeCell ref="U8:X8"/>
    <mergeCell ref="E9:E10"/>
    <mergeCell ref="F9:F10"/>
    <mergeCell ref="G9:G10"/>
    <mergeCell ref="I9:I10"/>
    <mergeCell ref="J9:J10"/>
    <mergeCell ref="K9:K10"/>
    <mergeCell ref="L9:L10"/>
    <mergeCell ref="Q9:Q10"/>
    <mergeCell ref="R9:R10"/>
  </mergeCells>
  <pageMargins left="0.31496062992125984" right="0.31496062992125984" top="0.74803149606299213" bottom="0.74803149606299213" header="0.51181102362204722" footer="0.51181102362204722"/>
  <pageSetup paperSize="9" scale="80" firstPageNumber="0" fitToWidth="3" orientation="landscape" horizontalDpi="300" verticalDpi="300" r:id="rId1"/>
  <headerFooter alignWithMargins="0"/>
  <colBreaks count="1" manualBreakCount="1">
    <brk id="40" max="2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63" t="s">
        <v>86</v>
      </c>
      <c r="T1" s="564"/>
      <c r="U1" s="564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63" t="s">
        <v>86</v>
      </c>
      <c r="AS1" s="564"/>
      <c r="AT1" s="564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1149</v>
      </c>
      <c r="C2" s="60"/>
      <c r="D2" s="61" t="s">
        <v>87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87</v>
      </c>
      <c r="AC2" s="63"/>
      <c r="AD2" s="63"/>
      <c r="AE2" s="60"/>
      <c r="AF2" s="61" t="s">
        <v>88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88</v>
      </c>
      <c r="BB2" s="65"/>
      <c r="BC2" s="63"/>
      <c r="BE2" s="68" t="s">
        <v>37</v>
      </c>
      <c r="BF2" s="68" t="s">
        <v>37</v>
      </c>
      <c r="BH2" s="69"/>
    </row>
    <row r="3" spans="1:60" ht="27" customHeight="1" x14ac:dyDescent="0.15">
      <c r="A3" s="58"/>
      <c r="B3" s="71"/>
      <c r="C3" s="60"/>
      <c r="D3" s="567" t="s">
        <v>89</v>
      </c>
      <c r="E3" s="567"/>
      <c r="F3" s="570" t="s">
        <v>116</v>
      </c>
      <c r="G3" s="571"/>
      <c r="H3" s="571"/>
      <c r="I3" s="572"/>
      <c r="J3" s="570" t="s">
        <v>90</v>
      </c>
      <c r="K3" s="571"/>
      <c r="L3" s="571"/>
      <c r="M3" s="572"/>
      <c r="N3" s="570" t="s">
        <v>91</v>
      </c>
      <c r="O3" s="571"/>
      <c r="P3" s="571"/>
      <c r="Q3" s="571"/>
      <c r="R3" s="72"/>
      <c r="S3" s="73" t="s">
        <v>92</v>
      </c>
      <c r="T3" s="567" t="s">
        <v>93</v>
      </c>
      <c r="U3" s="568"/>
      <c r="V3" s="74"/>
      <c r="W3" s="73" t="s">
        <v>94</v>
      </c>
      <c r="X3" s="561" t="s">
        <v>83</v>
      </c>
      <c r="Y3" s="562"/>
      <c r="Z3" s="562"/>
      <c r="AA3" s="75"/>
      <c r="AB3" s="76">
        <v>1.0329999999999999</v>
      </c>
      <c r="AC3" s="75"/>
      <c r="AD3" s="75"/>
      <c r="AE3" s="60"/>
      <c r="AF3" s="567" t="s">
        <v>89</v>
      </c>
      <c r="AG3" s="567"/>
      <c r="AH3" s="569" t="s">
        <v>95</v>
      </c>
      <c r="AI3" s="569"/>
      <c r="AJ3" s="565" t="s">
        <v>96</v>
      </c>
      <c r="AK3" s="566"/>
      <c r="AL3" s="565" t="s">
        <v>97</v>
      </c>
      <c r="AM3" s="566"/>
      <c r="AN3" s="565" t="s">
        <v>98</v>
      </c>
      <c r="AO3" s="566"/>
      <c r="AP3" s="565" t="s">
        <v>99</v>
      </c>
      <c r="AQ3" s="566"/>
      <c r="AR3" s="77" t="s">
        <v>92</v>
      </c>
      <c r="AS3" s="567" t="s">
        <v>93</v>
      </c>
      <c r="AT3" s="568" t="s">
        <v>100</v>
      </c>
      <c r="AU3" s="74"/>
      <c r="AV3" s="73" t="s">
        <v>94</v>
      </c>
      <c r="AW3" s="561" t="s">
        <v>83</v>
      </c>
      <c r="AX3" s="562"/>
      <c r="AY3" s="562"/>
      <c r="AZ3" s="75"/>
      <c r="BA3" s="78">
        <v>1.157875</v>
      </c>
      <c r="BB3" s="75"/>
      <c r="BC3" s="75"/>
      <c r="BE3" s="79" t="s">
        <v>101</v>
      </c>
      <c r="BF3" s="79" t="s">
        <v>102</v>
      </c>
      <c r="BH3" s="80"/>
    </row>
    <row r="4" spans="1:60" ht="18" x14ac:dyDescent="0.15">
      <c r="A4" s="58"/>
      <c r="B4" s="81" t="s">
        <v>103</v>
      </c>
      <c r="C4" s="60"/>
      <c r="D4" s="82" t="s">
        <v>104</v>
      </c>
      <c r="E4" s="83" t="s">
        <v>105</v>
      </c>
      <c r="F4" s="138" t="s">
        <v>104</v>
      </c>
      <c r="G4" s="138" t="s">
        <v>106</v>
      </c>
      <c r="H4" s="139" t="s">
        <v>111</v>
      </c>
      <c r="I4" s="140" t="s">
        <v>112</v>
      </c>
      <c r="J4" s="138" t="s">
        <v>104</v>
      </c>
      <c r="K4" s="83" t="s">
        <v>106</v>
      </c>
      <c r="L4" s="139" t="s">
        <v>111</v>
      </c>
      <c r="M4" s="140" t="s">
        <v>112</v>
      </c>
      <c r="N4" s="143" t="s">
        <v>104</v>
      </c>
      <c r="O4" s="83" t="s">
        <v>106</v>
      </c>
      <c r="P4" s="139" t="s">
        <v>111</v>
      </c>
      <c r="Q4" s="144" t="s">
        <v>112</v>
      </c>
      <c r="R4" s="85"/>
      <c r="S4" s="83" t="s">
        <v>105</v>
      </c>
      <c r="T4" s="83" t="s">
        <v>107</v>
      </c>
      <c r="U4" s="83" t="s">
        <v>105</v>
      </c>
      <c r="V4" s="83" t="s">
        <v>82</v>
      </c>
      <c r="W4" s="85"/>
      <c r="X4" s="86">
        <v>2022</v>
      </c>
      <c r="Y4" s="86">
        <v>2023</v>
      </c>
      <c r="Z4" s="86">
        <v>2024</v>
      </c>
      <c r="AA4" s="85"/>
      <c r="AB4" s="85" t="s">
        <v>105</v>
      </c>
      <c r="AC4" s="85" t="s">
        <v>108</v>
      </c>
      <c r="AD4" s="85" t="s">
        <v>66</v>
      </c>
      <c r="AE4" s="87"/>
      <c r="AF4" s="82" t="s">
        <v>107</v>
      </c>
      <c r="AG4" s="83" t="s">
        <v>105</v>
      </c>
      <c r="AH4" s="82" t="s">
        <v>107</v>
      </c>
      <c r="AI4" s="84" t="s">
        <v>106</v>
      </c>
      <c r="AJ4" s="82" t="s">
        <v>107</v>
      </c>
      <c r="AK4" s="84" t="s">
        <v>106</v>
      </c>
      <c r="AL4" s="82" t="s">
        <v>107</v>
      </c>
      <c r="AM4" s="84" t="s">
        <v>106</v>
      </c>
      <c r="AN4" s="82" t="s">
        <v>107</v>
      </c>
      <c r="AO4" s="84" t="s">
        <v>106</v>
      </c>
      <c r="AP4" s="82" t="s">
        <v>107</v>
      </c>
      <c r="AQ4" s="83" t="s">
        <v>106</v>
      </c>
      <c r="AR4" s="88" t="s">
        <v>105</v>
      </c>
      <c r="AS4" s="82" t="s">
        <v>107</v>
      </c>
      <c r="AT4" s="83" t="s">
        <v>105</v>
      </c>
      <c r="AU4" s="83" t="s">
        <v>82</v>
      </c>
      <c r="AV4" s="85"/>
      <c r="AW4" s="86">
        <v>2022</v>
      </c>
      <c r="AX4" s="86">
        <v>2023</v>
      </c>
      <c r="AY4" s="86">
        <v>2024</v>
      </c>
      <c r="AZ4" s="85"/>
      <c r="BA4" s="85" t="s">
        <v>105</v>
      </c>
      <c r="BB4" s="85" t="s">
        <v>108</v>
      </c>
      <c r="BC4" s="85" t="s">
        <v>66</v>
      </c>
      <c r="BD4" s="89"/>
      <c r="BE4" s="90" t="s">
        <v>105</v>
      </c>
      <c r="BF4" s="90" t="s">
        <v>105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109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1150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87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88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84" t="s">
        <v>117</v>
      </c>
      <c r="C4" s="584"/>
      <c r="D4" s="584"/>
      <c r="E4" s="584"/>
      <c r="F4" s="585" t="s">
        <v>118</v>
      </c>
      <c r="G4" s="586"/>
      <c r="H4" s="586"/>
      <c r="I4" s="586"/>
      <c r="J4" s="586"/>
      <c r="K4" s="586"/>
      <c r="L4" s="586"/>
      <c r="M4" s="586"/>
      <c r="N4" s="150"/>
      <c r="O4" s="587" t="s">
        <v>119</v>
      </c>
      <c r="P4" s="588" t="s">
        <v>120</v>
      </c>
      <c r="Q4" s="589"/>
      <c r="R4" s="589"/>
      <c r="S4" s="589"/>
      <c r="T4" s="589"/>
      <c r="U4" s="589"/>
      <c r="V4" s="589"/>
      <c r="W4" s="589"/>
      <c r="X4" s="589"/>
      <c r="Y4" s="590"/>
      <c r="Z4" s="588" t="s">
        <v>121</v>
      </c>
      <c r="AA4" s="591"/>
      <c r="AB4" s="591"/>
      <c r="AC4" s="591"/>
      <c r="AD4" s="591"/>
      <c r="AE4" s="591"/>
      <c r="AF4" s="591"/>
      <c r="AG4" s="591"/>
      <c r="AH4" s="591"/>
      <c r="AI4" s="591"/>
      <c r="AJ4" s="591"/>
      <c r="AK4" s="591"/>
      <c r="AL4" s="591"/>
      <c r="AM4" s="591"/>
      <c r="AN4" s="591"/>
      <c r="AO4" s="591"/>
      <c r="AP4" s="591"/>
      <c r="AQ4" s="591"/>
      <c r="AR4" s="591"/>
      <c r="AS4" s="591"/>
      <c r="AT4" s="591"/>
      <c r="AU4" s="591"/>
      <c r="AV4" s="591"/>
      <c r="AW4" s="591"/>
      <c r="AX4" s="591"/>
      <c r="AY4" s="591"/>
      <c r="AZ4" s="591"/>
      <c r="BA4" s="591"/>
      <c r="BB4" s="591"/>
      <c r="BC4" s="591"/>
      <c r="BD4" s="591"/>
      <c r="BE4" s="591"/>
      <c r="BF4" s="591"/>
      <c r="BG4" s="591"/>
      <c r="BH4" s="591"/>
      <c r="BI4" s="591"/>
      <c r="BJ4" s="591"/>
      <c r="BK4" s="591"/>
      <c r="BL4" s="591"/>
      <c r="BM4" s="591"/>
      <c r="BN4" s="591"/>
      <c r="BO4" s="591"/>
      <c r="BP4" s="591"/>
      <c r="BQ4" s="591"/>
      <c r="BR4" s="591"/>
      <c r="BS4" s="591"/>
      <c r="BT4" s="591"/>
      <c r="BU4" s="591"/>
      <c r="BV4" s="591"/>
      <c r="BW4" s="591"/>
      <c r="BX4" s="591"/>
      <c r="BY4" s="591"/>
      <c r="BZ4" s="591"/>
      <c r="CA4" s="591"/>
      <c r="CB4" s="591"/>
      <c r="CC4" s="591"/>
      <c r="CD4" s="591"/>
      <c r="CE4" s="591"/>
      <c r="CF4" s="591"/>
      <c r="CG4" s="591"/>
      <c r="CH4" s="591"/>
      <c r="CI4" s="591"/>
      <c r="CJ4" s="591"/>
      <c r="CK4" s="591"/>
      <c r="CL4" s="591"/>
      <c r="CM4" s="591"/>
      <c r="CN4" s="591"/>
      <c r="CO4" s="591"/>
      <c r="CP4" s="591"/>
      <c r="CQ4" s="591"/>
      <c r="CR4" s="591"/>
      <c r="CS4" s="591"/>
      <c r="CT4" s="591"/>
      <c r="CU4" s="591"/>
      <c r="CV4" s="591"/>
      <c r="CW4" s="591"/>
      <c r="CX4" s="591"/>
      <c r="CY4" s="591"/>
      <c r="CZ4" s="591"/>
      <c r="DA4" s="591"/>
      <c r="DB4" s="591"/>
      <c r="DC4" s="591"/>
      <c r="DD4" s="591"/>
      <c r="DE4" s="591"/>
      <c r="DF4" s="591"/>
      <c r="DG4" s="591"/>
      <c r="DH4" s="591"/>
      <c r="DI4" s="591"/>
      <c r="DJ4" s="591"/>
      <c r="DK4" s="591"/>
      <c r="DL4" s="591"/>
      <c r="DM4" s="591"/>
      <c r="DN4" s="591"/>
      <c r="DO4" s="591"/>
      <c r="DP4" s="591"/>
      <c r="DQ4" s="591"/>
      <c r="DR4" s="591"/>
      <c r="DS4" s="591"/>
      <c r="DT4" s="591"/>
      <c r="DU4" s="591"/>
      <c r="DV4" s="591"/>
      <c r="DW4" s="591"/>
      <c r="DX4" s="591"/>
      <c r="DY4" s="591"/>
      <c r="DZ4" s="591"/>
      <c r="EA4" s="591"/>
      <c r="EB4" s="591"/>
      <c r="EC4" s="591"/>
      <c r="ED4" s="591"/>
      <c r="EE4" s="591"/>
      <c r="EF4" s="591"/>
      <c r="EG4" s="591"/>
      <c r="EH4" s="591"/>
      <c r="EI4" s="591"/>
      <c r="EJ4" s="591"/>
      <c r="EK4" s="591"/>
      <c r="EL4" s="591"/>
      <c r="EM4" s="591"/>
      <c r="EN4" s="591"/>
      <c r="EO4" s="591"/>
      <c r="EP4" s="591"/>
      <c r="EQ4" s="591"/>
      <c r="ER4" s="591"/>
      <c r="ES4" s="591"/>
      <c r="ET4" s="591"/>
      <c r="EU4" s="588" t="s">
        <v>122</v>
      </c>
      <c r="EV4" s="591"/>
      <c r="EW4" s="591"/>
      <c r="EX4" s="591"/>
      <c r="EY4" s="591"/>
      <c r="EZ4" s="591"/>
      <c r="FA4" s="591"/>
      <c r="FB4" s="591"/>
      <c r="FC4" s="591"/>
      <c r="FD4" s="591"/>
      <c r="FE4" s="591"/>
      <c r="FF4" s="591"/>
      <c r="FG4" s="591"/>
      <c r="FH4" s="591"/>
      <c r="FI4" s="591"/>
      <c r="FJ4" s="591"/>
      <c r="FK4" s="591"/>
      <c r="FL4" s="591"/>
      <c r="FM4" s="591"/>
      <c r="FN4" s="591"/>
      <c r="FO4" s="591"/>
      <c r="FP4" s="591"/>
      <c r="FQ4" s="591"/>
      <c r="FR4" s="591"/>
      <c r="FS4" s="591"/>
      <c r="FT4" s="591"/>
      <c r="FU4" s="591"/>
      <c r="FV4" s="591"/>
      <c r="FW4" s="591"/>
      <c r="FX4" s="591"/>
      <c r="FY4" s="591"/>
      <c r="FZ4" s="591"/>
      <c r="GA4" s="591"/>
      <c r="GB4" s="591"/>
      <c r="GC4" s="591"/>
      <c r="GD4" s="591"/>
      <c r="GE4" s="591"/>
      <c r="GF4" s="591"/>
      <c r="GG4" s="591"/>
      <c r="GH4" s="591"/>
      <c r="GI4" s="591"/>
      <c r="GJ4" s="591"/>
      <c r="GK4" s="591"/>
      <c r="GL4" s="591"/>
      <c r="GM4" s="591"/>
      <c r="GN4" s="591"/>
      <c r="GO4" s="591"/>
      <c r="GP4" s="591"/>
      <c r="GQ4" s="591"/>
      <c r="GR4" s="591"/>
      <c r="GS4" s="591"/>
      <c r="GT4" s="591"/>
      <c r="GU4" s="591"/>
      <c r="GV4" s="591"/>
      <c r="GW4" s="591"/>
      <c r="GX4" s="591"/>
      <c r="GY4" s="591"/>
      <c r="GZ4" s="591"/>
      <c r="HA4" s="591"/>
      <c r="HB4" s="591"/>
      <c r="HC4" s="591"/>
      <c r="HD4" s="591"/>
      <c r="HE4" s="591"/>
      <c r="HF4" s="591"/>
      <c r="HG4" s="591"/>
      <c r="HH4" s="591"/>
      <c r="HI4" s="591"/>
      <c r="HJ4" s="591"/>
      <c r="HK4" s="591"/>
      <c r="HL4" s="591"/>
      <c r="HM4" s="591"/>
      <c r="HN4" s="591"/>
      <c r="HO4" s="591"/>
      <c r="HP4" s="591"/>
      <c r="HQ4" s="591"/>
      <c r="HR4" s="591"/>
      <c r="HS4" s="591"/>
      <c r="HT4" s="591"/>
      <c r="HU4" s="591"/>
      <c r="HV4" s="591"/>
      <c r="HW4" s="591"/>
      <c r="HX4" s="591"/>
      <c r="HY4" s="591"/>
      <c r="HZ4" s="591"/>
      <c r="IA4" s="591"/>
      <c r="IB4" s="591"/>
      <c r="IC4" s="591"/>
      <c r="ID4" s="591"/>
      <c r="IE4" s="591"/>
      <c r="IF4" s="591"/>
      <c r="IG4" s="591"/>
      <c r="IH4" s="591"/>
      <c r="II4" s="591"/>
      <c r="IJ4" s="591"/>
      <c r="IK4" s="591"/>
      <c r="IL4" s="591"/>
      <c r="IM4" s="591"/>
      <c r="IN4" s="591"/>
      <c r="IO4" s="591"/>
      <c r="IP4" s="591"/>
      <c r="IQ4" s="591"/>
      <c r="IR4" s="591"/>
      <c r="IS4" s="591"/>
      <c r="IT4" s="591"/>
      <c r="IU4" s="591"/>
      <c r="IV4" s="591"/>
      <c r="IW4" s="591"/>
      <c r="IX4" s="591"/>
      <c r="IY4" s="591"/>
      <c r="IZ4" s="591"/>
      <c r="JA4" s="591"/>
      <c r="JB4" s="591"/>
      <c r="JC4" s="591"/>
      <c r="JD4" s="591"/>
      <c r="JE4" s="591"/>
      <c r="JF4" s="591"/>
      <c r="JG4" s="591"/>
      <c r="JH4" s="591"/>
      <c r="JI4" s="591"/>
      <c r="JJ4" s="591"/>
      <c r="JK4" s="591"/>
      <c r="JL4" s="591"/>
      <c r="JM4" s="591"/>
      <c r="JN4" s="591"/>
      <c r="JO4" s="597"/>
      <c r="JP4" s="151"/>
      <c r="JQ4" s="587" t="s">
        <v>123</v>
      </c>
      <c r="JR4" s="152" t="s">
        <v>124</v>
      </c>
      <c r="JS4" s="153"/>
      <c r="JT4" s="153"/>
      <c r="JU4" s="153"/>
      <c r="JV4" s="153"/>
      <c r="JW4" s="153"/>
      <c r="JX4" s="153"/>
      <c r="JY4" s="153"/>
      <c r="JZ4" s="593" t="s">
        <v>125</v>
      </c>
      <c r="KA4" s="589"/>
      <c r="KB4" s="589"/>
      <c r="KC4" s="589"/>
      <c r="KD4" s="589"/>
      <c r="KE4" s="589"/>
      <c r="KF4" s="589"/>
      <c r="KG4" s="589"/>
      <c r="KH4" s="589"/>
      <c r="KI4" s="589"/>
      <c r="KJ4" s="589"/>
      <c r="KK4" s="589"/>
      <c r="KL4" s="589"/>
      <c r="KM4" s="589"/>
      <c r="KN4" s="589"/>
      <c r="KO4" s="589"/>
      <c r="KP4" s="589"/>
      <c r="KQ4" s="589"/>
      <c r="KR4" s="589"/>
      <c r="KS4" s="589"/>
      <c r="KT4" s="589"/>
      <c r="KU4" s="589"/>
      <c r="KV4" s="589"/>
      <c r="KW4" s="589"/>
      <c r="KX4" s="589"/>
      <c r="KY4" s="589"/>
      <c r="KZ4" s="589"/>
      <c r="LA4" s="589"/>
      <c r="LB4" s="589"/>
      <c r="LC4" s="589"/>
      <c r="LD4" s="589"/>
      <c r="LE4" s="589"/>
      <c r="LF4" s="589"/>
      <c r="LG4" s="589"/>
      <c r="LH4" s="589"/>
      <c r="LI4" s="589"/>
      <c r="LJ4" s="589"/>
      <c r="LK4" s="589"/>
      <c r="LL4" s="589"/>
      <c r="LM4" s="589"/>
      <c r="LN4" s="589"/>
      <c r="LO4" s="589"/>
      <c r="LP4" s="589"/>
      <c r="LQ4" s="589"/>
      <c r="LR4" s="589"/>
      <c r="LS4" s="589"/>
      <c r="LT4" s="589"/>
      <c r="LU4" s="589"/>
      <c r="LV4" s="589"/>
      <c r="LW4" s="589"/>
      <c r="LX4" s="589"/>
      <c r="LY4" s="589"/>
      <c r="LZ4" s="589"/>
      <c r="MA4" s="589"/>
      <c r="MB4" s="589"/>
      <c r="MC4" s="589"/>
      <c r="MD4" s="589"/>
      <c r="ME4" s="589"/>
      <c r="MF4" s="589"/>
      <c r="MG4" s="589"/>
      <c r="MH4" s="589"/>
      <c r="MI4" s="589"/>
      <c r="MJ4" s="589"/>
      <c r="MK4" s="589"/>
      <c r="ML4" s="589"/>
      <c r="MM4" s="589"/>
      <c r="MN4" s="589"/>
      <c r="MO4" s="589"/>
      <c r="MP4" s="589"/>
      <c r="MQ4" s="589"/>
      <c r="MR4" s="589"/>
      <c r="MS4" s="589"/>
      <c r="MT4" s="589"/>
      <c r="MU4" s="589"/>
      <c r="MV4" s="589"/>
      <c r="MW4" s="589"/>
      <c r="MX4" s="589"/>
      <c r="MY4" s="589"/>
      <c r="MZ4" s="589"/>
      <c r="NA4" s="589"/>
      <c r="NB4" s="589"/>
      <c r="NC4" s="589"/>
      <c r="ND4" s="589"/>
      <c r="NE4" s="589"/>
      <c r="NF4" s="589"/>
      <c r="NG4" s="589"/>
      <c r="NH4" s="589"/>
      <c r="NI4" s="589"/>
      <c r="NJ4" s="589"/>
      <c r="NK4" s="589"/>
      <c r="NL4" s="589"/>
      <c r="NM4" s="589"/>
      <c r="NN4" s="589"/>
      <c r="NO4" s="589"/>
      <c r="NP4" s="589"/>
      <c r="NQ4" s="589"/>
      <c r="NR4" s="589"/>
      <c r="NS4" s="589"/>
      <c r="NT4" s="589"/>
      <c r="NU4" s="589"/>
      <c r="NV4" s="589"/>
      <c r="NW4" s="589"/>
      <c r="NX4" s="589"/>
      <c r="NY4" s="589"/>
      <c r="NZ4" s="589"/>
      <c r="OA4" s="594" t="s">
        <v>126</v>
      </c>
      <c r="OB4" s="595"/>
      <c r="OC4" s="595"/>
      <c r="OD4" s="595"/>
      <c r="OE4" s="595"/>
      <c r="OF4" s="595"/>
      <c r="OG4" s="595"/>
      <c r="OH4" s="595"/>
      <c r="OI4" s="596"/>
      <c r="OJ4" s="154"/>
    </row>
    <row r="5" spans="1:402" x14ac:dyDescent="0.15">
      <c r="B5" s="584"/>
      <c r="C5" s="584"/>
      <c r="D5" s="584"/>
      <c r="E5" s="584"/>
      <c r="F5" s="585"/>
      <c r="G5" s="586"/>
      <c r="H5" s="586"/>
      <c r="I5" s="586"/>
      <c r="J5" s="586"/>
      <c r="K5" s="586"/>
      <c r="L5" s="586"/>
      <c r="M5" s="586"/>
      <c r="N5" s="155"/>
      <c r="O5" s="587"/>
      <c r="P5" s="573" t="s">
        <v>127</v>
      </c>
      <c r="Q5" s="574"/>
      <c r="R5" s="574"/>
      <c r="S5" s="575"/>
      <c r="T5" s="156"/>
      <c r="U5" s="576" t="s">
        <v>128</v>
      </c>
      <c r="V5" s="574"/>
      <c r="W5" s="574"/>
      <c r="X5" s="575"/>
      <c r="Y5" s="577"/>
      <c r="Z5" s="578" t="s">
        <v>127</v>
      </c>
      <c r="AA5" s="579"/>
      <c r="AB5" s="579"/>
      <c r="AC5" s="580"/>
      <c r="AD5" s="580"/>
      <c r="AE5" s="581" t="s">
        <v>129</v>
      </c>
      <c r="AF5" s="582"/>
      <c r="AG5" s="582"/>
      <c r="AH5" s="582"/>
      <c r="AI5" s="583"/>
      <c r="AJ5" s="581" t="s">
        <v>130</v>
      </c>
      <c r="AK5" s="582"/>
      <c r="AL5" s="582"/>
      <c r="AM5" s="582"/>
      <c r="AN5" s="583"/>
      <c r="AO5" s="581" t="s">
        <v>131</v>
      </c>
      <c r="AP5" s="582"/>
      <c r="AQ5" s="582"/>
      <c r="AR5" s="582"/>
      <c r="AS5" s="583"/>
      <c r="AT5" s="581" t="s">
        <v>132</v>
      </c>
      <c r="AU5" s="582"/>
      <c r="AV5" s="582"/>
      <c r="AW5" s="582"/>
      <c r="AX5" s="583"/>
      <c r="AY5" s="581" t="s">
        <v>133</v>
      </c>
      <c r="AZ5" s="582"/>
      <c r="BA5" s="582"/>
      <c r="BB5" s="582"/>
      <c r="BC5" s="583"/>
      <c r="BD5" s="581" t="s">
        <v>134</v>
      </c>
      <c r="BE5" s="582"/>
      <c r="BF5" s="582"/>
      <c r="BG5" s="582"/>
      <c r="BH5" s="583"/>
      <c r="BI5" s="581" t="s">
        <v>135</v>
      </c>
      <c r="BJ5" s="582"/>
      <c r="BK5" s="582"/>
      <c r="BL5" s="582"/>
      <c r="BM5" s="583"/>
      <c r="BN5" s="581" t="s">
        <v>136</v>
      </c>
      <c r="BO5" s="582"/>
      <c r="BP5" s="582"/>
      <c r="BQ5" s="582"/>
      <c r="BR5" s="583"/>
      <c r="BS5" s="581" t="s">
        <v>137</v>
      </c>
      <c r="BT5" s="582"/>
      <c r="BU5" s="582"/>
      <c r="BV5" s="582"/>
      <c r="BW5" s="583"/>
      <c r="BX5" s="581" t="s">
        <v>138</v>
      </c>
      <c r="BY5" s="582"/>
      <c r="BZ5" s="582"/>
      <c r="CA5" s="582"/>
      <c r="CB5" s="583"/>
      <c r="CC5" s="581" t="s">
        <v>139</v>
      </c>
      <c r="CD5" s="582"/>
      <c r="CE5" s="582"/>
      <c r="CF5" s="582"/>
      <c r="CG5" s="582"/>
      <c r="CH5" s="592" t="s">
        <v>128</v>
      </c>
      <c r="CI5" s="579"/>
      <c r="CJ5" s="579"/>
      <c r="CK5" s="580"/>
      <c r="CL5" s="580"/>
      <c r="CM5" s="581" t="s">
        <v>129</v>
      </c>
      <c r="CN5" s="582"/>
      <c r="CO5" s="582"/>
      <c r="CP5" s="582"/>
      <c r="CQ5" s="583"/>
      <c r="CR5" s="581" t="s">
        <v>130</v>
      </c>
      <c r="CS5" s="582"/>
      <c r="CT5" s="582"/>
      <c r="CU5" s="582"/>
      <c r="CV5" s="583"/>
      <c r="CW5" s="581" t="s">
        <v>131</v>
      </c>
      <c r="CX5" s="582"/>
      <c r="CY5" s="582"/>
      <c r="CZ5" s="582"/>
      <c r="DA5" s="583"/>
      <c r="DB5" s="581" t="s">
        <v>132</v>
      </c>
      <c r="DC5" s="582"/>
      <c r="DD5" s="582"/>
      <c r="DE5" s="582"/>
      <c r="DF5" s="583"/>
      <c r="DG5" s="581" t="s">
        <v>133</v>
      </c>
      <c r="DH5" s="582"/>
      <c r="DI5" s="582"/>
      <c r="DJ5" s="582"/>
      <c r="DK5" s="583"/>
      <c r="DL5" s="581" t="s">
        <v>140</v>
      </c>
      <c r="DM5" s="582"/>
      <c r="DN5" s="582"/>
      <c r="DO5" s="582"/>
      <c r="DP5" s="583"/>
      <c r="DQ5" s="581" t="s">
        <v>134</v>
      </c>
      <c r="DR5" s="582"/>
      <c r="DS5" s="582"/>
      <c r="DT5" s="582"/>
      <c r="DU5" s="583"/>
      <c r="DV5" s="581" t="s">
        <v>135</v>
      </c>
      <c r="DW5" s="582"/>
      <c r="DX5" s="582"/>
      <c r="DY5" s="582"/>
      <c r="DZ5" s="583"/>
      <c r="EA5" s="581" t="s">
        <v>136</v>
      </c>
      <c r="EB5" s="582"/>
      <c r="EC5" s="582"/>
      <c r="ED5" s="582"/>
      <c r="EE5" s="583"/>
      <c r="EF5" s="581" t="s">
        <v>137</v>
      </c>
      <c r="EG5" s="582"/>
      <c r="EH5" s="582"/>
      <c r="EI5" s="582"/>
      <c r="EJ5" s="583"/>
      <c r="EK5" s="581" t="s">
        <v>141</v>
      </c>
      <c r="EL5" s="582"/>
      <c r="EM5" s="582"/>
      <c r="EN5" s="582"/>
      <c r="EO5" s="583"/>
      <c r="EP5" s="581" t="s">
        <v>138</v>
      </c>
      <c r="EQ5" s="582"/>
      <c r="ER5" s="582"/>
      <c r="ES5" s="582"/>
      <c r="ET5" s="583"/>
      <c r="EU5" s="578" t="s">
        <v>127</v>
      </c>
      <c r="EV5" s="579"/>
      <c r="EW5" s="579"/>
      <c r="EX5" s="580"/>
      <c r="EY5" s="580"/>
      <c r="EZ5" s="581" t="s">
        <v>129</v>
      </c>
      <c r="FA5" s="582"/>
      <c r="FB5" s="582"/>
      <c r="FC5" s="582"/>
      <c r="FD5" s="583"/>
      <c r="FE5" s="581" t="s">
        <v>130</v>
      </c>
      <c r="FF5" s="582"/>
      <c r="FG5" s="582"/>
      <c r="FH5" s="582"/>
      <c r="FI5" s="583"/>
      <c r="FJ5" s="581" t="s">
        <v>131</v>
      </c>
      <c r="FK5" s="582"/>
      <c r="FL5" s="582"/>
      <c r="FM5" s="582"/>
      <c r="FN5" s="583"/>
      <c r="FO5" s="581" t="s">
        <v>132</v>
      </c>
      <c r="FP5" s="582"/>
      <c r="FQ5" s="582"/>
      <c r="FR5" s="582"/>
      <c r="FS5" s="583"/>
      <c r="FT5" s="581" t="s">
        <v>133</v>
      </c>
      <c r="FU5" s="582"/>
      <c r="FV5" s="582"/>
      <c r="FW5" s="582"/>
      <c r="FX5" s="583"/>
      <c r="FY5" s="581" t="s">
        <v>134</v>
      </c>
      <c r="FZ5" s="582"/>
      <c r="GA5" s="582"/>
      <c r="GB5" s="582"/>
      <c r="GC5" s="583"/>
      <c r="GD5" s="581" t="s">
        <v>135</v>
      </c>
      <c r="GE5" s="582"/>
      <c r="GF5" s="582"/>
      <c r="GG5" s="582"/>
      <c r="GH5" s="583"/>
      <c r="GI5" s="581" t="s">
        <v>137</v>
      </c>
      <c r="GJ5" s="582"/>
      <c r="GK5" s="582"/>
      <c r="GL5" s="582"/>
      <c r="GM5" s="583"/>
      <c r="GN5" s="581" t="s">
        <v>138</v>
      </c>
      <c r="GO5" s="582"/>
      <c r="GP5" s="582"/>
      <c r="GQ5" s="582"/>
      <c r="GR5" s="583"/>
      <c r="GS5" s="581" t="s">
        <v>139</v>
      </c>
      <c r="GT5" s="582"/>
      <c r="GU5" s="582"/>
      <c r="GV5" s="582"/>
      <c r="GW5" s="582"/>
      <c r="GX5" s="592" t="s">
        <v>128</v>
      </c>
      <c r="GY5" s="579"/>
      <c r="GZ5" s="579"/>
      <c r="HA5" s="580"/>
      <c r="HB5" s="604"/>
      <c r="HC5" s="581" t="s">
        <v>129</v>
      </c>
      <c r="HD5" s="582"/>
      <c r="HE5" s="582"/>
      <c r="HF5" s="582"/>
      <c r="HG5" s="583"/>
      <c r="HH5" s="581" t="s">
        <v>130</v>
      </c>
      <c r="HI5" s="582"/>
      <c r="HJ5" s="582"/>
      <c r="HK5" s="582"/>
      <c r="HL5" s="583"/>
      <c r="HM5" s="581" t="s">
        <v>131</v>
      </c>
      <c r="HN5" s="582"/>
      <c r="HO5" s="582"/>
      <c r="HP5" s="582"/>
      <c r="HQ5" s="583"/>
      <c r="HR5" s="581" t="s">
        <v>132</v>
      </c>
      <c r="HS5" s="582"/>
      <c r="HT5" s="582"/>
      <c r="HU5" s="582"/>
      <c r="HV5" s="583"/>
      <c r="HW5" s="581" t="s">
        <v>133</v>
      </c>
      <c r="HX5" s="582"/>
      <c r="HY5" s="582"/>
      <c r="HZ5" s="582"/>
      <c r="IA5" s="583"/>
      <c r="IB5" s="581" t="s">
        <v>140</v>
      </c>
      <c r="IC5" s="582"/>
      <c r="ID5" s="582"/>
      <c r="IE5" s="582"/>
      <c r="IF5" s="583"/>
      <c r="IG5" s="581" t="s">
        <v>134</v>
      </c>
      <c r="IH5" s="582"/>
      <c r="II5" s="582"/>
      <c r="IJ5" s="582"/>
      <c r="IK5" s="583"/>
      <c r="IL5" s="581" t="s">
        <v>135</v>
      </c>
      <c r="IM5" s="582"/>
      <c r="IN5" s="582"/>
      <c r="IO5" s="582"/>
      <c r="IP5" s="583"/>
      <c r="IQ5" s="581" t="s">
        <v>136</v>
      </c>
      <c r="IR5" s="582"/>
      <c r="IS5" s="582"/>
      <c r="IT5" s="582"/>
      <c r="IU5" s="583"/>
      <c r="IV5" s="581" t="s">
        <v>137</v>
      </c>
      <c r="IW5" s="582"/>
      <c r="IX5" s="582"/>
      <c r="IY5" s="582"/>
      <c r="IZ5" s="583"/>
      <c r="JA5" s="581" t="s">
        <v>141</v>
      </c>
      <c r="JB5" s="582"/>
      <c r="JC5" s="582"/>
      <c r="JD5" s="582"/>
      <c r="JE5" s="583"/>
      <c r="JF5" s="581" t="s">
        <v>138</v>
      </c>
      <c r="JG5" s="582"/>
      <c r="JH5" s="582"/>
      <c r="JI5" s="582"/>
      <c r="JJ5" s="583"/>
      <c r="JK5" s="581" t="s">
        <v>139</v>
      </c>
      <c r="JL5" s="582"/>
      <c r="JM5" s="582"/>
      <c r="JN5" s="582"/>
      <c r="JO5" s="601"/>
      <c r="JP5" s="157"/>
      <c r="JQ5" s="587"/>
      <c r="JR5" s="602" t="s">
        <v>142</v>
      </c>
      <c r="JS5" s="582"/>
      <c r="JT5" s="582"/>
      <c r="JU5" s="603"/>
      <c r="JV5" s="617" t="s">
        <v>143</v>
      </c>
      <c r="JW5" s="582"/>
      <c r="JX5" s="582"/>
      <c r="JY5" s="582"/>
      <c r="JZ5" s="618" t="s">
        <v>144</v>
      </c>
      <c r="KA5" s="612"/>
      <c r="KB5" s="612"/>
      <c r="KC5" s="613"/>
      <c r="KD5" s="607" t="s">
        <v>129</v>
      </c>
      <c r="KE5" s="608"/>
      <c r="KF5" s="608"/>
      <c r="KG5" s="609"/>
      <c r="KH5" s="607" t="s">
        <v>130</v>
      </c>
      <c r="KI5" s="608"/>
      <c r="KJ5" s="608"/>
      <c r="KK5" s="609"/>
      <c r="KL5" s="607" t="s">
        <v>131</v>
      </c>
      <c r="KM5" s="608"/>
      <c r="KN5" s="608"/>
      <c r="KO5" s="609"/>
      <c r="KP5" s="607" t="s">
        <v>145</v>
      </c>
      <c r="KQ5" s="608"/>
      <c r="KR5" s="608"/>
      <c r="KS5" s="609"/>
      <c r="KT5" s="607" t="s">
        <v>133</v>
      </c>
      <c r="KU5" s="608"/>
      <c r="KV5" s="608"/>
      <c r="KW5" s="609"/>
      <c r="KX5" s="607" t="s">
        <v>146</v>
      </c>
      <c r="KY5" s="608"/>
      <c r="KZ5" s="608"/>
      <c r="LA5" s="609"/>
      <c r="LB5" s="607" t="s">
        <v>147</v>
      </c>
      <c r="LC5" s="608"/>
      <c r="LD5" s="608"/>
      <c r="LE5" s="609"/>
      <c r="LF5" s="607" t="s">
        <v>148</v>
      </c>
      <c r="LG5" s="608"/>
      <c r="LH5" s="608"/>
      <c r="LI5" s="610"/>
      <c r="LJ5" s="611" t="s">
        <v>149</v>
      </c>
      <c r="LK5" s="612"/>
      <c r="LL5" s="613"/>
      <c r="LM5" s="607" t="s">
        <v>129</v>
      </c>
      <c r="LN5" s="608"/>
      <c r="LO5" s="609"/>
      <c r="LP5" s="607" t="s">
        <v>130</v>
      </c>
      <c r="LQ5" s="608"/>
      <c r="LR5" s="609"/>
      <c r="LS5" s="607" t="s">
        <v>131</v>
      </c>
      <c r="LT5" s="608"/>
      <c r="LU5" s="609"/>
      <c r="LV5" s="607" t="s">
        <v>145</v>
      </c>
      <c r="LW5" s="608"/>
      <c r="LX5" s="609"/>
      <c r="LY5" s="607" t="s">
        <v>133</v>
      </c>
      <c r="LZ5" s="608"/>
      <c r="MA5" s="609"/>
      <c r="MB5" s="607" t="s">
        <v>146</v>
      </c>
      <c r="MC5" s="608"/>
      <c r="MD5" s="609"/>
      <c r="ME5" s="607" t="s">
        <v>147</v>
      </c>
      <c r="MF5" s="608"/>
      <c r="MG5" s="609"/>
      <c r="MH5" s="607" t="s">
        <v>148</v>
      </c>
      <c r="MI5" s="608"/>
      <c r="MJ5" s="610"/>
      <c r="MK5" s="611" t="s">
        <v>150</v>
      </c>
      <c r="ML5" s="612"/>
      <c r="MM5" s="613"/>
      <c r="MN5" s="607" t="s">
        <v>129</v>
      </c>
      <c r="MO5" s="608"/>
      <c r="MP5" s="609"/>
      <c r="MQ5" s="607" t="s">
        <v>130</v>
      </c>
      <c r="MR5" s="608"/>
      <c r="MS5" s="609"/>
      <c r="MT5" s="607" t="s">
        <v>131</v>
      </c>
      <c r="MU5" s="608"/>
      <c r="MV5" s="609"/>
      <c r="MW5" s="607" t="s">
        <v>145</v>
      </c>
      <c r="MX5" s="608"/>
      <c r="MY5" s="609"/>
      <c r="MZ5" s="607" t="s">
        <v>146</v>
      </c>
      <c r="NA5" s="608"/>
      <c r="NB5" s="609"/>
      <c r="NC5" s="607" t="s">
        <v>148</v>
      </c>
      <c r="ND5" s="608"/>
      <c r="NE5" s="609"/>
      <c r="NF5" s="607" t="s">
        <v>151</v>
      </c>
      <c r="NG5" s="608"/>
      <c r="NH5" s="610"/>
      <c r="NI5" s="611" t="s">
        <v>152</v>
      </c>
      <c r="NJ5" s="612"/>
      <c r="NK5" s="613"/>
      <c r="NL5" s="607" t="s">
        <v>129</v>
      </c>
      <c r="NM5" s="608"/>
      <c r="NN5" s="609"/>
      <c r="NO5" s="607" t="s">
        <v>131</v>
      </c>
      <c r="NP5" s="608"/>
      <c r="NQ5" s="609"/>
      <c r="NR5" s="607" t="s">
        <v>146</v>
      </c>
      <c r="NS5" s="608"/>
      <c r="NT5" s="609"/>
      <c r="NU5" s="607" t="s">
        <v>148</v>
      </c>
      <c r="NV5" s="608"/>
      <c r="NW5" s="609"/>
      <c r="NX5" s="607" t="s">
        <v>151</v>
      </c>
      <c r="NY5" s="608"/>
      <c r="NZ5" s="623"/>
      <c r="OA5" s="602" t="s">
        <v>153</v>
      </c>
      <c r="OB5" s="582"/>
      <c r="OC5" s="582"/>
      <c r="OD5" s="617" t="s">
        <v>154</v>
      </c>
      <c r="OE5" s="582"/>
      <c r="OF5" s="582"/>
      <c r="OG5" s="617" t="s">
        <v>155</v>
      </c>
      <c r="OH5" s="582"/>
      <c r="OI5" s="582"/>
      <c r="OJ5" s="158"/>
    </row>
    <row r="6" spans="1:402" ht="26.25" x14ac:dyDescent="0.15">
      <c r="B6" s="584"/>
      <c r="C6" s="584"/>
      <c r="D6" s="584"/>
      <c r="E6" s="584"/>
      <c r="F6" s="620" t="s">
        <v>156</v>
      </c>
      <c r="G6" s="621"/>
      <c r="H6" s="620" t="s">
        <v>157</v>
      </c>
      <c r="I6" s="621"/>
      <c r="J6" s="620" t="s">
        <v>158</v>
      </c>
      <c r="K6" s="621"/>
      <c r="L6" s="620" t="s">
        <v>159</v>
      </c>
      <c r="M6" s="622"/>
      <c r="N6" s="159"/>
      <c r="O6" s="587"/>
      <c r="P6" s="573"/>
      <c r="Q6" s="574"/>
      <c r="R6" s="574"/>
      <c r="S6" s="575"/>
      <c r="T6" s="156"/>
      <c r="U6" s="576"/>
      <c r="V6" s="574"/>
      <c r="W6" s="574"/>
      <c r="X6" s="575"/>
      <c r="Y6" s="577"/>
      <c r="Z6" s="598" t="s">
        <v>110</v>
      </c>
      <c r="AA6" s="599"/>
      <c r="AB6" s="599"/>
      <c r="AC6" s="600"/>
      <c r="AD6" s="600"/>
      <c r="AE6" s="581"/>
      <c r="AF6" s="582"/>
      <c r="AG6" s="582"/>
      <c r="AH6" s="582"/>
      <c r="AI6" s="583"/>
      <c r="AJ6" s="581"/>
      <c r="AK6" s="582"/>
      <c r="AL6" s="582"/>
      <c r="AM6" s="582"/>
      <c r="AN6" s="583"/>
      <c r="AO6" s="581"/>
      <c r="AP6" s="582"/>
      <c r="AQ6" s="582"/>
      <c r="AR6" s="582"/>
      <c r="AS6" s="583"/>
      <c r="AT6" s="581"/>
      <c r="AU6" s="582"/>
      <c r="AV6" s="582"/>
      <c r="AW6" s="582"/>
      <c r="AX6" s="583"/>
      <c r="AY6" s="581"/>
      <c r="AZ6" s="582"/>
      <c r="BA6" s="582"/>
      <c r="BB6" s="582"/>
      <c r="BC6" s="583"/>
      <c r="BD6" s="581"/>
      <c r="BE6" s="582"/>
      <c r="BF6" s="582"/>
      <c r="BG6" s="582"/>
      <c r="BH6" s="583"/>
      <c r="BI6" s="581"/>
      <c r="BJ6" s="582"/>
      <c r="BK6" s="582"/>
      <c r="BL6" s="582"/>
      <c r="BM6" s="583"/>
      <c r="BN6" s="581"/>
      <c r="BO6" s="582"/>
      <c r="BP6" s="582"/>
      <c r="BQ6" s="582"/>
      <c r="BR6" s="583"/>
      <c r="BS6" s="581"/>
      <c r="BT6" s="582"/>
      <c r="BU6" s="582"/>
      <c r="BV6" s="582"/>
      <c r="BW6" s="583"/>
      <c r="BX6" s="581"/>
      <c r="BY6" s="582"/>
      <c r="BZ6" s="582"/>
      <c r="CA6" s="582"/>
      <c r="CB6" s="583"/>
      <c r="CC6" s="581"/>
      <c r="CD6" s="582"/>
      <c r="CE6" s="582"/>
      <c r="CF6" s="582"/>
      <c r="CG6" s="582"/>
      <c r="CH6" s="605" t="s">
        <v>110</v>
      </c>
      <c r="CI6" s="599"/>
      <c r="CJ6" s="599"/>
      <c r="CK6" s="600"/>
      <c r="CL6" s="600"/>
      <c r="CM6" s="581"/>
      <c r="CN6" s="582"/>
      <c r="CO6" s="582"/>
      <c r="CP6" s="582"/>
      <c r="CQ6" s="583"/>
      <c r="CR6" s="581"/>
      <c r="CS6" s="582"/>
      <c r="CT6" s="582"/>
      <c r="CU6" s="582"/>
      <c r="CV6" s="583"/>
      <c r="CW6" s="581"/>
      <c r="CX6" s="582"/>
      <c r="CY6" s="582"/>
      <c r="CZ6" s="582"/>
      <c r="DA6" s="583"/>
      <c r="DB6" s="581"/>
      <c r="DC6" s="582"/>
      <c r="DD6" s="582"/>
      <c r="DE6" s="582"/>
      <c r="DF6" s="583"/>
      <c r="DG6" s="581"/>
      <c r="DH6" s="582"/>
      <c r="DI6" s="582"/>
      <c r="DJ6" s="582"/>
      <c r="DK6" s="583"/>
      <c r="DL6" s="581"/>
      <c r="DM6" s="582"/>
      <c r="DN6" s="582"/>
      <c r="DO6" s="582"/>
      <c r="DP6" s="583"/>
      <c r="DQ6" s="581"/>
      <c r="DR6" s="582"/>
      <c r="DS6" s="582"/>
      <c r="DT6" s="582"/>
      <c r="DU6" s="583"/>
      <c r="DV6" s="581"/>
      <c r="DW6" s="582"/>
      <c r="DX6" s="582"/>
      <c r="DY6" s="582"/>
      <c r="DZ6" s="583"/>
      <c r="EA6" s="581"/>
      <c r="EB6" s="582"/>
      <c r="EC6" s="582"/>
      <c r="ED6" s="582"/>
      <c r="EE6" s="583"/>
      <c r="EF6" s="581"/>
      <c r="EG6" s="582"/>
      <c r="EH6" s="582"/>
      <c r="EI6" s="582"/>
      <c r="EJ6" s="583"/>
      <c r="EK6" s="581"/>
      <c r="EL6" s="582"/>
      <c r="EM6" s="582"/>
      <c r="EN6" s="582"/>
      <c r="EO6" s="583"/>
      <c r="EP6" s="581"/>
      <c r="EQ6" s="582"/>
      <c r="ER6" s="582"/>
      <c r="ES6" s="582"/>
      <c r="ET6" s="583"/>
      <c r="EU6" s="598" t="s">
        <v>110</v>
      </c>
      <c r="EV6" s="599"/>
      <c r="EW6" s="599"/>
      <c r="EX6" s="600"/>
      <c r="EY6" s="600"/>
      <c r="EZ6" s="581"/>
      <c r="FA6" s="582"/>
      <c r="FB6" s="582"/>
      <c r="FC6" s="582"/>
      <c r="FD6" s="583"/>
      <c r="FE6" s="581"/>
      <c r="FF6" s="582"/>
      <c r="FG6" s="582"/>
      <c r="FH6" s="582"/>
      <c r="FI6" s="583"/>
      <c r="FJ6" s="581"/>
      <c r="FK6" s="582"/>
      <c r="FL6" s="582"/>
      <c r="FM6" s="582"/>
      <c r="FN6" s="583"/>
      <c r="FO6" s="581"/>
      <c r="FP6" s="582"/>
      <c r="FQ6" s="582"/>
      <c r="FR6" s="582"/>
      <c r="FS6" s="583"/>
      <c r="FT6" s="581"/>
      <c r="FU6" s="582"/>
      <c r="FV6" s="582"/>
      <c r="FW6" s="582"/>
      <c r="FX6" s="583"/>
      <c r="FY6" s="581"/>
      <c r="FZ6" s="582"/>
      <c r="GA6" s="582"/>
      <c r="GB6" s="582"/>
      <c r="GC6" s="583"/>
      <c r="GD6" s="581"/>
      <c r="GE6" s="582"/>
      <c r="GF6" s="582"/>
      <c r="GG6" s="582"/>
      <c r="GH6" s="583"/>
      <c r="GI6" s="581"/>
      <c r="GJ6" s="582"/>
      <c r="GK6" s="582"/>
      <c r="GL6" s="582"/>
      <c r="GM6" s="583"/>
      <c r="GN6" s="581"/>
      <c r="GO6" s="582"/>
      <c r="GP6" s="582"/>
      <c r="GQ6" s="582"/>
      <c r="GR6" s="583"/>
      <c r="GS6" s="581"/>
      <c r="GT6" s="582"/>
      <c r="GU6" s="582"/>
      <c r="GV6" s="582"/>
      <c r="GW6" s="582"/>
      <c r="GX6" s="605" t="s">
        <v>110</v>
      </c>
      <c r="GY6" s="599"/>
      <c r="GZ6" s="599"/>
      <c r="HA6" s="600"/>
      <c r="HB6" s="606"/>
      <c r="HC6" s="581"/>
      <c r="HD6" s="582"/>
      <c r="HE6" s="582"/>
      <c r="HF6" s="582"/>
      <c r="HG6" s="583"/>
      <c r="HH6" s="581"/>
      <c r="HI6" s="582"/>
      <c r="HJ6" s="582"/>
      <c r="HK6" s="582"/>
      <c r="HL6" s="583"/>
      <c r="HM6" s="581"/>
      <c r="HN6" s="582"/>
      <c r="HO6" s="582"/>
      <c r="HP6" s="582"/>
      <c r="HQ6" s="583"/>
      <c r="HR6" s="581"/>
      <c r="HS6" s="582"/>
      <c r="HT6" s="582"/>
      <c r="HU6" s="582"/>
      <c r="HV6" s="583"/>
      <c r="HW6" s="581"/>
      <c r="HX6" s="582"/>
      <c r="HY6" s="582"/>
      <c r="HZ6" s="582"/>
      <c r="IA6" s="583"/>
      <c r="IB6" s="581"/>
      <c r="IC6" s="582"/>
      <c r="ID6" s="582"/>
      <c r="IE6" s="582"/>
      <c r="IF6" s="583"/>
      <c r="IG6" s="581"/>
      <c r="IH6" s="582"/>
      <c r="II6" s="582"/>
      <c r="IJ6" s="582"/>
      <c r="IK6" s="583"/>
      <c r="IL6" s="581"/>
      <c r="IM6" s="582"/>
      <c r="IN6" s="582"/>
      <c r="IO6" s="582"/>
      <c r="IP6" s="583"/>
      <c r="IQ6" s="581"/>
      <c r="IR6" s="582"/>
      <c r="IS6" s="582"/>
      <c r="IT6" s="582"/>
      <c r="IU6" s="583"/>
      <c r="IV6" s="581"/>
      <c r="IW6" s="582"/>
      <c r="IX6" s="582"/>
      <c r="IY6" s="582"/>
      <c r="IZ6" s="583"/>
      <c r="JA6" s="581"/>
      <c r="JB6" s="582"/>
      <c r="JC6" s="582"/>
      <c r="JD6" s="582"/>
      <c r="JE6" s="583"/>
      <c r="JF6" s="581"/>
      <c r="JG6" s="582"/>
      <c r="JH6" s="582"/>
      <c r="JI6" s="582"/>
      <c r="JJ6" s="583"/>
      <c r="JK6" s="581"/>
      <c r="JL6" s="582"/>
      <c r="JM6" s="582"/>
      <c r="JN6" s="582"/>
      <c r="JO6" s="601"/>
      <c r="JP6" s="160"/>
      <c r="JQ6" s="587"/>
      <c r="JR6" s="602"/>
      <c r="JS6" s="582"/>
      <c r="JT6" s="582"/>
      <c r="JU6" s="603"/>
      <c r="JV6" s="617"/>
      <c r="JW6" s="582"/>
      <c r="JX6" s="582"/>
      <c r="JY6" s="582"/>
      <c r="JZ6" s="619" t="s">
        <v>110</v>
      </c>
      <c r="KA6" s="615"/>
      <c r="KB6" s="615"/>
      <c r="KC6" s="616"/>
      <c r="KD6" s="607"/>
      <c r="KE6" s="608"/>
      <c r="KF6" s="608"/>
      <c r="KG6" s="609"/>
      <c r="KH6" s="607"/>
      <c r="KI6" s="608"/>
      <c r="KJ6" s="608"/>
      <c r="KK6" s="609"/>
      <c r="KL6" s="607"/>
      <c r="KM6" s="608"/>
      <c r="KN6" s="608"/>
      <c r="KO6" s="609"/>
      <c r="KP6" s="607"/>
      <c r="KQ6" s="608"/>
      <c r="KR6" s="608"/>
      <c r="KS6" s="609"/>
      <c r="KT6" s="607"/>
      <c r="KU6" s="608"/>
      <c r="KV6" s="608"/>
      <c r="KW6" s="609"/>
      <c r="KX6" s="607"/>
      <c r="KY6" s="608"/>
      <c r="KZ6" s="608"/>
      <c r="LA6" s="609"/>
      <c r="LB6" s="607"/>
      <c r="LC6" s="608"/>
      <c r="LD6" s="608"/>
      <c r="LE6" s="609"/>
      <c r="LF6" s="607"/>
      <c r="LG6" s="608"/>
      <c r="LH6" s="608"/>
      <c r="LI6" s="610"/>
      <c r="LJ6" s="614" t="s">
        <v>110</v>
      </c>
      <c r="LK6" s="615"/>
      <c r="LL6" s="616"/>
      <c r="LM6" s="607"/>
      <c r="LN6" s="608"/>
      <c r="LO6" s="609"/>
      <c r="LP6" s="607"/>
      <c r="LQ6" s="608"/>
      <c r="LR6" s="609"/>
      <c r="LS6" s="607"/>
      <c r="LT6" s="608"/>
      <c r="LU6" s="609"/>
      <c r="LV6" s="607"/>
      <c r="LW6" s="608"/>
      <c r="LX6" s="609"/>
      <c r="LY6" s="607"/>
      <c r="LZ6" s="608"/>
      <c r="MA6" s="609"/>
      <c r="MB6" s="607"/>
      <c r="MC6" s="608"/>
      <c r="MD6" s="609"/>
      <c r="ME6" s="607"/>
      <c r="MF6" s="608"/>
      <c r="MG6" s="609"/>
      <c r="MH6" s="607"/>
      <c r="MI6" s="608"/>
      <c r="MJ6" s="610"/>
      <c r="MK6" s="614" t="s">
        <v>110</v>
      </c>
      <c r="ML6" s="615"/>
      <c r="MM6" s="616"/>
      <c r="MN6" s="607"/>
      <c r="MO6" s="608"/>
      <c r="MP6" s="609"/>
      <c r="MQ6" s="607"/>
      <c r="MR6" s="608"/>
      <c r="MS6" s="609"/>
      <c r="MT6" s="607"/>
      <c r="MU6" s="608"/>
      <c r="MV6" s="609"/>
      <c r="MW6" s="607"/>
      <c r="MX6" s="608"/>
      <c r="MY6" s="609"/>
      <c r="MZ6" s="607"/>
      <c r="NA6" s="608"/>
      <c r="NB6" s="609"/>
      <c r="NC6" s="607"/>
      <c r="ND6" s="608"/>
      <c r="NE6" s="609"/>
      <c r="NF6" s="607"/>
      <c r="NG6" s="608"/>
      <c r="NH6" s="610"/>
      <c r="NI6" s="614" t="s">
        <v>110</v>
      </c>
      <c r="NJ6" s="615"/>
      <c r="NK6" s="616"/>
      <c r="NL6" s="607"/>
      <c r="NM6" s="608"/>
      <c r="NN6" s="609"/>
      <c r="NO6" s="607"/>
      <c r="NP6" s="608"/>
      <c r="NQ6" s="609"/>
      <c r="NR6" s="607"/>
      <c r="NS6" s="608"/>
      <c r="NT6" s="609"/>
      <c r="NU6" s="607"/>
      <c r="NV6" s="608"/>
      <c r="NW6" s="609"/>
      <c r="NX6" s="607"/>
      <c r="NY6" s="608"/>
      <c r="NZ6" s="623"/>
      <c r="OA6" s="602"/>
      <c r="OB6" s="582"/>
      <c r="OC6" s="582"/>
      <c r="OD6" s="617"/>
      <c r="OE6" s="582"/>
      <c r="OF6" s="582"/>
      <c r="OG6" s="617"/>
      <c r="OH6" s="582"/>
      <c r="OI6" s="582"/>
      <c r="OJ6" s="161"/>
    </row>
    <row r="7" spans="1:402" ht="16.5" x14ac:dyDescent="0.2">
      <c r="B7" s="162" t="s">
        <v>160</v>
      </c>
      <c r="C7" s="163" t="s">
        <v>161</v>
      </c>
      <c r="D7" s="164" t="s">
        <v>162</v>
      </c>
      <c r="E7" s="163" t="s">
        <v>163</v>
      </c>
      <c r="F7" s="165" t="s">
        <v>104</v>
      </c>
      <c r="G7" s="166" t="s">
        <v>164</v>
      </c>
      <c r="H7" s="165" t="s">
        <v>107</v>
      </c>
      <c r="I7" s="166" t="s">
        <v>164</v>
      </c>
      <c r="J7" s="165" t="s">
        <v>107</v>
      </c>
      <c r="K7" s="166" t="s">
        <v>164</v>
      </c>
      <c r="L7" s="165" t="s">
        <v>107</v>
      </c>
      <c r="M7" s="167" t="s">
        <v>164</v>
      </c>
      <c r="O7" s="168">
        <f>SUM(O9:O782)</f>
        <v>88274</v>
      </c>
      <c r="P7" s="169" t="s">
        <v>165</v>
      </c>
      <c r="Q7" s="170" t="s">
        <v>166</v>
      </c>
      <c r="R7" s="171" t="s">
        <v>167</v>
      </c>
      <c r="S7" s="172" t="s">
        <v>168</v>
      </c>
      <c r="T7" s="173" t="s">
        <v>169</v>
      </c>
      <c r="U7" s="174" t="s">
        <v>165</v>
      </c>
      <c r="V7" s="170" t="s">
        <v>166</v>
      </c>
      <c r="W7" s="171" t="s">
        <v>167</v>
      </c>
      <c r="X7" s="172" t="s">
        <v>168</v>
      </c>
      <c r="Y7" s="173" t="s">
        <v>169</v>
      </c>
      <c r="Z7" s="169" t="s">
        <v>165</v>
      </c>
      <c r="AA7" s="170" t="s">
        <v>166</v>
      </c>
      <c r="AB7" s="171" t="s">
        <v>167</v>
      </c>
      <c r="AC7" s="172" t="s">
        <v>168</v>
      </c>
      <c r="AD7" s="173" t="s">
        <v>169</v>
      </c>
      <c r="AE7" s="175" t="s">
        <v>165</v>
      </c>
      <c r="AF7" s="170" t="s">
        <v>166</v>
      </c>
      <c r="AG7" s="171" t="s">
        <v>167</v>
      </c>
      <c r="AH7" s="172" t="s">
        <v>168</v>
      </c>
      <c r="AI7" s="173" t="s">
        <v>169</v>
      </c>
      <c r="AJ7" s="175" t="s">
        <v>165</v>
      </c>
      <c r="AK7" s="170" t="s">
        <v>166</v>
      </c>
      <c r="AL7" s="171" t="s">
        <v>167</v>
      </c>
      <c r="AM7" s="172" t="s">
        <v>168</v>
      </c>
      <c r="AN7" s="173" t="s">
        <v>169</v>
      </c>
      <c r="AO7" s="175" t="s">
        <v>165</v>
      </c>
      <c r="AP7" s="170" t="s">
        <v>166</v>
      </c>
      <c r="AQ7" s="171" t="s">
        <v>167</v>
      </c>
      <c r="AR7" s="172" t="s">
        <v>168</v>
      </c>
      <c r="AS7" s="173" t="s">
        <v>169</v>
      </c>
      <c r="AT7" s="175" t="s">
        <v>165</v>
      </c>
      <c r="AU7" s="170" t="s">
        <v>166</v>
      </c>
      <c r="AV7" s="171" t="s">
        <v>167</v>
      </c>
      <c r="AW7" s="172" t="s">
        <v>168</v>
      </c>
      <c r="AX7" s="173" t="s">
        <v>169</v>
      </c>
      <c r="AY7" s="175" t="s">
        <v>165</v>
      </c>
      <c r="AZ7" s="170" t="s">
        <v>166</v>
      </c>
      <c r="BA7" s="171" t="s">
        <v>167</v>
      </c>
      <c r="BB7" s="172" t="s">
        <v>168</v>
      </c>
      <c r="BC7" s="173" t="s">
        <v>169</v>
      </c>
      <c r="BD7" s="175" t="s">
        <v>165</v>
      </c>
      <c r="BE7" s="170" t="s">
        <v>166</v>
      </c>
      <c r="BF7" s="171" t="s">
        <v>167</v>
      </c>
      <c r="BG7" s="172" t="s">
        <v>168</v>
      </c>
      <c r="BH7" s="173" t="s">
        <v>169</v>
      </c>
      <c r="BI7" s="175" t="s">
        <v>165</v>
      </c>
      <c r="BJ7" s="170" t="s">
        <v>166</v>
      </c>
      <c r="BK7" s="171" t="s">
        <v>167</v>
      </c>
      <c r="BL7" s="172" t="s">
        <v>168</v>
      </c>
      <c r="BM7" s="173" t="s">
        <v>169</v>
      </c>
      <c r="BN7" s="175" t="s">
        <v>165</v>
      </c>
      <c r="BO7" s="170" t="s">
        <v>166</v>
      </c>
      <c r="BP7" s="171" t="s">
        <v>167</v>
      </c>
      <c r="BQ7" s="172" t="s">
        <v>168</v>
      </c>
      <c r="BR7" s="173" t="s">
        <v>169</v>
      </c>
      <c r="BS7" s="175" t="s">
        <v>165</v>
      </c>
      <c r="BT7" s="170" t="s">
        <v>166</v>
      </c>
      <c r="BU7" s="171" t="s">
        <v>167</v>
      </c>
      <c r="BV7" s="172" t="s">
        <v>168</v>
      </c>
      <c r="BW7" s="173" t="s">
        <v>169</v>
      </c>
      <c r="BX7" s="175" t="s">
        <v>165</v>
      </c>
      <c r="BY7" s="170" t="s">
        <v>166</v>
      </c>
      <c r="BZ7" s="171" t="s">
        <v>167</v>
      </c>
      <c r="CA7" s="172" t="s">
        <v>168</v>
      </c>
      <c r="CB7" s="173" t="s">
        <v>169</v>
      </c>
      <c r="CC7" s="175" t="s">
        <v>165</v>
      </c>
      <c r="CD7" s="170" t="s">
        <v>166</v>
      </c>
      <c r="CE7" s="171" t="s">
        <v>167</v>
      </c>
      <c r="CF7" s="172" t="s">
        <v>168</v>
      </c>
      <c r="CG7" s="173" t="s">
        <v>169</v>
      </c>
      <c r="CH7" s="174" t="s">
        <v>165</v>
      </c>
      <c r="CI7" s="170" t="s">
        <v>166</v>
      </c>
      <c r="CJ7" s="171" t="s">
        <v>167</v>
      </c>
      <c r="CK7" s="172" t="s">
        <v>168</v>
      </c>
      <c r="CL7" s="173" t="s">
        <v>169</v>
      </c>
      <c r="CM7" s="175" t="s">
        <v>165</v>
      </c>
      <c r="CN7" s="170" t="s">
        <v>166</v>
      </c>
      <c r="CO7" s="171" t="s">
        <v>167</v>
      </c>
      <c r="CP7" s="172" t="s">
        <v>168</v>
      </c>
      <c r="CQ7" s="173" t="s">
        <v>169</v>
      </c>
      <c r="CR7" s="175" t="s">
        <v>165</v>
      </c>
      <c r="CS7" s="170" t="s">
        <v>166</v>
      </c>
      <c r="CT7" s="171" t="s">
        <v>167</v>
      </c>
      <c r="CU7" s="172" t="s">
        <v>168</v>
      </c>
      <c r="CV7" s="173" t="s">
        <v>169</v>
      </c>
      <c r="CW7" s="175" t="s">
        <v>165</v>
      </c>
      <c r="CX7" s="170" t="s">
        <v>166</v>
      </c>
      <c r="CY7" s="171" t="s">
        <v>167</v>
      </c>
      <c r="CZ7" s="172" t="s">
        <v>168</v>
      </c>
      <c r="DA7" s="173" t="s">
        <v>169</v>
      </c>
      <c r="DB7" s="175" t="s">
        <v>165</v>
      </c>
      <c r="DC7" s="170" t="s">
        <v>166</v>
      </c>
      <c r="DD7" s="171" t="s">
        <v>167</v>
      </c>
      <c r="DE7" s="172" t="s">
        <v>168</v>
      </c>
      <c r="DF7" s="173" t="s">
        <v>169</v>
      </c>
      <c r="DG7" s="175" t="s">
        <v>165</v>
      </c>
      <c r="DH7" s="170" t="s">
        <v>166</v>
      </c>
      <c r="DI7" s="171" t="s">
        <v>167</v>
      </c>
      <c r="DJ7" s="172" t="s">
        <v>168</v>
      </c>
      <c r="DK7" s="173" t="s">
        <v>169</v>
      </c>
      <c r="DL7" s="175" t="s">
        <v>165</v>
      </c>
      <c r="DM7" s="170" t="s">
        <v>166</v>
      </c>
      <c r="DN7" s="171" t="s">
        <v>167</v>
      </c>
      <c r="DO7" s="172" t="s">
        <v>168</v>
      </c>
      <c r="DP7" s="173" t="s">
        <v>169</v>
      </c>
      <c r="DQ7" s="175" t="s">
        <v>165</v>
      </c>
      <c r="DR7" s="170" t="s">
        <v>166</v>
      </c>
      <c r="DS7" s="171" t="s">
        <v>167</v>
      </c>
      <c r="DT7" s="172" t="s">
        <v>168</v>
      </c>
      <c r="DU7" s="173" t="s">
        <v>169</v>
      </c>
      <c r="DV7" s="175" t="s">
        <v>165</v>
      </c>
      <c r="DW7" s="170" t="s">
        <v>166</v>
      </c>
      <c r="DX7" s="171" t="s">
        <v>167</v>
      </c>
      <c r="DY7" s="172" t="s">
        <v>168</v>
      </c>
      <c r="DZ7" s="173" t="s">
        <v>169</v>
      </c>
      <c r="EA7" s="175" t="s">
        <v>165</v>
      </c>
      <c r="EB7" s="170" t="s">
        <v>166</v>
      </c>
      <c r="EC7" s="171" t="s">
        <v>167</v>
      </c>
      <c r="ED7" s="172" t="s">
        <v>168</v>
      </c>
      <c r="EE7" s="173" t="s">
        <v>169</v>
      </c>
      <c r="EF7" s="175" t="s">
        <v>165</v>
      </c>
      <c r="EG7" s="170" t="s">
        <v>166</v>
      </c>
      <c r="EH7" s="171" t="s">
        <v>167</v>
      </c>
      <c r="EI7" s="172" t="s">
        <v>168</v>
      </c>
      <c r="EJ7" s="173" t="s">
        <v>169</v>
      </c>
      <c r="EK7" s="175" t="s">
        <v>165</v>
      </c>
      <c r="EL7" s="170" t="s">
        <v>166</v>
      </c>
      <c r="EM7" s="171" t="s">
        <v>167</v>
      </c>
      <c r="EN7" s="172" t="s">
        <v>168</v>
      </c>
      <c r="EO7" s="173" t="s">
        <v>169</v>
      </c>
      <c r="EP7" s="175" t="s">
        <v>165</v>
      </c>
      <c r="EQ7" s="170" t="s">
        <v>166</v>
      </c>
      <c r="ER7" s="171" t="s">
        <v>167</v>
      </c>
      <c r="ES7" s="172" t="s">
        <v>168</v>
      </c>
      <c r="ET7" s="173" t="s">
        <v>169</v>
      </c>
      <c r="EU7" s="169" t="s">
        <v>165</v>
      </c>
      <c r="EV7" s="170" t="s">
        <v>166</v>
      </c>
      <c r="EW7" s="171" t="s">
        <v>167</v>
      </c>
      <c r="EX7" s="172" t="s">
        <v>168</v>
      </c>
      <c r="EY7" s="173" t="s">
        <v>169</v>
      </c>
      <c r="EZ7" s="175" t="s">
        <v>165</v>
      </c>
      <c r="FA7" s="170" t="s">
        <v>166</v>
      </c>
      <c r="FB7" s="171" t="s">
        <v>167</v>
      </c>
      <c r="FC7" s="172" t="s">
        <v>168</v>
      </c>
      <c r="FD7" s="173" t="s">
        <v>169</v>
      </c>
      <c r="FE7" s="175" t="s">
        <v>165</v>
      </c>
      <c r="FF7" s="170" t="s">
        <v>166</v>
      </c>
      <c r="FG7" s="171" t="s">
        <v>167</v>
      </c>
      <c r="FH7" s="172" t="s">
        <v>168</v>
      </c>
      <c r="FI7" s="173" t="s">
        <v>169</v>
      </c>
      <c r="FJ7" s="175" t="s">
        <v>165</v>
      </c>
      <c r="FK7" s="170" t="s">
        <v>166</v>
      </c>
      <c r="FL7" s="171" t="s">
        <v>167</v>
      </c>
      <c r="FM7" s="172" t="s">
        <v>168</v>
      </c>
      <c r="FN7" s="173" t="s">
        <v>169</v>
      </c>
      <c r="FO7" s="175" t="s">
        <v>165</v>
      </c>
      <c r="FP7" s="170" t="s">
        <v>166</v>
      </c>
      <c r="FQ7" s="171" t="s">
        <v>167</v>
      </c>
      <c r="FR7" s="172" t="s">
        <v>168</v>
      </c>
      <c r="FS7" s="173" t="s">
        <v>169</v>
      </c>
      <c r="FT7" s="175" t="s">
        <v>165</v>
      </c>
      <c r="FU7" s="170" t="s">
        <v>166</v>
      </c>
      <c r="FV7" s="171" t="s">
        <v>167</v>
      </c>
      <c r="FW7" s="172" t="s">
        <v>168</v>
      </c>
      <c r="FX7" s="173" t="s">
        <v>169</v>
      </c>
      <c r="FY7" s="175" t="s">
        <v>165</v>
      </c>
      <c r="FZ7" s="170" t="s">
        <v>166</v>
      </c>
      <c r="GA7" s="171" t="s">
        <v>167</v>
      </c>
      <c r="GB7" s="172" t="s">
        <v>168</v>
      </c>
      <c r="GC7" s="173" t="s">
        <v>169</v>
      </c>
      <c r="GD7" s="175" t="s">
        <v>165</v>
      </c>
      <c r="GE7" s="170" t="s">
        <v>166</v>
      </c>
      <c r="GF7" s="171" t="s">
        <v>167</v>
      </c>
      <c r="GG7" s="172" t="s">
        <v>168</v>
      </c>
      <c r="GH7" s="173" t="s">
        <v>169</v>
      </c>
      <c r="GI7" s="175" t="s">
        <v>165</v>
      </c>
      <c r="GJ7" s="170" t="s">
        <v>166</v>
      </c>
      <c r="GK7" s="171" t="s">
        <v>167</v>
      </c>
      <c r="GL7" s="172" t="s">
        <v>168</v>
      </c>
      <c r="GM7" s="173" t="s">
        <v>169</v>
      </c>
      <c r="GN7" s="175" t="s">
        <v>165</v>
      </c>
      <c r="GO7" s="170" t="s">
        <v>166</v>
      </c>
      <c r="GP7" s="171" t="s">
        <v>167</v>
      </c>
      <c r="GQ7" s="172" t="s">
        <v>168</v>
      </c>
      <c r="GR7" s="173" t="s">
        <v>169</v>
      </c>
      <c r="GS7" s="175" t="s">
        <v>165</v>
      </c>
      <c r="GT7" s="170" t="s">
        <v>166</v>
      </c>
      <c r="GU7" s="171" t="s">
        <v>167</v>
      </c>
      <c r="GV7" s="172" t="s">
        <v>168</v>
      </c>
      <c r="GW7" s="173" t="s">
        <v>169</v>
      </c>
      <c r="GX7" s="174" t="s">
        <v>165</v>
      </c>
      <c r="GY7" s="170" t="s">
        <v>166</v>
      </c>
      <c r="GZ7" s="171" t="s">
        <v>167</v>
      </c>
      <c r="HA7" s="172" t="s">
        <v>168</v>
      </c>
      <c r="HB7" s="173" t="s">
        <v>169</v>
      </c>
      <c r="HC7" s="175" t="s">
        <v>165</v>
      </c>
      <c r="HD7" s="170" t="s">
        <v>166</v>
      </c>
      <c r="HE7" s="171" t="s">
        <v>167</v>
      </c>
      <c r="HF7" s="172" t="s">
        <v>168</v>
      </c>
      <c r="HG7" s="173" t="s">
        <v>169</v>
      </c>
      <c r="HH7" s="175" t="s">
        <v>165</v>
      </c>
      <c r="HI7" s="170" t="s">
        <v>166</v>
      </c>
      <c r="HJ7" s="171" t="s">
        <v>167</v>
      </c>
      <c r="HK7" s="172" t="s">
        <v>168</v>
      </c>
      <c r="HL7" s="173" t="s">
        <v>169</v>
      </c>
      <c r="HM7" s="175" t="s">
        <v>165</v>
      </c>
      <c r="HN7" s="170" t="s">
        <v>166</v>
      </c>
      <c r="HO7" s="171" t="s">
        <v>167</v>
      </c>
      <c r="HP7" s="172" t="s">
        <v>168</v>
      </c>
      <c r="HQ7" s="173" t="s">
        <v>169</v>
      </c>
      <c r="HR7" s="175" t="s">
        <v>165</v>
      </c>
      <c r="HS7" s="170" t="s">
        <v>166</v>
      </c>
      <c r="HT7" s="171" t="s">
        <v>167</v>
      </c>
      <c r="HU7" s="172" t="s">
        <v>168</v>
      </c>
      <c r="HV7" s="173" t="s">
        <v>169</v>
      </c>
      <c r="HW7" s="175" t="s">
        <v>165</v>
      </c>
      <c r="HX7" s="170" t="s">
        <v>166</v>
      </c>
      <c r="HY7" s="171" t="s">
        <v>167</v>
      </c>
      <c r="HZ7" s="172" t="s">
        <v>168</v>
      </c>
      <c r="IA7" s="173" t="s">
        <v>169</v>
      </c>
      <c r="IB7" s="175" t="s">
        <v>165</v>
      </c>
      <c r="IC7" s="170" t="s">
        <v>166</v>
      </c>
      <c r="ID7" s="171" t="s">
        <v>167</v>
      </c>
      <c r="IE7" s="172" t="s">
        <v>168</v>
      </c>
      <c r="IF7" s="173" t="s">
        <v>169</v>
      </c>
      <c r="IG7" s="175" t="s">
        <v>165</v>
      </c>
      <c r="IH7" s="170" t="s">
        <v>166</v>
      </c>
      <c r="II7" s="171" t="s">
        <v>167</v>
      </c>
      <c r="IJ7" s="172" t="s">
        <v>168</v>
      </c>
      <c r="IK7" s="173" t="s">
        <v>169</v>
      </c>
      <c r="IL7" s="175" t="s">
        <v>165</v>
      </c>
      <c r="IM7" s="170" t="s">
        <v>166</v>
      </c>
      <c r="IN7" s="171" t="s">
        <v>167</v>
      </c>
      <c r="IO7" s="172" t="s">
        <v>168</v>
      </c>
      <c r="IP7" s="173" t="s">
        <v>169</v>
      </c>
      <c r="IQ7" s="175" t="s">
        <v>165</v>
      </c>
      <c r="IR7" s="170" t="s">
        <v>166</v>
      </c>
      <c r="IS7" s="171" t="s">
        <v>167</v>
      </c>
      <c r="IT7" s="172" t="s">
        <v>168</v>
      </c>
      <c r="IU7" s="173" t="s">
        <v>169</v>
      </c>
      <c r="IV7" s="175" t="s">
        <v>165</v>
      </c>
      <c r="IW7" s="170" t="s">
        <v>166</v>
      </c>
      <c r="IX7" s="171" t="s">
        <v>167</v>
      </c>
      <c r="IY7" s="172" t="s">
        <v>168</v>
      </c>
      <c r="IZ7" s="173" t="s">
        <v>169</v>
      </c>
      <c r="JA7" s="175" t="s">
        <v>165</v>
      </c>
      <c r="JB7" s="170" t="s">
        <v>166</v>
      </c>
      <c r="JC7" s="171" t="s">
        <v>167</v>
      </c>
      <c r="JD7" s="172" t="s">
        <v>168</v>
      </c>
      <c r="JE7" s="173" t="s">
        <v>169</v>
      </c>
      <c r="JF7" s="175" t="s">
        <v>165</v>
      </c>
      <c r="JG7" s="170" t="s">
        <v>166</v>
      </c>
      <c r="JH7" s="171" t="s">
        <v>167</v>
      </c>
      <c r="JI7" s="172" t="s">
        <v>168</v>
      </c>
      <c r="JJ7" s="173" t="s">
        <v>169</v>
      </c>
      <c r="JK7" s="175" t="s">
        <v>165</v>
      </c>
      <c r="JL7" s="170" t="s">
        <v>166</v>
      </c>
      <c r="JM7" s="171" t="s">
        <v>167</v>
      </c>
      <c r="JN7" s="172" t="s">
        <v>168</v>
      </c>
      <c r="JO7" s="173" t="s">
        <v>169</v>
      </c>
      <c r="JP7" s="176"/>
      <c r="JQ7" s="168">
        <f>SUM(JQ9:JQ782)</f>
        <v>173147</v>
      </c>
      <c r="JR7" s="177" t="s">
        <v>157</v>
      </c>
      <c r="JS7" s="178" t="s">
        <v>158</v>
      </c>
      <c r="JT7" s="179" t="s">
        <v>159</v>
      </c>
      <c r="JU7" s="180" t="s">
        <v>170</v>
      </c>
      <c r="JV7" s="181" t="s">
        <v>157</v>
      </c>
      <c r="JW7" s="178" t="s">
        <v>158</v>
      </c>
      <c r="JX7" s="179" t="s">
        <v>159</v>
      </c>
      <c r="JY7" s="182" t="s">
        <v>170</v>
      </c>
      <c r="JZ7" s="177" t="s">
        <v>157</v>
      </c>
      <c r="KA7" s="178" t="s">
        <v>158</v>
      </c>
      <c r="KB7" s="179" t="s">
        <v>159</v>
      </c>
      <c r="KC7" s="183" t="s">
        <v>170</v>
      </c>
      <c r="KD7" s="184" t="s">
        <v>157</v>
      </c>
      <c r="KE7" s="178" t="s">
        <v>158</v>
      </c>
      <c r="KF7" s="179" t="s">
        <v>159</v>
      </c>
      <c r="KG7" s="183" t="s">
        <v>170</v>
      </c>
      <c r="KH7" s="184" t="s">
        <v>157</v>
      </c>
      <c r="KI7" s="178" t="s">
        <v>158</v>
      </c>
      <c r="KJ7" s="179" t="s">
        <v>159</v>
      </c>
      <c r="KK7" s="183" t="s">
        <v>170</v>
      </c>
      <c r="KL7" s="184" t="s">
        <v>157</v>
      </c>
      <c r="KM7" s="178" t="s">
        <v>158</v>
      </c>
      <c r="KN7" s="179" t="s">
        <v>159</v>
      </c>
      <c r="KO7" s="183" t="s">
        <v>170</v>
      </c>
      <c r="KP7" s="184" t="s">
        <v>157</v>
      </c>
      <c r="KQ7" s="178" t="s">
        <v>158</v>
      </c>
      <c r="KR7" s="179" t="s">
        <v>159</v>
      </c>
      <c r="KS7" s="183" t="s">
        <v>170</v>
      </c>
      <c r="KT7" s="184" t="s">
        <v>157</v>
      </c>
      <c r="KU7" s="178" t="s">
        <v>158</v>
      </c>
      <c r="KV7" s="179" t="s">
        <v>159</v>
      </c>
      <c r="KW7" s="183" t="s">
        <v>170</v>
      </c>
      <c r="KX7" s="184" t="s">
        <v>157</v>
      </c>
      <c r="KY7" s="178" t="s">
        <v>158</v>
      </c>
      <c r="KZ7" s="179" t="s">
        <v>159</v>
      </c>
      <c r="LA7" s="183" t="s">
        <v>170</v>
      </c>
      <c r="LB7" s="184" t="s">
        <v>157</v>
      </c>
      <c r="LC7" s="178" t="s">
        <v>158</v>
      </c>
      <c r="LD7" s="179" t="s">
        <v>159</v>
      </c>
      <c r="LE7" s="183" t="s">
        <v>170</v>
      </c>
      <c r="LF7" s="184" t="s">
        <v>157</v>
      </c>
      <c r="LG7" s="178" t="s">
        <v>158</v>
      </c>
      <c r="LH7" s="179" t="s">
        <v>159</v>
      </c>
      <c r="LI7" s="183" t="s">
        <v>170</v>
      </c>
      <c r="LJ7" s="181" t="s">
        <v>157</v>
      </c>
      <c r="LK7" s="178" t="s">
        <v>158</v>
      </c>
      <c r="LL7" s="179" t="s">
        <v>159</v>
      </c>
      <c r="LM7" s="184" t="s">
        <v>157</v>
      </c>
      <c r="LN7" s="178" t="s">
        <v>158</v>
      </c>
      <c r="LO7" s="179" t="s">
        <v>159</v>
      </c>
      <c r="LP7" s="184" t="s">
        <v>157</v>
      </c>
      <c r="LQ7" s="178" t="s">
        <v>158</v>
      </c>
      <c r="LR7" s="179" t="s">
        <v>159</v>
      </c>
      <c r="LS7" s="184" t="s">
        <v>157</v>
      </c>
      <c r="LT7" s="178" t="s">
        <v>158</v>
      </c>
      <c r="LU7" s="179" t="s">
        <v>159</v>
      </c>
      <c r="LV7" s="184" t="s">
        <v>157</v>
      </c>
      <c r="LW7" s="178" t="s">
        <v>158</v>
      </c>
      <c r="LX7" s="179" t="s">
        <v>159</v>
      </c>
      <c r="LY7" s="184" t="s">
        <v>157</v>
      </c>
      <c r="LZ7" s="178" t="s">
        <v>158</v>
      </c>
      <c r="MA7" s="179" t="s">
        <v>159</v>
      </c>
      <c r="MB7" s="184" t="s">
        <v>157</v>
      </c>
      <c r="MC7" s="178" t="s">
        <v>158</v>
      </c>
      <c r="MD7" s="179" t="s">
        <v>159</v>
      </c>
      <c r="ME7" s="184" t="s">
        <v>157</v>
      </c>
      <c r="MF7" s="178" t="s">
        <v>158</v>
      </c>
      <c r="MG7" s="179" t="s">
        <v>159</v>
      </c>
      <c r="MH7" s="184" t="s">
        <v>157</v>
      </c>
      <c r="MI7" s="178" t="s">
        <v>158</v>
      </c>
      <c r="MJ7" s="179" t="s">
        <v>159</v>
      </c>
      <c r="MK7" s="181" t="s">
        <v>157</v>
      </c>
      <c r="ML7" s="178" t="s">
        <v>158</v>
      </c>
      <c r="MM7" s="179" t="s">
        <v>159</v>
      </c>
      <c r="MN7" s="184" t="s">
        <v>157</v>
      </c>
      <c r="MO7" s="178" t="s">
        <v>158</v>
      </c>
      <c r="MP7" s="179" t="s">
        <v>159</v>
      </c>
      <c r="MQ7" s="184" t="s">
        <v>157</v>
      </c>
      <c r="MR7" s="178" t="s">
        <v>158</v>
      </c>
      <c r="MS7" s="179" t="s">
        <v>159</v>
      </c>
      <c r="MT7" s="184" t="s">
        <v>157</v>
      </c>
      <c r="MU7" s="178" t="s">
        <v>158</v>
      </c>
      <c r="MV7" s="179" t="s">
        <v>159</v>
      </c>
      <c r="MW7" s="184" t="s">
        <v>157</v>
      </c>
      <c r="MX7" s="178" t="s">
        <v>158</v>
      </c>
      <c r="MY7" s="179" t="s">
        <v>159</v>
      </c>
      <c r="MZ7" s="184" t="s">
        <v>157</v>
      </c>
      <c r="NA7" s="178" t="s">
        <v>158</v>
      </c>
      <c r="NB7" s="179" t="s">
        <v>159</v>
      </c>
      <c r="NC7" s="184" t="s">
        <v>157</v>
      </c>
      <c r="ND7" s="178" t="s">
        <v>158</v>
      </c>
      <c r="NE7" s="179" t="s">
        <v>159</v>
      </c>
      <c r="NF7" s="184" t="s">
        <v>157</v>
      </c>
      <c r="NG7" s="178" t="s">
        <v>158</v>
      </c>
      <c r="NH7" s="179" t="s">
        <v>159</v>
      </c>
      <c r="NI7" s="181" t="s">
        <v>157</v>
      </c>
      <c r="NJ7" s="178" t="s">
        <v>158</v>
      </c>
      <c r="NK7" s="179" t="s">
        <v>159</v>
      </c>
      <c r="NL7" s="184" t="s">
        <v>157</v>
      </c>
      <c r="NM7" s="178" t="s">
        <v>158</v>
      </c>
      <c r="NN7" s="179" t="s">
        <v>159</v>
      </c>
      <c r="NO7" s="184" t="s">
        <v>157</v>
      </c>
      <c r="NP7" s="178" t="s">
        <v>158</v>
      </c>
      <c r="NQ7" s="179" t="s">
        <v>159</v>
      </c>
      <c r="NR7" s="184" t="s">
        <v>157</v>
      </c>
      <c r="NS7" s="178" t="s">
        <v>158</v>
      </c>
      <c r="NT7" s="179" t="s">
        <v>159</v>
      </c>
      <c r="NU7" s="184" t="s">
        <v>157</v>
      </c>
      <c r="NV7" s="178" t="s">
        <v>158</v>
      </c>
      <c r="NW7" s="179" t="s">
        <v>159</v>
      </c>
      <c r="NX7" s="184" t="s">
        <v>157</v>
      </c>
      <c r="NY7" s="178" t="s">
        <v>158</v>
      </c>
      <c r="NZ7" s="179" t="s">
        <v>159</v>
      </c>
      <c r="OA7" s="177" t="s">
        <v>157</v>
      </c>
      <c r="OB7" s="178" t="s">
        <v>158</v>
      </c>
      <c r="OC7" s="179" t="s">
        <v>159</v>
      </c>
      <c r="OD7" s="181" t="s">
        <v>157</v>
      </c>
      <c r="OE7" s="178" t="s">
        <v>158</v>
      </c>
      <c r="OF7" s="179" t="s">
        <v>159</v>
      </c>
      <c r="OG7" s="181" t="s">
        <v>157</v>
      </c>
      <c r="OH7" s="178" t="s">
        <v>158</v>
      </c>
      <c r="OI7" s="185" t="s">
        <v>159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171</v>
      </c>
      <c r="D10" s="234" t="s">
        <v>172</v>
      </c>
      <c r="E10" s="235" t="s">
        <v>173</v>
      </c>
      <c r="F10" s="236">
        <v>0</v>
      </c>
      <c r="G10" s="237" t="s">
        <v>916</v>
      </c>
      <c r="H10" s="236">
        <v>7</v>
      </c>
      <c r="I10" s="237" t="s">
        <v>1125</v>
      </c>
      <c r="J10" s="236">
        <v>8</v>
      </c>
      <c r="K10" s="237" t="s">
        <v>1125</v>
      </c>
      <c r="L10" s="236">
        <v>0</v>
      </c>
      <c r="M10" s="237" t="s">
        <v>916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174</v>
      </c>
      <c r="D11" s="234" t="s">
        <v>175</v>
      </c>
      <c r="E11" s="235" t="s">
        <v>176</v>
      </c>
      <c r="F11" s="236">
        <v>0</v>
      </c>
      <c r="G11" s="237" t="s">
        <v>916</v>
      </c>
      <c r="H11" s="236">
        <v>175</v>
      </c>
      <c r="I11" s="237" t="s">
        <v>1115</v>
      </c>
      <c r="J11" s="236">
        <v>189</v>
      </c>
      <c r="K11" s="237" t="s">
        <v>1117</v>
      </c>
      <c r="L11" s="236">
        <v>0</v>
      </c>
      <c r="M11" s="237" t="s">
        <v>916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174</v>
      </c>
      <c r="D12" s="234" t="s">
        <v>175</v>
      </c>
      <c r="E12" s="235" t="s">
        <v>177</v>
      </c>
      <c r="F12" s="236">
        <v>0</v>
      </c>
      <c r="G12" s="237" t="s">
        <v>916</v>
      </c>
      <c r="H12" s="236">
        <v>215</v>
      </c>
      <c r="I12" s="237" t="s">
        <v>1115</v>
      </c>
      <c r="J12" s="236">
        <v>317</v>
      </c>
      <c r="K12" s="237" t="s">
        <v>1115</v>
      </c>
      <c r="L12" s="236">
        <v>50</v>
      </c>
      <c r="M12" s="237" t="s">
        <v>1117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174</v>
      </c>
      <c r="D13" s="234" t="s">
        <v>175</v>
      </c>
      <c r="E13" s="235" t="s">
        <v>178</v>
      </c>
      <c r="F13" s="236">
        <v>0</v>
      </c>
      <c r="G13" s="237" t="s">
        <v>916</v>
      </c>
      <c r="H13" s="236">
        <v>247</v>
      </c>
      <c r="I13" s="237" t="s">
        <v>1115</v>
      </c>
      <c r="J13" s="236">
        <v>292</v>
      </c>
      <c r="K13" s="237" t="s">
        <v>1115</v>
      </c>
      <c r="L13" s="236">
        <v>50</v>
      </c>
      <c r="M13" s="237" t="s">
        <v>1117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174</v>
      </c>
      <c r="D14" s="234" t="s">
        <v>175</v>
      </c>
      <c r="E14" s="235" t="s">
        <v>179</v>
      </c>
      <c r="F14" s="236">
        <v>202</v>
      </c>
      <c r="G14" s="237" t="s">
        <v>1114</v>
      </c>
      <c r="H14" s="236">
        <v>0</v>
      </c>
      <c r="I14" s="237" t="s">
        <v>916</v>
      </c>
      <c r="J14" s="236">
        <v>0</v>
      </c>
      <c r="K14" s="237" t="s">
        <v>916</v>
      </c>
      <c r="L14" s="236">
        <v>0</v>
      </c>
      <c r="M14" s="237" t="s">
        <v>916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174</v>
      </c>
      <c r="D15" s="234" t="s">
        <v>175</v>
      </c>
      <c r="E15" s="235" t="s">
        <v>180</v>
      </c>
      <c r="F15" s="236">
        <v>177</v>
      </c>
      <c r="G15" s="237" t="s">
        <v>1114</v>
      </c>
      <c r="H15" s="236">
        <v>0</v>
      </c>
      <c r="I15" s="237" t="s">
        <v>916</v>
      </c>
      <c r="J15" s="236">
        <v>0</v>
      </c>
      <c r="K15" s="237" t="s">
        <v>916</v>
      </c>
      <c r="L15" s="236">
        <v>0</v>
      </c>
      <c r="M15" s="237" t="s">
        <v>916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174</v>
      </c>
      <c r="D16" s="234" t="s">
        <v>175</v>
      </c>
      <c r="E16" s="235" t="s">
        <v>181</v>
      </c>
      <c r="F16" s="236">
        <v>210</v>
      </c>
      <c r="G16" s="237" t="s">
        <v>1114</v>
      </c>
      <c r="H16" s="236">
        <v>0</v>
      </c>
      <c r="I16" s="237" t="s">
        <v>916</v>
      </c>
      <c r="J16" s="236">
        <v>0</v>
      </c>
      <c r="K16" s="237" t="s">
        <v>916</v>
      </c>
      <c r="L16" s="236">
        <v>0</v>
      </c>
      <c r="M16" s="237" t="s">
        <v>916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174</v>
      </c>
      <c r="D17" s="234" t="s">
        <v>175</v>
      </c>
      <c r="E17" s="235" t="s">
        <v>182</v>
      </c>
      <c r="F17" s="236">
        <v>144</v>
      </c>
      <c r="G17" s="237" t="s">
        <v>1114</v>
      </c>
      <c r="H17" s="236">
        <v>0</v>
      </c>
      <c r="I17" s="237" t="s">
        <v>916</v>
      </c>
      <c r="J17" s="236">
        <v>0</v>
      </c>
      <c r="K17" s="237" t="s">
        <v>916</v>
      </c>
      <c r="L17" s="236">
        <v>0</v>
      </c>
      <c r="M17" s="237" t="s">
        <v>916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183</v>
      </c>
      <c r="D18" s="234" t="s">
        <v>172</v>
      </c>
      <c r="E18" s="235" t="s">
        <v>184</v>
      </c>
      <c r="F18" s="236">
        <v>29</v>
      </c>
      <c r="G18" s="237" t="s">
        <v>1118</v>
      </c>
      <c r="H18" s="252">
        <v>19</v>
      </c>
      <c r="I18" s="237" t="s">
        <v>1124</v>
      </c>
      <c r="J18" s="236">
        <v>23</v>
      </c>
      <c r="K18" s="237" t="s">
        <v>1124</v>
      </c>
      <c r="L18" s="236">
        <v>0</v>
      </c>
      <c r="M18" s="237" t="s">
        <v>916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183</v>
      </c>
      <c r="D19" s="234" t="s">
        <v>172</v>
      </c>
      <c r="E19" s="235" t="s">
        <v>185</v>
      </c>
      <c r="F19" s="236">
        <v>0</v>
      </c>
      <c r="G19" s="237" t="s">
        <v>916</v>
      </c>
      <c r="H19" s="236">
        <v>0</v>
      </c>
      <c r="I19" s="237" t="s">
        <v>916</v>
      </c>
      <c r="J19" s="236">
        <v>0</v>
      </c>
      <c r="K19" s="237" t="s">
        <v>916</v>
      </c>
      <c r="L19" s="236">
        <v>0</v>
      </c>
      <c r="M19" s="237" t="s">
        <v>916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186</v>
      </c>
      <c r="D20" s="234" t="s">
        <v>172</v>
      </c>
      <c r="E20" s="235" t="s">
        <v>187</v>
      </c>
      <c r="F20" s="236">
        <v>5</v>
      </c>
      <c r="G20" s="237" t="s">
        <v>1122</v>
      </c>
      <c r="H20" s="236">
        <v>64</v>
      </c>
      <c r="I20" s="237" t="s">
        <v>1119</v>
      </c>
      <c r="J20" s="236">
        <v>94</v>
      </c>
      <c r="K20" s="237" t="s">
        <v>1119</v>
      </c>
      <c r="L20" s="236">
        <v>18</v>
      </c>
      <c r="M20" s="237" t="s">
        <v>1123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186</v>
      </c>
      <c r="D21" s="234" t="s">
        <v>172</v>
      </c>
      <c r="E21" s="235" t="s">
        <v>188</v>
      </c>
      <c r="F21" s="236">
        <v>78</v>
      </c>
      <c r="G21" s="237" t="s">
        <v>1116</v>
      </c>
      <c r="H21" s="236">
        <v>0</v>
      </c>
      <c r="I21" s="237" t="s">
        <v>916</v>
      </c>
      <c r="J21" s="236">
        <v>0</v>
      </c>
      <c r="K21" s="237" t="s">
        <v>916</v>
      </c>
      <c r="L21" s="236">
        <v>0</v>
      </c>
      <c r="M21" s="237" t="s">
        <v>916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189</v>
      </c>
      <c r="D22" s="234" t="s">
        <v>175</v>
      </c>
      <c r="E22" s="235" t="s">
        <v>190</v>
      </c>
      <c r="F22" s="236">
        <v>117</v>
      </c>
      <c r="G22" s="237" t="s">
        <v>1114</v>
      </c>
      <c r="H22" s="236">
        <v>0</v>
      </c>
      <c r="I22" s="237" t="s">
        <v>916</v>
      </c>
      <c r="J22" s="236">
        <v>0</v>
      </c>
      <c r="K22" s="237" t="s">
        <v>916</v>
      </c>
      <c r="L22" s="236">
        <v>0</v>
      </c>
      <c r="M22" s="237" t="s">
        <v>916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189</v>
      </c>
      <c r="D23" s="234" t="s">
        <v>175</v>
      </c>
      <c r="E23" s="235" t="s">
        <v>191</v>
      </c>
      <c r="F23" s="236">
        <v>82</v>
      </c>
      <c r="G23" s="237" t="s">
        <v>1114</v>
      </c>
      <c r="H23" s="236">
        <v>0</v>
      </c>
      <c r="I23" s="237" t="s">
        <v>916</v>
      </c>
      <c r="J23" s="236">
        <v>0</v>
      </c>
      <c r="K23" s="237" t="s">
        <v>916</v>
      </c>
      <c r="L23" s="236">
        <v>0</v>
      </c>
      <c r="M23" s="237" t="s">
        <v>916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189</v>
      </c>
      <c r="D24" s="234" t="s">
        <v>175</v>
      </c>
      <c r="E24" s="235" t="s">
        <v>192</v>
      </c>
      <c r="F24" s="236">
        <v>0</v>
      </c>
      <c r="G24" s="237" t="s">
        <v>916</v>
      </c>
      <c r="H24" s="236">
        <v>0</v>
      </c>
      <c r="I24" s="237" t="s">
        <v>916</v>
      </c>
      <c r="J24" s="236">
        <v>0</v>
      </c>
      <c r="K24" s="237" t="s">
        <v>916</v>
      </c>
      <c r="L24" s="236">
        <v>0</v>
      </c>
      <c r="M24" s="237" t="s">
        <v>916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189</v>
      </c>
      <c r="D25" s="234" t="s">
        <v>175</v>
      </c>
      <c r="E25" s="235" t="s">
        <v>193</v>
      </c>
      <c r="F25" s="236">
        <v>228</v>
      </c>
      <c r="G25" s="237" t="s">
        <v>1114</v>
      </c>
      <c r="H25" s="236">
        <v>0</v>
      </c>
      <c r="I25" s="237" t="s">
        <v>916</v>
      </c>
      <c r="J25" s="236">
        <v>0</v>
      </c>
      <c r="K25" s="237" t="s">
        <v>916</v>
      </c>
      <c r="L25" s="236">
        <v>0</v>
      </c>
      <c r="M25" s="237" t="s">
        <v>916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189</v>
      </c>
      <c r="D26" s="234" t="s">
        <v>175</v>
      </c>
      <c r="E26" s="235" t="s">
        <v>194</v>
      </c>
      <c r="F26" s="236">
        <v>228</v>
      </c>
      <c r="G26" s="237" t="s">
        <v>1114</v>
      </c>
      <c r="H26" s="236">
        <v>0</v>
      </c>
      <c r="I26" s="237" t="s">
        <v>916</v>
      </c>
      <c r="J26" s="236">
        <v>0</v>
      </c>
      <c r="K26" s="237" t="s">
        <v>916</v>
      </c>
      <c r="L26" s="236">
        <v>0</v>
      </c>
      <c r="M26" s="237" t="s">
        <v>916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189</v>
      </c>
      <c r="D27" s="234" t="s">
        <v>175</v>
      </c>
      <c r="E27" s="235" t="s">
        <v>195</v>
      </c>
      <c r="F27" s="236">
        <v>216</v>
      </c>
      <c r="G27" s="237" t="s">
        <v>1114</v>
      </c>
      <c r="H27" s="236">
        <v>0</v>
      </c>
      <c r="I27" s="237" t="s">
        <v>916</v>
      </c>
      <c r="J27" s="236">
        <v>0</v>
      </c>
      <c r="K27" s="237" t="s">
        <v>916</v>
      </c>
      <c r="L27" s="236">
        <v>0</v>
      </c>
      <c r="M27" s="237" t="s">
        <v>916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189</v>
      </c>
      <c r="D28" s="234" t="s">
        <v>175</v>
      </c>
      <c r="E28" s="235" t="s">
        <v>196</v>
      </c>
      <c r="F28" s="236">
        <v>133</v>
      </c>
      <c r="G28" s="237" t="s">
        <v>1114</v>
      </c>
      <c r="H28" s="236">
        <v>0</v>
      </c>
      <c r="I28" s="237" t="s">
        <v>916</v>
      </c>
      <c r="J28" s="236">
        <v>0</v>
      </c>
      <c r="K28" s="237" t="s">
        <v>916</v>
      </c>
      <c r="L28" s="236">
        <v>0</v>
      </c>
      <c r="M28" s="237" t="s">
        <v>916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197</v>
      </c>
      <c r="D29" s="234" t="s">
        <v>198</v>
      </c>
      <c r="E29" s="235" t="s">
        <v>199</v>
      </c>
      <c r="F29" s="236">
        <v>96</v>
      </c>
      <c r="G29" s="237" t="s">
        <v>1116</v>
      </c>
      <c r="H29" s="236">
        <v>0</v>
      </c>
      <c r="I29" s="237" t="s">
        <v>916</v>
      </c>
      <c r="J29" s="236">
        <v>0</v>
      </c>
      <c r="K29" s="237" t="s">
        <v>916</v>
      </c>
      <c r="L29" s="236">
        <v>0</v>
      </c>
      <c r="M29" s="237" t="s">
        <v>916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200</v>
      </c>
      <c r="D30" s="234" t="s">
        <v>172</v>
      </c>
      <c r="E30" s="235" t="s">
        <v>201</v>
      </c>
      <c r="F30" s="236">
        <v>17</v>
      </c>
      <c r="G30" s="237" t="s">
        <v>1120</v>
      </c>
      <c r="H30" s="252">
        <v>17</v>
      </c>
      <c r="I30" s="237" t="s">
        <v>1124</v>
      </c>
      <c r="J30" s="236">
        <v>33</v>
      </c>
      <c r="K30" s="237" t="s">
        <v>1123</v>
      </c>
      <c r="L30" s="236">
        <v>0</v>
      </c>
      <c r="M30" s="237" t="s">
        <v>916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200</v>
      </c>
      <c r="D31" s="234" t="s">
        <v>172</v>
      </c>
      <c r="E31" s="235" t="s">
        <v>202</v>
      </c>
      <c r="F31" s="236">
        <v>0</v>
      </c>
      <c r="G31" s="237" t="s">
        <v>916</v>
      </c>
      <c r="H31" s="236">
        <v>0</v>
      </c>
      <c r="I31" s="237" t="s">
        <v>916</v>
      </c>
      <c r="J31" s="236">
        <v>0</v>
      </c>
      <c r="K31" s="237" t="s">
        <v>916</v>
      </c>
      <c r="L31" s="236">
        <v>0</v>
      </c>
      <c r="M31" s="237" t="s">
        <v>916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203</v>
      </c>
      <c r="D32" s="234" t="s">
        <v>172</v>
      </c>
      <c r="E32" s="235" t="s">
        <v>204</v>
      </c>
      <c r="F32" s="236">
        <v>0</v>
      </c>
      <c r="G32" s="237" t="s">
        <v>916</v>
      </c>
      <c r="H32" s="236">
        <v>0</v>
      </c>
      <c r="I32" s="237" t="s">
        <v>916</v>
      </c>
      <c r="J32" s="236">
        <v>0</v>
      </c>
      <c r="K32" s="237" t="s">
        <v>916</v>
      </c>
      <c r="L32" s="236">
        <v>0</v>
      </c>
      <c r="M32" s="237" t="s">
        <v>916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171</v>
      </c>
      <c r="D33" s="234" t="s">
        <v>172</v>
      </c>
      <c r="E33" s="235" t="s">
        <v>205</v>
      </c>
      <c r="F33" s="236">
        <v>0</v>
      </c>
      <c r="G33" s="237" t="s">
        <v>916</v>
      </c>
      <c r="H33" s="236">
        <v>6</v>
      </c>
      <c r="I33" s="237" t="s">
        <v>1125</v>
      </c>
      <c r="J33" s="236">
        <v>0</v>
      </c>
      <c r="K33" s="237" t="s">
        <v>916</v>
      </c>
      <c r="L33" s="236">
        <v>0</v>
      </c>
      <c r="M33" s="237" t="s">
        <v>916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189</v>
      </c>
      <c r="D34" s="234" t="s">
        <v>175</v>
      </c>
      <c r="E34" s="235" t="s">
        <v>206</v>
      </c>
      <c r="F34" s="236">
        <v>0</v>
      </c>
      <c r="G34" s="237" t="s">
        <v>916</v>
      </c>
      <c r="H34" s="236">
        <v>135</v>
      </c>
      <c r="I34" s="237" t="s">
        <v>1117</v>
      </c>
      <c r="J34" s="236">
        <v>172</v>
      </c>
      <c r="K34" s="237" t="s">
        <v>1117</v>
      </c>
      <c r="L34" s="236">
        <v>0</v>
      </c>
      <c r="M34" s="237" t="s">
        <v>916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200</v>
      </c>
      <c r="D35" s="234" t="s">
        <v>172</v>
      </c>
      <c r="E35" s="235" t="s">
        <v>207</v>
      </c>
      <c r="F35" s="236">
        <v>18</v>
      </c>
      <c r="G35" s="237" t="s">
        <v>1120</v>
      </c>
      <c r="H35" s="252">
        <v>20</v>
      </c>
      <c r="I35" s="237" t="s">
        <v>1124</v>
      </c>
      <c r="J35" s="236">
        <v>35</v>
      </c>
      <c r="K35" s="237" t="s">
        <v>1123</v>
      </c>
      <c r="L35" s="236">
        <v>0</v>
      </c>
      <c r="M35" s="237" t="s">
        <v>916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208</v>
      </c>
      <c r="D36" s="234" t="s">
        <v>172</v>
      </c>
      <c r="E36" s="235" t="s">
        <v>209</v>
      </c>
      <c r="F36" s="236">
        <v>0</v>
      </c>
      <c r="G36" s="237" t="s">
        <v>916</v>
      </c>
      <c r="H36" s="236">
        <v>0</v>
      </c>
      <c r="I36" s="237" t="s">
        <v>916</v>
      </c>
      <c r="J36" s="236">
        <v>0</v>
      </c>
      <c r="K36" s="237" t="s">
        <v>916</v>
      </c>
      <c r="L36" s="236">
        <v>0</v>
      </c>
      <c r="M36" s="237" t="s">
        <v>916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171</v>
      </c>
      <c r="D37" s="234" t="s">
        <v>172</v>
      </c>
      <c r="E37" s="235" t="s">
        <v>210</v>
      </c>
      <c r="F37" s="236">
        <v>0</v>
      </c>
      <c r="G37" s="237" t="s">
        <v>916</v>
      </c>
      <c r="H37" s="236">
        <v>0</v>
      </c>
      <c r="I37" s="237" t="s">
        <v>916</v>
      </c>
      <c r="J37" s="236">
        <v>0</v>
      </c>
      <c r="K37" s="237" t="s">
        <v>916</v>
      </c>
      <c r="L37" s="236">
        <v>0</v>
      </c>
      <c r="M37" s="237" t="s">
        <v>916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189</v>
      </c>
      <c r="D38" s="234" t="s">
        <v>175</v>
      </c>
      <c r="E38" s="235" t="s">
        <v>173</v>
      </c>
      <c r="F38" s="236">
        <v>26</v>
      </c>
      <c r="G38" s="237" t="s">
        <v>1114</v>
      </c>
      <c r="H38" s="236">
        <v>198</v>
      </c>
      <c r="I38" s="237" t="s">
        <v>1115</v>
      </c>
      <c r="J38" s="236">
        <v>222</v>
      </c>
      <c r="K38" s="237" t="s">
        <v>1115</v>
      </c>
      <c r="L38" s="236">
        <v>51</v>
      </c>
      <c r="M38" s="237" t="s">
        <v>1117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189</v>
      </c>
      <c r="D39" s="234" t="s">
        <v>175</v>
      </c>
      <c r="E39" s="235" t="s">
        <v>211</v>
      </c>
      <c r="F39" s="236">
        <v>0</v>
      </c>
      <c r="G39" s="237" t="s">
        <v>916</v>
      </c>
      <c r="H39" s="236">
        <v>271</v>
      </c>
      <c r="I39" s="237" t="s">
        <v>1115</v>
      </c>
      <c r="J39" s="236">
        <v>313</v>
      </c>
      <c r="K39" s="237" t="s">
        <v>1115</v>
      </c>
      <c r="L39" s="236">
        <v>47</v>
      </c>
      <c r="M39" s="237" t="s">
        <v>1117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189</v>
      </c>
      <c r="D40" s="234" t="s">
        <v>175</v>
      </c>
      <c r="E40" s="235" t="s">
        <v>212</v>
      </c>
      <c r="F40" s="236">
        <v>0</v>
      </c>
      <c r="G40" s="237" t="s">
        <v>916</v>
      </c>
      <c r="H40" s="236">
        <v>291</v>
      </c>
      <c r="I40" s="237" t="s">
        <v>1115</v>
      </c>
      <c r="J40" s="236">
        <v>333</v>
      </c>
      <c r="K40" s="237" t="s">
        <v>1115</v>
      </c>
      <c r="L40" s="236">
        <v>51</v>
      </c>
      <c r="M40" s="237" t="s">
        <v>1117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197</v>
      </c>
      <c r="D41" s="234" t="s">
        <v>198</v>
      </c>
      <c r="E41" s="235" t="s">
        <v>205</v>
      </c>
      <c r="F41" s="236">
        <v>0</v>
      </c>
      <c r="G41" s="237" t="s">
        <v>916</v>
      </c>
      <c r="H41" s="236">
        <v>112</v>
      </c>
      <c r="I41" s="237" t="s">
        <v>1117</v>
      </c>
      <c r="J41" s="236">
        <v>160</v>
      </c>
      <c r="K41" s="237" t="s">
        <v>1117</v>
      </c>
      <c r="L41" s="236">
        <v>24</v>
      </c>
      <c r="M41" s="237" t="s">
        <v>1121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213</v>
      </c>
      <c r="D43" s="234" t="s">
        <v>172</v>
      </c>
      <c r="E43" s="235" t="s">
        <v>214</v>
      </c>
      <c r="F43" s="236">
        <v>0</v>
      </c>
      <c r="G43" s="237" t="s">
        <v>916</v>
      </c>
      <c r="H43" s="236">
        <v>175</v>
      </c>
      <c r="I43" s="237" t="s">
        <v>1115</v>
      </c>
      <c r="J43" s="236">
        <v>215</v>
      </c>
      <c r="K43" s="237" t="s">
        <v>1115</v>
      </c>
      <c r="L43" s="236">
        <v>30</v>
      </c>
      <c r="M43" s="237" t="s">
        <v>1119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215</v>
      </c>
      <c r="D44" s="234" t="s">
        <v>172</v>
      </c>
      <c r="E44" s="235" t="s">
        <v>216</v>
      </c>
      <c r="F44" s="236">
        <v>38</v>
      </c>
      <c r="G44" s="237" t="s">
        <v>1118</v>
      </c>
      <c r="H44" s="236">
        <v>26</v>
      </c>
      <c r="I44" s="237" t="s">
        <v>1123</v>
      </c>
      <c r="J44" s="236">
        <v>38</v>
      </c>
      <c r="K44" s="237" t="s">
        <v>1123</v>
      </c>
      <c r="L44" s="236">
        <v>0</v>
      </c>
      <c r="M44" s="237" t="s">
        <v>916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217</v>
      </c>
      <c r="D45" s="234" t="s">
        <v>172</v>
      </c>
      <c r="E45" s="235" t="s">
        <v>218</v>
      </c>
      <c r="F45" s="236">
        <v>0</v>
      </c>
      <c r="G45" s="237" t="s">
        <v>916</v>
      </c>
      <c r="H45" s="236">
        <v>102</v>
      </c>
      <c r="I45" s="237" t="s">
        <v>1117</v>
      </c>
      <c r="J45" s="236">
        <v>212</v>
      </c>
      <c r="K45" s="237" t="s">
        <v>1115</v>
      </c>
      <c r="L45" s="236">
        <v>28</v>
      </c>
      <c r="M45" s="237" t="s">
        <v>1121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219</v>
      </c>
      <c r="D46" s="234" t="s">
        <v>175</v>
      </c>
      <c r="E46" s="235" t="s">
        <v>220</v>
      </c>
      <c r="F46" s="236">
        <v>0</v>
      </c>
      <c r="G46" s="237" t="s">
        <v>916</v>
      </c>
      <c r="H46" s="236">
        <v>0</v>
      </c>
      <c r="I46" s="237" t="s">
        <v>916</v>
      </c>
      <c r="J46" s="236">
        <v>0</v>
      </c>
      <c r="K46" s="237" t="s">
        <v>916</v>
      </c>
      <c r="L46" s="236">
        <v>0</v>
      </c>
      <c r="M46" s="237" t="s">
        <v>916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219</v>
      </c>
      <c r="D47" s="234" t="s">
        <v>175</v>
      </c>
      <c r="E47" s="235" t="s">
        <v>221</v>
      </c>
      <c r="F47" s="236">
        <v>0</v>
      </c>
      <c r="G47" s="237" t="s">
        <v>916</v>
      </c>
      <c r="H47" s="236">
        <v>340</v>
      </c>
      <c r="I47" s="237" t="s">
        <v>1115</v>
      </c>
      <c r="J47" s="236">
        <v>0</v>
      </c>
      <c r="K47" s="237" t="s">
        <v>916</v>
      </c>
      <c r="L47" s="236">
        <v>0</v>
      </c>
      <c r="M47" s="237" t="s">
        <v>916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219</v>
      </c>
      <c r="D48" s="234" t="s">
        <v>175</v>
      </c>
      <c r="E48" s="235" t="s">
        <v>222</v>
      </c>
      <c r="F48" s="236">
        <v>0</v>
      </c>
      <c r="G48" s="237" t="s">
        <v>916</v>
      </c>
      <c r="H48" s="236">
        <v>163</v>
      </c>
      <c r="I48" s="237" t="s">
        <v>1115</v>
      </c>
      <c r="J48" s="236">
        <v>650</v>
      </c>
      <c r="K48" s="237" t="s">
        <v>1115</v>
      </c>
      <c r="L48" s="236">
        <v>103</v>
      </c>
      <c r="M48" s="237" t="s">
        <v>1115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219</v>
      </c>
      <c r="D49" s="234" t="s">
        <v>175</v>
      </c>
      <c r="E49" s="235" t="s">
        <v>223</v>
      </c>
      <c r="F49" s="236">
        <v>0</v>
      </c>
      <c r="G49" s="237" t="s">
        <v>916</v>
      </c>
      <c r="H49" s="236">
        <v>152</v>
      </c>
      <c r="I49" s="237" t="s">
        <v>1115</v>
      </c>
      <c r="J49" s="236">
        <v>148</v>
      </c>
      <c r="K49" s="237" t="s">
        <v>1117</v>
      </c>
      <c r="L49" s="236">
        <v>0</v>
      </c>
      <c r="M49" s="237" t="s">
        <v>916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224</v>
      </c>
      <c r="D50" s="234" t="s">
        <v>172</v>
      </c>
      <c r="E50" s="235" t="s">
        <v>225</v>
      </c>
      <c r="F50" s="236">
        <v>0</v>
      </c>
      <c r="G50" s="237" t="s">
        <v>916</v>
      </c>
      <c r="H50" s="236">
        <v>0</v>
      </c>
      <c r="I50" s="237" t="s">
        <v>916</v>
      </c>
      <c r="J50" s="236">
        <v>0</v>
      </c>
      <c r="K50" s="237" t="s">
        <v>916</v>
      </c>
      <c r="L50" s="236">
        <v>0</v>
      </c>
      <c r="M50" s="237" t="s">
        <v>916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226</v>
      </c>
      <c r="D51" s="234" t="s">
        <v>172</v>
      </c>
      <c r="E51" s="235" t="s">
        <v>227</v>
      </c>
      <c r="F51" s="236">
        <v>50</v>
      </c>
      <c r="G51" s="237" t="s">
        <v>1118</v>
      </c>
      <c r="H51" s="236">
        <v>0</v>
      </c>
      <c r="I51" s="237" t="s">
        <v>916</v>
      </c>
      <c r="J51" s="236">
        <v>0</v>
      </c>
      <c r="K51" s="237" t="s">
        <v>916</v>
      </c>
      <c r="L51" s="236">
        <v>0</v>
      </c>
      <c r="M51" s="237" t="s">
        <v>916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213</v>
      </c>
      <c r="D52" s="234" t="s">
        <v>172</v>
      </c>
      <c r="E52" s="235" t="s">
        <v>228</v>
      </c>
      <c r="F52" s="236">
        <v>219</v>
      </c>
      <c r="G52" s="237" t="s">
        <v>1114</v>
      </c>
      <c r="H52" s="236">
        <v>0</v>
      </c>
      <c r="I52" s="237" t="s">
        <v>916</v>
      </c>
      <c r="J52" s="236">
        <v>0</v>
      </c>
      <c r="K52" s="237" t="s">
        <v>916</v>
      </c>
      <c r="L52" s="236">
        <v>0</v>
      </c>
      <c r="M52" s="237" t="s">
        <v>916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229</v>
      </c>
      <c r="D53" s="234" t="s">
        <v>172</v>
      </c>
      <c r="E53" s="235" t="s">
        <v>230</v>
      </c>
      <c r="F53" s="236">
        <v>74</v>
      </c>
      <c r="G53" s="237" t="s">
        <v>1116</v>
      </c>
      <c r="H53" s="236">
        <v>0</v>
      </c>
      <c r="I53" s="237" t="s">
        <v>916</v>
      </c>
      <c r="J53" s="236">
        <v>0</v>
      </c>
      <c r="K53" s="237" t="s">
        <v>916</v>
      </c>
      <c r="L53" s="236">
        <v>0</v>
      </c>
      <c r="M53" s="237" t="s">
        <v>916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231</v>
      </c>
      <c r="D54" s="234" t="s">
        <v>172</v>
      </c>
      <c r="E54" s="235" t="s">
        <v>232</v>
      </c>
      <c r="F54" s="236">
        <v>0</v>
      </c>
      <c r="G54" s="237" t="s">
        <v>916</v>
      </c>
      <c r="H54" s="236">
        <v>0</v>
      </c>
      <c r="I54" s="237" t="s">
        <v>916</v>
      </c>
      <c r="J54" s="236">
        <v>0</v>
      </c>
      <c r="K54" s="237" t="s">
        <v>916</v>
      </c>
      <c r="L54" s="236">
        <v>0</v>
      </c>
      <c r="M54" s="237" t="s">
        <v>916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215</v>
      </c>
      <c r="D55" s="234" t="s">
        <v>172</v>
      </c>
      <c r="E55" s="235" t="s">
        <v>233</v>
      </c>
      <c r="F55" s="236">
        <v>0</v>
      </c>
      <c r="G55" s="237" t="s">
        <v>916</v>
      </c>
      <c r="H55" s="236">
        <v>0</v>
      </c>
      <c r="I55" s="237" t="s">
        <v>916</v>
      </c>
      <c r="J55" s="236">
        <v>0</v>
      </c>
      <c r="K55" s="237" t="s">
        <v>916</v>
      </c>
      <c r="L55" s="236">
        <v>0</v>
      </c>
      <c r="M55" s="237" t="s">
        <v>916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234</v>
      </c>
      <c r="D56" s="234" t="s">
        <v>172</v>
      </c>
      <c r="E56" s="235" t="s">
        <v>235</v>
      </c>
      <c r="F56" s="236">
        <v>36</v>
      </c>
      <c r="G56" s="237" t="s">
        <v>1118</v>
      </c>
      <c r="H56" s="236">
        <v>0</v>
      </c>
      <c r="I56" s="237" t="s">
        <v>916</v>
      </c>
      <c r="J56" s="236">
        <v>0</v>
      </c>
      <c r="K56" s="237" t="s">
        <v>916</v>
      </c>
      <c r="L56" s="236">
        <v>0</v>
      </c>
      <c r="M56" s="237" t="s">
        <v>916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236</v>
      </c>
      <c r="D57" s="234" t="s">
        <v>172</v>
      </c>
      <c r="E57" s="235" t="s">
        <v>237</v>
      </c>
      <c r="F57" s="236">
        <v>72</v>
      </c>
      <c r="G57" s="237" t="s">
        <v>1116</v>
      </c>
      <c r="H57" s="236">
        <v>0</v>
      </c>
      <c r="I57" s="237" t="s">
        <v>916</v>
      </c>
      <c r="J57" s="236">
        <v>0</v>
      </c>
      <c r="K57" s="237" t="s">
        <v>916</v>
      </c>
      <c r="L57" s="236">
        <v>0</v>
      </c>
      <c r="M57" s="237" t="s">
        <v>916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238</v>
      </c>
      <c r="D58" s="234" t="s">
        <v>172</v>
      </c>
      <c r="E58" s="235" t="s">
        <v>239</v>
      </c>
      <c r="F58" s="236">
        <v>90</v>
      </c>
      <c r="G58" s="237" t="s">
        <v>1116</v>
      </c>
      <c r="H58" s="236">
        <v>0</v>
      </c>
      <c r="I58" s="237" t="s">
        <v>916</v>
      </c>
      <c r="J58" s="236">
        <v>0</v>
      </c>
      <c r="K58" s="237" t="s">
        <v>916</v>
      </c>
      <c r="L58" s="236">
        <v>0</v>
      </c>
      <c r="M58" s="237" t="s">
        <v>916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240</v>
      </c>
      <c r="D59" s="234" t="s">
        <v>172</v>
      </c>
      <c r="E59" s="235" t="s">
        <v>241</v>
      </c>
      <c r="F59" s="236">
        <v>77</v>
      </c>
      <c r="G59" s="237" t="s">
        <v>1116</v>
      </c>
      <c r="H59" s="236">
        <v>0</v>
      </c>
      <c r="I59" s="237" t="s">
        <v>916</v>
      </c>
      <c r="J59" s="236">
        <v>0</v>
      </c>
      <c r="K59" s="237" t="s">
        <v>916</v>
      </c>
      <c r="L59" s="236">
        <v>0</v>
      </c>
      <c r="M59" s="237" t="s">
        <v>916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242</v>
      </c>
      <c r="D60" s="234" t="s">
        <v>172</v>
      </c>
      <c r="E60" s="235" t="s">
        <v>243</v>
      </c>
      <c r="F60" s="236">
        <v>89</v>
      </c>
      <c r="G60" s="237" t="s">
        <v>1116</v>
      </c>
      <c r="H60" s="236">
        <v>0</v>
      </c>
      <c r="I60" s="237" t="s">
        <v>916</v>
      </c>
      <c r="J60" s="236">
        <v>0</v>
      </c>
      <c r="K60" s="237" t="s">
        <v>916</v>
      </c>
      <c r="L60" s="236">
        <v>0</v>
      </c>
      <c r="M60" s="237" t="s">
        <v>916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217</v>
      </c>
      <c r="D61" s="234" t="s">
        <v>172</v>
      </c>
      <c r="E61" s="235" t="s">
        <v>244</v>
      </c>
      <c r="F61" s="236">
        <v>108</v>
      </c>
      <c r="G61" s="237" t="s">
        <v>1114</v>
      </c>
      <c r="H61" s="236">
        <v>0</v>
      </c>
      <c r="I61" s="237" t="s">
        <v>916</v>
      </c>
      <c r="J61" s="236">
        <v>0</v>
      </c>
      <c r="K61" s="237" t="s">
        <v>916</v>
      </c>
      <c r="L61" s="236">
        <v>0</v>
      </c>
      <c r="M61" s="237" t="s">
        <v>916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219</v>
      </c>
      <c r="D62" s="234" t="s">
        <v>172</v>
      </c>
      <c r="E62" s="235" t="s">
        <v>245</v>
      </c>
      <c r="F62" s="236">
        <v>157</v>
      </c>
      <c r="G62" s="237" t="s">
        <v>1114</v>
      </c>
      <c r="H62" s="236">
        <v>0</v>
      </c>
      <c r="I62" s="237" t="s">
        <v>916</v>
      </c>
      <c r="J62" s="236">
        <v>0</v>
      </c>
      <c r="K62" s="237" t="s">
        <v>916</v>
      </c>
      <c r="L62" s="236">
        <v>0</v>
      </c>
      <c r="M62" s="237" t="s">
        <v>916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219</v>
      </c>
      <c r="D63" s="234" t="s">
        <v>175</v>
      </c>
      <c r="E63" s="235" t="s">
        <v>246</v>
      </c>
      <c r="F63" s="236">
        <v>186</v>
      </c>
      <c r="G63" s="237" t="s">
        <v>1114</v>
      </c>
      <c r="H63" s="236">
        <v>0</v>
      </c>
      <c r="I63" s="237" t="s">
        <v>916</v>
      </c>
      <c r="J63" s="236">
        <v>0</v>
      </c>
      <c r="K63" s="237" t="s">
        <v>916</v>
      </c>
      <c r="L63" s="236">
        <v>0</v>
      </c>
      <c r="M63" s="237" t="s">
        <v>916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219</v>
      </c>
      <c r="D64" s="234" t="s">
        <v>172</v>
      </c>
      <c r="E64" s="235" t="s">
        <v>247</v>
      </c>
      <c r="F64" s="236">
        <v>0</v>
      </c>
      <c r="G64" s="237" t="s">
        <v>916</v>
      </c>
      <c r="H64" s="236">
        <v>0</v>
      </c>
      <c r="I64" s="237" t="s">
        <v>916</v>
      </c>
      <c r="J64" s="236">
        <v>0</v>
      </c>
      <c r="K64" s="237" t="s">
        <v>916</v>
      </c>
      <c r="L64" s="236">
        <v>0</v>
      </c>
      <c r="M64" s="237" t="s">
        <v>916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242</v>
      </c>
      <c r="D65" s="234" t="s">
        <v>172</v>
      </c>
      <c r="E65" s="235" t="s">
        <v>248</v>
      </c>
      <c r="F65" s="236">
        <v>83</v>
      </c>
      <c r="G65" s="237" t="s">
        <v>1116</v>
      </c>
      <c r="H65" s="236">
        <v>0</v>
      </c>
      <c r="I65" s="237" t="s">
        <v>916</v>
      </c>
      <c r="J65" s="236">
        <v>0</v>
      </c>
      <c r="K65" s="237" t="s">
        <v>916</v>
      </c>
      <c r="L65" s="236">
        <v>0</v>
      </c>
      <c r="M65" s="237" t="s">
        <v>916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219</v>
      </c>
      <c r="D66" s="234" t="s">
        <v>175</v>
      </c>
      <c r="E66" s="235" t="s">
        <v>249</v>
      </c>
      <c r="F66" s="236">
        <v>253</v>
      </c>
      <c r="G66" s="237" t="s">
        <v>1114</v>
      </c>
      <c r="H66" s="236">
        <v>0</v>
      </c>
      <c r="I66" s="237" t="s">
        <v>916</v>
      </c>
      <c r="J66" s="236">
        <v>0</v>
      </c>
      <c r="K66" s="237" t="s">
        <v>916</v>
      </c>
      <c r="L66" s="236">
        <v>0</v>
      </c>
      <c r="M66" s="237" t="s">
        <v>916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224</v>
      </c>
      <c r="D67" s="234" t="s">
        <v>172</v>
      </c>
      <c r="E67" s="235" t="s">
        <v>250</v>
      </c>
      <c r="F67" s="236">
        <v>73</v>
      </c>
      <c r="G67" s="237" t="s">
        <v>1116</v>
      </c>
      <c r="H67" s="236">
        <v>0</v>
      </c>
      <c r="I67" s="237" t="s">
        <v>916</v>
      </c>
      <c r="J67" s="236">
        <v>0</v>
      </c>
      <c r="K67" s="237" t="s">
        <v>916</v>
      </c>
      <c r="L67" s="236">
        <v>0</v>
      </c>
      <c r="M67" s="237" t="s">
        <v>916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229</v>
      </c>
      <c r="D68" s="234" t="s">
        <v>172</v>
      </c>
      <c r="E68" s="235" t="s">
        <v>251</v>
      </c>
      <c r="F68" s="236">
        <v>0</v>
      </c>
      <c r="G68" s="237" t="s">
        <v>916</v>
      </c>
      <c r="H68" s="236">
        <v>55</v>
      </c>
      <c r="I68" s="237" t="s">
        <v>1121</v>
      </c>
      <c r="J68" s="236">
        <v>69</v>
      </c>
      <c r="K68" s="237" t="s">
        <v>1121</v>
      </c>
      <c r="L68" s="236">
        <v>0</v>
      </c>
      <c r="M68" s="237" t="s">
        <v>916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229</v>
      </c>
      <c r="D69" s="234" t="s">
        <v>172</v>
      </c>
      <c r="E69" s="235" t="s">
        <v>252</v>
      </c>
      <c r="F69" s="236">
        <v>0</v>
      </c>
      <c r="G69" s="237" t="s">
        <v>916</v>
      </c>
      <c r="H69" s="236">
        <v>0</v>
      </c>
      <c r="I69" s="237" t="s">
        <v>916</v>
      </c>
      <c r="J69" s="236">
        <v>0</v>
      </c>
      <c r="K69" s="237" t="s">
        <v>916</v>
      </c>
      <c r="L69" s="236">
        <v>0</v>
      </c>
      <c r="M69" s="237" t="s">
        <v>916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238</v>
      </c>
      <c r="D70" s="234" t="s">
        <v>172</v>
      </c>
      <c r="E70" s="235" t="s">
        <v>253</v>
      </c>
      <c r="F70" s="236">
        <v>0</v>
      </c>
      <c r="G70" s="237" t="s">
        <v>916</v>
      </c>
      <c r="H70" s="236">
        <v>85</v>
      </c>
      <c r="I70" s="237" t="s">
        <v>1117</v>
      </c>
      <c r="J70" s="236">
        <v>80</v>
      </c>
      <c r="K70" s="237" t="s">
        <v>1119</v>
      </c>
      <c r="L70" s="236">
        <v>3</v>
      </c>
      <c r="M70" s="237" t="s">
        <v>1125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242</v>
      </c>
      <c r="D71" s="234" t="s">
        <v>172</v>
      </c>
      <c r="E71" s="235" t="s">
        <v>254</v>
      </c>
      <c r="F71" s="236">
        <v>0</v>
      </c>
      <c r="G71" s="237" t="s">
        <v>916</v>
      </c>
      <c r="H71" s="236">
        <v>72</v>
      </c>
      <c r="I71" s="237" t="s">
        <v>1119</v>
      </c>
      <c r="J71" s="236">
        <v>85</v>
      </c>
      <c r="K71" s="237" t="s">
        <v>1119</v>
      </c>
      <c r="L71" s="236">
        <v>9</v>
      </c>
      <c r="M71" s="237" t="s">
        <v>1124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240</v>
      </c>
      <c r="D72" s="234" t="s">
        <v>172</v>
      </c>
      <c r="E72" s="235" t="s">
        <v>255</v>
      </c>
      <c r="F72" s="236">
        <v>0</v>
      </c>
      <c r="G72" s="237" t="s">
        <v>916</v>
      </c>
      <c r="H72" s="236">
        <v>164</v>
      </c>
      <c r="I72" s="237" t="s">
        <v>1115</v>
      </c>
      <c r="J72" s="236">
        <v>197</v>
      </c>
      <c r="K72" s="237" t="s">
        <v>1117</v>
      </c>
      <c r="L72" s="236">
        <v>27</v>
      </c>
      <c r="M72" s="237" t="s">
        <v>1121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231</v>
      </c>
      <c r="D73" s="234" t="s">
        <v>172</v>
      </c>
      <c r="E73" s="235" t="s">
        <v>256</v>
      </c>
      <c r="F73" s="236">
        <v>68</v>
      </c>
      <c r="G73" s="237" t="s">
        <v>1116</v>
      </c>
      <c r="H73" s="236">
        <v>44</v>
      </c>
      <c r="I73" s="237" t="s">
        <v>1121</v>
      </c>
      <c r="J73" s="236">
        <v>56</v>
      </c>
      <c r="K73" s="237" t="s">
        <v>1121</v>
      </c>
      <c r="L73" s="236">
        <v>0</v>
      </c>
      <c r="M73" s="237" t="s">
        <v>916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231</v>
      </c>
      <c r="D74" s="234" t="s">
        <v>172</v>
      </c>
      <c r="E74" s="235" t="s">
        <v>257</v>
      </c>
      <c r="F74" s="236">
        <v>0</v>
      </c>
      <c r="G74" s="237" t="s">
        <v>916</v>
      </c>
      <c r="H74" s="236">
        <v>0</v>
      </c>
      <c r="I74" s="237" t="s">
        <v>916</v>
      </c>
      <c r="J74" s="236">
        <v>0</v>
      </c>
      <c r="K74" s="237" t="s">
        <v>916</v>
      </c>
      <c r="L74" s="236">
        <v>0</v>
      </c>
      <c r="M74" s="237" t="s">
        <v>916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258</v>
      </c>
      <c r="D75" s="234" t="s">
        <v>172</v>
      </c>
      <c r="E75" s="235" t="s">
        <v>259</v>
      </c>
      <c r="F75" s="236">
        <v>96</v>
      </c>
      <c r="G75" s="237" t="s">
        <v>1116</v>
      </c>
      <c r="H75" s="236">
        <v>65</v>
      </c>
      <c r="I75" s="237" t="s">
        <v>1119</v>
      </c>
      <c r="J75" s="236">
        <v>0</v>
      </c>
      <c r="K75" s="237" t="s">
        <v>916</v>
      </c>
      <c r="L75" s="236">
        <v>0</v>
      </c>
      <c r="M75" s="237" t="s">
        <v>916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258</v>
      </c>
      <c r="D76" s="234" t="s">
        <v>172</v>
      </c>
      <c r="E76" s="235" t="s">
        <v>260</v>
      </c>
      <c r="F76" s="236">
        <v>0</v>
      </c>
      <c r="G76" s="237" t="s">
        <v>916</v>
      </c>
      <c r="H76" s="236">
        <v>0</v>
      </c>
      <c r="I76" s="237" t="s">
        <v>916</v>
      </c>
      <c r="J76" s="236">
        <v>0</v>
      </c>
      <c r="K76" s="237" t="s">
        <v>916</v>
      </c>
      <c r="L76" s="236">
        <v>0</v>
      </c>
      <c r="M76" s="237" t="s">
        <v>916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234</v>
      </c>
      <c r="D77" s="234" t="s">
        <v>172</v>
      </c>
      <c r="E77" s="235" t="s">
        <v>261</v>
      </c>
      <c r="F77" s="236">
        <v>0</v>
      </c>
      <c r="G77" s="237" t="s">
        <v>916</v>
      </c>
      <c r="H77" s="236">
        <v>0</v>
      </c>
      <c r="I77" s="237" t="s">
        <v>916</v>
      </c>
      <c r="J77" s="236">
        <v>0</v>
      </c>
      <c r="K77" s="237" t="s">
        <v>916</v>
      </c>
      <c r="L77" s="236">
        <v>0</v>
      </c>
      <c r="M77" s="237" t="s">
        <v>916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234</v>
      </c>
      <c r="D78" s="234" t="s">
        <v>172</v>
      </c>
      <c r="E78" s="235" t="s">
        <v>262</v>
      </c>
      <c r="F78" s="236">
        <v>0</v>
      </c>
      <c r="G78" s="237" t="s">
        <v>916</v>
      </c>
      <c r="H78" s="236">
        <v>34</v>
      </c>
      <c r="I78" s="237" t="s">
        <v>1123</v>
      </c>
      <c r="J78" s="236">
        <v>44</v>
      </c>
      <c r="K78" s="237" t="s">
        <v>1123</v>
      </c>
      <c r="L78" s="236">
        <v>0</v>
      </c>
      <c r="M78" s="237" t="s">
        <v>916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263</v>
      </c>
      <c r="D79" s="234" t="s">
        <v>172</v>
      </c>
      <c r="E79" s="235" t="s">
        <v>264</v>
      </c>
      <c r="F79" s="236">
        <v>141</v>
      </c>
      <c r="G79" s="237" t="s">
        <v>1114</v>
      </c>
      <c r="H79" s="236">
        <v>111</v>
      </c>
      <c r="I79" s="237" t="s">
        <v>1117</v>
      </c>
      <c r="J79" s="236">
        <v>111</v>
      </c>
      <c r="K79" s="237" t="s">
        <v>1117</v>
      </c>
      <c r="L79" s="236">
        <v>20</v>
      </c>
      <c r="M79" s="237" t="s">
        <v>1121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224</v>
      </c>
      <c r="D80" s="234" t="s">
        <v>172</v>
      </c>
      <c r="E80" s="235" t="s">
        <v>265</v>
      </c>
      <c r="F80" s="236">
        <v>85</v>
      </c>
      <c r="G80" s="237" t="s">
        <v>1116</v>
      </c>
      <c r="H80" s="236">
        <v>48</v>
      </c>
      <c r="I80" s="237" t="s">
        <v>1121</v>
      </c>
      <c r="J80" s="236">
        <v>93</v>
      </c>
      <c r="K80" s="237" t="s">
        <v>1119</v>
      </c>
      <c r="L80" s="236">
        <v>0</v>
      </c>
      <c r="M80" s="237" t="s">
        <v>916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224</v>
      </c>
      <c r="D81" s="234" t="s">
        <v>172</v>
      </c>
      <c r="E81" s="235" t="s">
        <v>266</v>
      </c>
      <c r="F81" s="236">
        <v>0</v>
      </c>
      <c r="G81" s="237" t="s">
        <v>916</v>
      </c>
      <c r="H81" s="236">
        <v>0</v>
      </c>
      <c r="I81" s="237" t="s">
        <v>916</v>
      </c>
      <c r="J81" s="236">
        <v>0</v>
      </c>
      <c r="K81" s="237" t="s">
        <v>916</v>
      </c>
      <c r="L81" s="236">
        <v>0</v>
      </c>
      <c r="M81" s="237" t="s">
        <v>916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267</v>
      </c>
      <c r="D82" s="234" t="s">
        <v>172</v>
      </c>
      <c r="E82" s="235" t="s">
        <v>268</v>
      </c>
      <c r="F82" s="236">
        <v>38</v>
      </c>
      <c r="G82" s="237" t="s">
        <v>1118</v>
      </c>
      <c r="H82" s="236">
        <v>48</v>
      </c>
      <c r="I82" s="237" t="s">
        <v>1121</v>
      </c>
      <c r="J82" s="236">
        <v>0</v>
      </c>
      <c r="K82" s="237" t="s">
        <v>916</v>
      </c>
      <c r="L82" s="236">
        <v>0</v>
      </c>
      <c r="M82" s="237" t="s">
        <v>916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267</v>
      </c>
      <c r="D83" s="234" t="s">
        <v>172</v>
      </c>
      <c r="E83" s="235" t="s">
        <v>269</v>
      </c>
      <c r="F83" s="236">
        <v>0</v>
      </c>
      <c r="G83" s="237" t="s">
        <v>916</v>
      </c>
      <c r="H83" s="236">
        <v>0</v>
      </c>
      <c r="I83" s="237" t="s">
        <v>916</v>
      </c>
      <c r="J83" s="236">
        <v>0</v>
      </c>
      <c r="K83" s="237" t="s">
        <v>916</v>
      </c>
      <c r="L83" s="236">
        <v>0</v>
      </c>
      <c r="M83" s="237" t="s">
        <v>916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236</v>
      </c>
      <c r="D84" s="234" t="s">
        <v>172</v>
      </c>
      <c r="E84" s="235" t="s">
        <v>270</v>
      </c>
      <c r="F84" s="236">
        <v>0</v>
      </c>
      <c r="G84" s="237" t="s">
        <v>916</v>
      </c>
      <c r="H84" s="236">
        <v>66</v>
      </c>
      <c r="I84" s="237" t="s">
        <v>1119</v>
      </c>
      <c r="J84" s="236">
        <v>86</v>
      </c>
      <c r="K84" s="237" t="s">
        <v>1119</v>
      </c>
      <c r="L84" s="236">
        <v>5</v>
      </c>
      <c r="M84" s="237" t="s">
        <v>1125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271</v>
      </c>
      <c r="D86" s="234" t="s">
        <v>172</v>
      </c>
      <c r="E86" s="235" t="s">
        <v>272</v>
      </c>
      <c r="F86" s="236">
        <v>63</v>
      </c>
      <c r="G86" s="237" t="s">
        <v>1116</v>
      </c>
      <c r="H86" s="236">
        <v>82</v>
      </c>
      <c r="I86" s="237" t="s">
        <v>1117</v>
      </c>
      <c r="J86" s="236">
        <v>111</v>
      </c>
      <c r="K86" s="237" t="s">
        <v>1117</v>
      </c>
      <c r="L86" s="236">
        <v>4</v>
      </c>
      <c r="M86" s="237" t="s">
        <v>1125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273</v>
      </c>
      <c r="D87" s="234" t="s">
        <v>172</v>
      </c>
      <c r="E87" s="235" t="s">
        <v>274</v>
      </c>
      <c r="F87" s="236">
        <v>52</v>
      </c>
      <c r="G87" s="237" t="s">
        <v>1116</v>
      </c>
      <c r="H87" s="236">
        <v>37</v>
      </c>
      <c r="I87" s="237" t="s">
        <v>1123</v>
      </c>
      <c r="J87" s="236">
        <v>41</v>
      </c>
      <c r="K87" s="237" t="s">
        <v>1123</v>
      </c>
      <c r="L87" s="236">
        <v>0</v>
      </c>
      <c r="M87" s="237" t="s">
        <v>916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275</v>
      </c>
      <c r="D88" s="234" t="s">
        <v>175</v>
      </c>
      <c r="E88" s="235" t="s">
        <v>276</v>
      </c>
      <c r="F88" s="236">
        <v>0</v>
      </c>
      <c r="G88" s="237" t="s">
        <v>916</v>
      </c>
      <c r="H88" s="236">
        <v>215</v>
      </c>
      <c r="I88" s="237" t="s">
        <v>1115</v>
      </c>
      <c r="J88" s="236">
        <v>222</v>
      </c>
      <c r="K88" s="237" t="s">
        <v>1115</v>
      </c>
      <c r="L88" s="236">
        <v>62</v>
      </c>
      <c r="M88" s="237" t="s">
        <v>1117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275</v>
      </c>
      <c r="D89" s="234" t="s">
        <v>175</v>
      </c>
      <c r="E89" s="235" t="s">
        <v>277</v>
      </c>
      <c r="F89" s="236">
        <v>0</v>
      </c>
      <c r="G89" s="237" t="s">
        <v>916</v>
      </c>
      <c r="H89" s="236">
        <v>317</v>
      </c>
      <c r="I89" s="237" t="s">
        <v>1115</v>
      </c>
      <c r="J89" s="236">
        <v>390</v>
      </c>
      <c r="K89" s="237" t="s">
        <v>1115</v>
      </c>
      <c r="L89" s="236">
        <v>54</v>
      </c>
      <c r="M89" s="237" t="s">
        <v>1117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275</v>
      </c>
      <c r="D90" s="234" t="s">
        <v>175</v>
      </c>
      <c r="E90" s="235" t="s">
        <v>278</v>
      </c>
      <c r="F90" s="236">
        <v>0</v>
      </c>
      <c r="G90" s="237" t="s">
        <v>916</v>
      </c>
      <c r="H90" s="236">
        <v>127</v>
      </c>
      <c r="I90" s="237" t="s">
        <v>1117</v>
      </c>
      <c r="J90" s="236">
        <v>248</v>
      </c>
      <c r="K90" s="237" t="s">
        <v>1115</v>
      </c>
      <c r="L90" s="236">
        <v>55</v>
      </c>
      <c r="M90" s="237" t="s">
        <v>1117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275</v>
      </c>
      <c r="D91" s="234" t="s">
        <v>175</v>
      </c>
      <c r="E91" s="235" t="s">
        <v>279</v>
      </c>
      <c r="F91" s="236">
        <v>0</v>
      </c>
      <c r="G91" s="237" t="s">
        <v>916</v>
      </c>
      <c r="H91" s="236">
        <v>313</v>
      </c>
      <c r="I91" s="237" t="s">
        <v>1115</v>
      </c>
      <c r="J91" s="236">
        <v>281</v>
      </c>
      <c r="K91" s="237" t="s">
        <v>1115</v>
      </c>
      <c r="L91" s="236">
        <v>57</v>
      </c>
      <c r="M91" s="237" t="s">
        <v>1117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275</v>
      </c>
      <c r="D92" s="234" t="s">
        <v>175</v>
      </c>
      <c r="E92" s="235" t="s">
        <v>280</v>
      </c>
      <c r="F92" s="236">
        <v>0</v>
      </c>
      <c r="G92" s="237" t="s">
        <v>916</v>
      </c>
      <c r="H92" s="236">
        <v>309</v>
      </c>
      <c r="I92" s="237" t="s">
        <v>1115</v>
      </c>
      <c r="J92" s="236">
        <v>359</v>
      </c>
      <c r="K92" s="237" t="s">
        <v>1115</v>
      </c>
      <c r="L92" s="236">
        <v>58</v>
      </c>
      <c r="M92" s="237" t="s">
        <v>1117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281</v>
      </c>
      <c r="D93" s="234" t="s">
        <v>172</v>
      </c>
      <c r="E93" s="235" t="s">
        <v>282</v>
      </c>
      <c r="F93" s="236">
        <v>43</v>
      </c>
      <c r="G93" s="237" t="s">
        <v>1118</v>
      </c>
      <c r="H93" s="236">
        <v>36</v>
      </c>
      <c r="I93" s="237" t="s">
        <v>1123</v>
      </c>
      <c r="J93" s="236">
        <v>46</v>
      </c>
      <c r="K93" s="237" t="s">
        <v>1123</v>
      </c>
      <c r="L93" s="236">
        <v>0</v>
      </c>
      <c r="M93" s="237" t="s">
        <v>916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275</v>
      </c>
      <c r="D94" s="234" t="s">
        <v>175</v>
      </c>
      <c r="E94" s="235" t="s">
        <v>283</v>
      </c>
      <c r="F94" s="236">
        <v>179</v>
      </c>
      <c r="G94" s="237" t="s">
        <v>1114</v>
      </c>
      <c r="H94" s="236">
        <v>0</v>
      </c>
      <c r="I94" s="237" t="s">
        <v>916</v>
      </c>
      <c r="J94" s="236">
        <v>0</v>
      </c>
      <c r="K94" s="237" t="s">
        <v>916</v>
      </c>
      <c r="L94" s="236">
        <v>0</v>
      </c>
      <c r="M94" s="237" t="s">
        <v>916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275</v>
      </c>
      <c r="D95" s="234" t="s">
        <v>175</v>
      </c>
      <c r="E95" s="235" t="s">
        <v>284</v>
      </c>
      <c r="F95" s="236">
        <v>235</v>
      </c>
      <c r="G95" s="237" t="s">
        <v>1114</v>
      </c>
      <c r="H95" s="236">
        <v>0</v>
      </c>
      <c r="I95" s="237" t="s">
        <v>916</v>
      </c>
      <c r="J95" s="236">
        <v>0</v>
      </c>
      <c r="K95" s="237" t="s">
        <v>916</v>
      </c>
      <c r="L95" s="236">
        <v>0</v>
      </c>
      <c r="M95" s="237" t="s">
        <v>916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275</v>
      </c>
      <c r="D96" s="234" t="s">
        <v>175</v>
      </c>
      <c r="E96" s="235" t="s">
        <v>285</v>
      </c>
      <c r="F96" s="236">
        <v>0</v>
      </c>
      <c r="G96" s="237" t="s">
        <v>916</v>
      </c>
      <c r="H96" s="236">
        <v>0</v>
      </c>
      <c r="I96" s="237" t="s">
        <v>916</v>
      </c>
      <c r="J96" s="236">
        <v>0</v>
      </c>
      <c r="K96" s="237" t="s">
        <v>916</v>
      </c>
      <c r="L96" s="236">
        <v>0</v>
      </c>
      <c r="M96" s="237" t="s">
        <v>916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286</v>
      </c>
      <c r="D97" s="234" t="s">
        <v>175</v>
      </c>
      <c r="E97" s="235" t="s">
        <v>287</v>
      </c>
      <c r="F97" s="236">
        <v>0</v>
      </c>
      <c r="G97" s="237" t="s">
        <v>916</v>
      </c>
      <c r="H97" s="236">
        <v>0</v>
      </c>
      <c r="I97" s="237" t="s">
        <v>916</v>
      </c>
      <c r="J97" s="236">
        <v>0</v>
      </c>
      <c r="K97" s="237" t="s">
        <v>916</v>
      </c>
      <c r="L97" s="236">
        <v>0</v>
      </c>
      <c r="M97" s="237" t="s">
        <v>916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286</v>
      </c>
      <c r="D98" s="234" t="s">
        <v>175</v>
      </c>
      <c r="E98" s="235" t="s">
        <v>288</v>
      </c>
      <c r="F98" s="236">
        <v>0</v>
      </c>
      <c r="G98" s="237" t="s">
        <v>916</v>
      </c>
      <c r="H98" s="236">
        <v>0</v>
      </c>
      <c r="I98" s="237" t="s">
        <v>916</v>
      </c>
      <c r="J98" s="236">
        <v>0</v>
      </c>
      <c r="K98" s="237" t="s">
        <v>916</v>
      </c>
      <c r="L98" s="236">
        <v>0</v>
      </c>
      <c r="M98" s="237" t="s">
        <v>916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286</v>
      </c>
      <c r="D99" s="234" t="s">
        <v>175</v>
      </c>
      <c r="E99" s="235" t="s">
        <v>289</v>
      </c>
      <c r="F99" s="236">
        <v>167</v>
      </c>
      <c r="G99" s="237" t="s">
        <v>1114</v>
      </c>
      <c r="H99" s="236">
        <v>0</v>
      </c>
      <c r="I99" s="237" t="s">
        <v>916</v>
      </c>
      <c r="J99" s="236">
        <v>0</v>
      </c>
      <c r="K99" s="237" t="s">
        <v>916</v>
      </c>
      <c r="L99" s="236">
        <v>0</v>
      </c>
      <c r="M99" s="237" t="s">
        <v>916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286</v>
      </c>
      <c r="D100" s="234" t="s">
        <v>175</v>
      </c>
      <c r="E100" s="235" t="s">
        <v>290</v>
      </c>
      <c r="F100" s="236">
        <v>124</v>
      </c>
      <c r="G100" s="237" t="s">
        <v>1114</v>
      </c>
      <c r="H100" s="236">
        <v>0</v>
      </c>
      <c r="I100" s="237" t="s">
        <v>916</v>
      </c>
      <c r="J100" s="236">
        <v>0</v>
      </c>
      <c r="K100" s="237" t="s">
        <v>916</v>
      </c>
      <c r="L100" s="236">
        <v>0</v>
      </c>
      <c r="M100" s="237" t="s">
        <v>916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291</v>
      </c>
      <c r="D101" s="234" t="s">
        <v>175</v>
      </c>
      <c r="E101" s="235" t="s">
        <v>292</v>
      </c>
      <c r="F101" s="236">
        <v>133</v>
      </c>
      <c r="G101" s="237" t="s">
        <v>1114</v>
      </c>
      <c r="H101" s="236">
        <v>0</v>
      </c>
      <c r="I101" s="237" t="s">
        <v>916</v>
      </c>
      <c r="J101" s="236">
        <v>0</v>
      </c>
      <c r="K101" s="237" t="s">
        <v>916</v>
      </c>
      <c r="L101" s="236">
        <v>0</v>
      </c>
      <c r="M101" s="237" t="s">
        <v>916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291</v>
      </c>
      <c r="D102" s="234" t="s">
        <v>175</v>
      </c>
      <c r="E102" s="235" t="s">
        <v>293</v>
      </c>
      <c r="F102" s="236">
        <v>146</v>
      </c>
      <c r="G102" s="237" t="s">
        <v>1114</v>
      </c>
      <c r="H102" s="236">
        <v>0</v>
      </c>
      <c r="I102" s="237" t="s">
        <v>916</v>
      </c>
      <c r="J102" s="236">
        <v>0</v>
      </c>
      <c r="K102" s="237" t="s">
        <v>916</v>
      </c>
      <c r="L102" s="236">
        <v>0</v>
      </c>
      <c r="M102" s="237" t="s">
        <v>916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275</v>
      </c>
      <c r="D103" s="234" t="s">
        <v>175</v>
      </c>
      <c r="E103" s="235" t="s">
        <v>294</v>
      </c>
      <c r="F103" s="236">
        <v>205</v>
      </c>
      <c r="G103" s="237" t="s">
        <v>1114</v>
      </c>
      <c r="H103" s="236">
        <v>0</v>
      </c>
      <c r="I103" s="237" t="s">
        <v>916</v>
      </c>
      <c r="J103" s="236">
        <v>0</v>
      </c>
      <c r="K103" s="237" t="s">
        <v>916</v>
      </c>
      <c r="L103" s="236">
        <v>0</v>
      </c>
      <c r="M103" s="237" t="s">
        <v>916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295</v>
      </c>
      <c r="D104" s="234" t="s">
        <v>172</v>
      </c>
      <c r="E104" s="235" t="s">
        <v>296</v>
      </c>
      <c r="F104" s="236">
        <v>101</v>
      </c>
      <c r="G104" s="237" t="s">
        <v>1114</v>
      </c>
      <c r="H104" s="236">
        <v>0</v>
      </c>
      <c r="I104" s="237" t="s">
        <v>916</v>
      </c>
      <c r="J104" s="236">
        <v>0</v>
      </c>
      <c r="K104" s="237" t="s">
        <v>916</v>
      </c>
      <c r="L104" s="236">
        <v>0</v>
      </c>
      <c r="M104" s="237" t="s">
        <v>916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297</v>
      </c>
      <c r="D105" s="234" t="s">
        <v>172</v>
      </c>
      <c r="E105" s="235" t="s">
        <v>298</v>
      </c>
      <c r="F105" s="236">
        <v>124</v>
      </c>
      <c r="G105" s="237" t="s">
        <v>1114</v>
      </c>
      <c r="H105" s="236">
        <v>0</v>
      </c>
      <c r="I105" s="237" t="s">
        <v>916</v>
      </c>
      <c r="J105" s="236">
        <v>0</v>
      </c>
      <c r="K105" s="237" t="s">
        <v>916</v>
      </c>
      <c r="L105" s="236">
        <v>0</v>
      </c>
      <c r="M105" s="237" t="s">
        <v>916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275</v>
      </c>
      <c r="D106" s="234" t="s">
        <v>175</v>
      </c>
      <c r="E106" s="235" t="s">
        <v>299</v>
      </c>
      <c r="F106" s="236">
        <v>113</v>
      </c>
      <c r="G106" s="237" t="s">
        <v>1114</v>
      </c>
      <c r="H106" s="236">
        <v>0</v>
      </c>
      <c r="I106" s="237" t="s">
        <v>916</v>
      </c>
      <c r="J106" s="236">
        <v>0</v>
      </c>
      <c r="K106" s="237" t="s">
        <v>916</v>
      </c>
      <c r="L106" s="236">
        <v>0</v>
      </c>
      <c r="M106" s="237" t="s">
        <v>916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275</v>
      </c>
      <c r="D107" s="234" t="s">
        <v>175</v>
      </c>
      <c r="E107" s="235" t="s">
        <v>300</v>
      </c>
      <c r="F107" s="236">
        <v>0</v>
      </c>
      <c r="G107" s="237" t="s">
        <v>916</v>
      </c>
      <c r="H107" s="236">
        <v>0</v>
      </c>
      <c r="I107" s="237" t="s">
        <v>916</v>
      </c>
      <c r="J107" s="236">
        <v>0</v>
      </c>
      <c r="K107" s="237" t="s">
        <v>916</v>
      </c>
      <c r="L107" s="236">
        <v>0</v>
      </c>
      <c r="M107" s="237" t="s">
        <v>916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275</v>
      </c>
      <c r="D108" s="234" t="s">
        <v>175</v>
      </c>
      <c r="E108" s="235" t="s">
        <v>301</v>
      </c>
      <c r="F108" s="236">
        <v>150</v>
      </c>
      <c r="G108" s="237" t="s">
        <v>1114</v>
      </c>
      <c r="H108" s="236">
        <v>0</v>
      </c>
      <c r="I108" s="237" t="s">
        <v>916</v>
      </c>
      <c r="J108" s="236">
        <v>0</v>
      </c>
      <c r="K108" s="237" t="s">
        <v>916</v>
      </c>
      <c r="L108" s="236">
        <v>0</v>
      </c>
      <c r="M108" s="237" t="s">
        <v>916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275</v>
      </c>
      <c r="D109" s="234" t="s">
        <v>175</v>
      </c>
      <c r="E109" s="235" t="s">
        <v>302</v>
      </c>
      <c r="F109" s="236">
        <v>203</v>
      </c>
      <c r="G109" s="237" t="s">
        <v>1114</v>
      </c>
      <c r="H109" s="236">
        <v>0</v>
      </c>
      <c r="I109" s="237" t="s">
        <v>916</v>
      </c>
      <c r="J109" s="236">
        <v>0</v>
      </c>
      <c r="K109" s="237" t="s">
        <v>916</v>
      </c>
      <c r="L109" s="236">
        <v>0</v>
      </c>
      <c r="M109" s="237" t="s">
        <v>916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275</v>
      </c>
      <c r="D110" s="234" t="s">
        <v>175</v>
      </c>
      <c r="E110" s="235" t="s">
        <v>303</v>
      </c>
      <c r="F110" s="236">
        <v>125</v>
      </c>
      <c r="G110" s="237" t="s">
        <v>1114</v>
      </c>
      <c r="H110" s="236">
        <v>0</v>
      </c>
      <c r="I110" s="237" t="s">
        <v>916</v>
      </c>
      <c r="J110" s="236">
        <v>0</v>
      </c>
      <c r="K110" s="237" t="s">
        <v>916</v>
      </c>
      <c r="L110" s="236">
        <v>0</v>
      </c>
      <c r="M110" s="237" t="s">
        <v>916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275</v>
      </c>
      <c r="D111" s="234" t="s">
        <v>175</v>
      </c>
      <c r="E111" s="235" t="s">
        <v>304</v>
      </c>
      <c r="F111" s="236">
        <v>306</v>
      </c>
      <c r="G111" s="237" t="s">
        <v>1114</v>
      </c>
      <c r="H111" s="236">
        <v>0</v>
      </c>
      <c r="I111" s="237" t="s">
        <v>916</v>
      </c>
      <c r="J111" s="236">
        <v>0</v>
      </c>
      <c r="K111" s="237" t="s">
        <v>916</v>
      </c>
      <c r="L111" s="236">
        <v>0</v>
      </c>
      <c r="M111" s="237" t="s">
        <v>916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275</v>
      </c>
      <c r="D112" s="234" t="s">
        <v>175</v>
      </c>
      <c r="E112" s="235" t="s">
        <v>305</v>
      </c>
      <c r="F112" s="236">
        <v>190</v>
      </c>
      <c r="G112" s="237" t="s">
        <v>1114</v>
      </c>
      <c r="H112" s="236">
        <v>0</v>
      </c>
      <c r="I112" s="237" t="s">
        <v>916</v>
      </c>
      <c r="J112" s="236">
        <v>0</v>
      </c>
      <c r="K112" s="237" t="s">
        <v>916</v>
      </c>
      <c r="L112" s="236">
        <v>0</v>
      </c>
      <c r="M112" s="237" t="s">
        <v>916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275</v>
      </c>
      <c r="D113" s="234" t="s">
        <v>175</v>
      </c>
      <c r="E113" s="235" t="s">
        <v>306</v>
      </c>
      <c r="F113" s="236">
        <v>235</v>
      </c>
      <c r="G113" s="237" t="s">
        <v>1114</v>
      </c>
      <c r="H113" s="236">
        <v>0</v>
      </c>
      <c r="I113" s="237" t="s">
        <v>916</v>
      </c>
      <c r="J113" s="236">
        <v>0</v>
      </c>
      <c r="K113" s="237" t="s">
        <v>916</v>
      </c>
      <c r="L113" s="236">
        <v>0</v>
      </c>
      <c r="M113" s="237" t="s">
        <v>916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307</v>
      </c>
      <c r="D114" s="234" t="s">
        <v>172</v>
      </c>
      <c r="E114" s="235" t="s">
        <v>308</v>
      </c>
      <c r="F114" s="236">
        <v>36</v>
      </c>
      <c r="G114" s="237" t="s">
        <v>1118</v>
      </c>
      <c r="H114" s="236">
        <v>27</v>
      </c>
      <c r="I114" s="237" t="s">
        <v>1123</v>
      </c>
      <c r="J114" s="236">
        <v>29</v>
      </c>
      <c r="K114" s="237" t="s">
        <v>1124</v>
      </c>
      <c r="L114" s="236">
        <v>0</v>
      </c>
      <c r="M114" s="237" t="s">
        <v>916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309</v>
      </c>
      <c r="D115" s="234" t="s">
        <v>172</v>
      </c>
      <c r="E115" s="235" t="s">
        <v>310</v>
      </c>
      <c r="F115" s="236">
        <v>53</v>
      </c>
      <c r="G115" s="237" t="s">
        <v>1116</v>
      </c>
      <c r="H115" s="236">
        <v>71</v>
      </c>
      <c r="I115" s="237" t="s">
        <v>1119</v>
      </c>
      <c r="J115" s="236">
        <v>74</v>
      </c>
      <c r="K115" s="237" t="s">
        <v>1121</v>
      </c>
      <c r="L115" s="236">
        <v>0</v>
      </c>
      <c r="M115" s="237" t="s">
        <v>916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291</v>
      </c>
      <c r="D116" s="234" t="s">
        <v>175</v>
      </c>
      <c r="E116" s="235" t="s">
        <v>311</v>
      </c>
      <c r="F116" s="236">
        <v>0</v>
      </c>
      <c r="G116" s="237" t="s">
        <v>916</v>
      </c>
      <c r="H116" s="236">
        <v>324</v>
      </c>
      <c r="I116" s="237" t="s">
        <v>1115</v>
      </c>
      <c r="J116" s="236">
        <v>461</v>
      </c>
      <c r="K116" s="237" t="s">
        <v>1115</v>
      </c>
      <c r="L116" s="236">
        <v>77</v>
      </c>
      <c r="M116" s="237" t="s">
        <v>1115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291</v>
      </c>
      <c r="D117" s="234" t="s">
        <v>175</v>
      </c>
      <c r="E117" s="235" t="s">
        <v>312</v>
      </c>
      <c r="F117" s="236">
        <v>0</v>
      </c>
      <c r="G117" s="237" t="s">
        <v>916</v>
      </c>
      <c r="H117" s="236">
        <v>0</v>
      </c>
      <c r="I117" s="237" t="s">
        <v>916</v>
      </c>
      <c r="J117" s="236">
        <v>0</v>
      </c>
      <c r="K117" s="237" t="s">
        <v>916</v>
      </c>
      <c r="L117" s="236">
        <v>0</v>
      </c>
      <c r="M117" s="237" t="s">
        <v>916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297</v>
      </c>
      <c r="D118" s="234" t="s">
        <v>172</v>
      </c>
      <c r="E118" s="235" t="s">
        <v>313</v>
      </c>
      <c r="F118" s="236">
        <v>0</v>
      </c>
      <c r="G118" s="237" t="s">
        <v>916</v>
      </c>
      <c r="H118" s="236">
        <v>140</v>
      </c>
      <c r="I118" s="237" t="s">
        <v>1117</v>
      </c>
      <c r="J118" s="236">
        <v>152</v>
      </c>
      <c r="K118" s="237" t="s">
        <v>1117</v>
      </c>
      <c r="L118" s="236">
        <v>32</v>
      </c>
      <c r="M118" s="237" t="s">
        <v>1119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314</v>
      </c>
      <c r="D119" s="234" t="s">
        <v>172</v>
      </c>
      <c r="E119" s="235" t="s">
        <v>315</v>
      </c>
      <c r="F119" s="236">
        <v>30</v>
      </c>
      <c r="G119" s="237" t="s">
        <v>1118</v>
      </c>
      <c r="H119" s="236">
        <v>22</v>
      </c>
      <c r="I119" s="237" t="s">
        <v>1124</v>
      </c>
      <c r="J119" s="236">
        <v>21</v>
      </c>
      <c r="K119" s="237" t="s">
        <v>1124</v>
      </c>
      <c r="L119" s="236">
        <v>0</v>
      </c>
      <c r="M119" s="237" t="s">
        <v>916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316</v>
      </c>
      <c r="D120" s="234" t="s">
        <v>172</v>
      </c>
      <c r="E120" s="235" t="s">
        <v>317</v>
      </c>
      <c r="F120" s="236">
        <v>8</v>
      </c>
      <c r="G120" s="237" t="s">
        <v>1122</v>
      </c>
      <c r="H120" s="236">
        <v>20</v>
      </c>
      <c r="I120" s="237" t="s">
        <v>1124</v>
      </c>
      <c r="J120" s="236">
        <v>22</v>
      </c>
      <c r="K120" s="237" t="s">
        <v>1124</v>
      </c>
      <c r="L120" s="236">
        <v>5</v>
      </c>
      <c r="M120" s="237" t="s">
        <v>1125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318</v>
      </c>
      <c r="D121" s="234" t="s">
        <v>172</v>
      </c>
      <c r="E121" s="235" t="s">
        <v>319</v>
      </c>
      <c r="F121" s="236">
        <v>16</v>
      </c>
      <c r="G121" s="237" t="s">
        <v>1120</v>
      </c>
      <c r="H121" s="236">
        <v>21</v>
      </c>
      <c r="I121" s="237" t="s">
        <v>1124</v>
      </c>
      <c r="J121" s="236">
        <v>24</v>
      </c>
      <c r="K121" s="237" t="s">
        <v>1124</v>
      </c>
      <c r="L121" s="236">
        <v>0</v>
      </c>
      <c r="M121" s="237" t="s">
        <v>916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275</v>
      </c>
      <c r="D122" s="234" t="s">
        <v>175</v>
      </c>
      <c r="E122" s="235" t="s">
        <v>320</v>
      </c>
      <c r="F122" s="236">
        <v>0</v>
      </c>
      <c r="G122" s="237" t="s">
        <v>916</v>
      </c>
      <c r="H122" s="236">
        <v>416</v>
      </c>
      <c r="I122" s="237" t="s">
        <v>1115</v>
      </c>
      <c r="J122" s="236">
        <v>484</v>
      </c>
      <c r="K122" s="237" t="s">
        <v>1115</v>
      </c>
      <c r="L122" s="236">
        <v>73</v>
      </c>
      <c r="M122" s="237" t="s">
        <v>1117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295</v>
      </c>
      <c r="D123" s="234" t="s">
        <v>172</v>
      </c>
      <c r="E123" s="235" t="s">
        <v>321</v>
      </c>
      <c r="F123" s="236">
        <v>0</v>
      </c>
      <c r="G123" s="237" t="s">
        <v>916</v>
      </c>
      <c r="H123" s="236">
        <v>62</v>
      </c>
      <c r="I123" s="237" t="s">
        <v>1119</v>
      </c>
      <c r="J123" s="236">
        <v>91</v>
      </c>
      <c r="K123" s="237" t="s">
        <v>1119</v>
      </c>
      <c r="L123" s="236">
        <v>0</v>
      </c>
      <c r="M123" s="237" t="s">
        <v>916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286</v>
      </c>
      <c r="D124" s="234" t="s">
        <v>175</v>
      </c>
      <c r="E124" s="235" t="s">
        <v>322</v>
      </c>
      <c r="F124" s="236">
        <v>0</v>
      </c>
      <c r="G124" s="237" t="s">
        <v>916</v>
      </c>
      <c r="H124" s="236">
        <v>230</v>
      </c>
      <c r="I124" s="237" t="s">
        <v>1115</v>
      </c>
      <c r="J124" s="236">
        <v>288</v>
      </c>
      <c r="K124" s="237" t="s">
        <v>1115</v>
      </c>
      <c r="L124" s="236">
        <v>34</v>
      </c>
      <c r="M124" s="237" t="s">
        <v>1119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286</v>
      </c>
      <c r="D125" s="234" t="s">
        <v>175</v>
      </c>
      <c r="E125" s="235" t="s">
        <v>323</v>
      </c>
      <c r="F125" s="236">
        <v>223</v>
      </c>
      <c r="G125" s="237" t="s">
        <v>1114</v>
      </c>
      <c r="H125" s="236">
        <v>260</v>
      </c>
      <c r="I125" s="237" t="s">
        <v>1115</v>
      </c>
      <c r="J125" s="236">
        <v>307</v>
      </c>
      <c r="K125" s="237" t="s">
        <v>1115</v>
      </c>
      <c r="L125" s="236">
        <v>25</v>
      </c>
      <c r="M125" s="237" t="s">
        <v>1121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324</v>
      </c>
      <c r="D126" s="234" t="s">
        <v>172</v>
      </c>
      <c r="E126" s="235" t="s">
        <v>325</v>
      </c>
      <c r="F126" s="236">
        <v>52</v>
      </c>
      <c r="G126" s="237" t="s">
        <v>1116</v>
      </c>
      <c r="H126" s="236">
        <v>42</v>
      </c>
      <c r="I126" s="237" t="s">
        <v>1121</v>
      </c>
      <c r="J126" s="236">
        <v>58</v>
      </c>
      <c r="K126" s="237" t="s">
        <v>1121</v>
      </c>
      <c r="L126" s="236">
        <v>12</v>
      </c>
      <c r="M126" s="237" t="s">
        <v>1124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326</v>
      </c>
      <c r="D127" s="234" t="s">
        <v>172</v>
      </c>
      <c r="E127" s="235" t="s">
        <v>327</v>
      </c>
      <c r="F127" s="236">
        <v>19</v>
      </c>
      <c r="G127" s="237" t="s">
        <v>1120</v>
      </c>
      <c r="H127" s="236">
        <v>7</v>
      </c>
      <c r="I127" s="237" t="s">
        <v>1125</v>
      </c>
      <c r="J127" s="236">
        <v>0</v>
      </c>
      <c r="K127" s="237" t="s">
        <v>916</v>
      </c>
      <c r="L127" s="236">
        <v>0</v>
      </c>
      <c r="M127" s="237" t="s">
        <v>916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328</v>
      </c>
      <c r="D129" s="234" t="s">
        <v>172</v>
      </c>
      <c r="E129" s="235" t="s">
        <v>329</v>
      </c>
      <c r="F129" s="236">
        <v>283</v>
      </c>
      <c r="G129" s="237" t="s">
        <v>1114</v>
      </c>
      <c r="H129" s="236">
        <v>0</v>
      </c>
      <c r="I129" s="237" t="s">
        <v>916</v>
      </c>
      <c r="J129" s="236">
        <v>0</v>
      </c>
      <c r="K129" s="237" t="s">
        <v>916</v>
      </c>
      <c r="L129" s="236">
        <v>0</v>
      </c>
      <c r="M129" s="237" t="s">
        <v>916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330</v>
      </c>
      <c r="D130" s="234" t="s">
        <v>172</v>
      </c>
      <c r="E130" s="235" t="s">
        <v>331</v>
      </c>
      <c r="F130" s="236">
        <v>0</v>
      </c>
      <c r="G130" s="237" t="s">
        <v>916</v>
      </c>
      <c r="H130" s="236">
        <v>282</v>
      </c>
      <c r="I130" s="237" t="s">
        <v>1115</v>
      </c>
      <c r="J130" s="236">
        <v>301</v>
      </c>
      <c r="K130" s="237" t="s">
        <v>1115</v>
      </c>
      <c r="L130" s="236">
        <v>65</v>
      </c>
      <c r="M130" s="237" t="s">
        <v>1117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330</v>
      </c>
      <c r="D131" s="234" t="s">
        <v>172</v>
      </c>
      <c r="E131" s="235" t="s">
        <v>332</v>
      </c>
      <c r="F131" s="236">
        <v>0</v>
      </c>
      <c r="G131" s="237" t="s">
        <v>916</v>
      </c>
      <c r="H131" s="236">
        <v>450</v>
      </c>
      <c r="I131" s="237" t="s">
        <v>1115</v>
      </c>
      <c r="J131" s="236">
        <v>475</v>
      </c>
      <c r="K131" s="237" t="s">
        <v>1115</v>
      </c>
      <c r="L131" s="236">
        <v>25</v>
      </c>
      <c r="M131" s="237" t="s">
        <v>1121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330</v>
      </c>
      <c r="D132" s="234" t="s">
        <v>172</v>
      </c>
      <c r="E132" s="235" t="s">
        <v>333</v>
      </c>
      <c r="F132" s="236">
        <v>0</v>
      </c>
      <c r="G132" s="237" t="s">
        <v>916</v>
      </c>
      <c r="H132" s="236">
        <v>500</v>
      </c>
      <c r="I132" s="237" t="s">
        <v>1115</v>
      </c>
      <c r="J132" s="236">
        <v>425</v>
      </c>
      <c r="K132" s="237" t="s">
        <v>1115</v>
      </c>
      <c r="L132" s="236">
        <v>25</v>
      </c>
      <c r="M132" s="237" t="s">
        <v>1121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334</v>
      </c>
      <c r="D133" s="234" t="s">
        <v>172</v>
      </c>
      <c r="E133" s="235" t="s">
        <v>335</v>
      </c>
      <c r="F133" s="236">
        <v>91</v>
      </c>
      <c r="G133" s="237" t="s">
        <v>1116</v>
      </c>
      <c r="H133" s="236">
        <v>0</v>
      </c>
      <c r="I133" s="237" t="s">
        <v>916</v>
      </c>
      <c r="J133" s="236">
        <v>0</v>
      </c>
      <c r="K133" s="237" t="s">
        <v>916</v>
      </c>
      <c r="L133" s="236">
        <v>0</v>
      </c>
      <c r="M133" s="237" t="s">
        <v>916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328</v>
      </c>
      <c r="D134" s="234" t="s">
        <v>172</v>
      </c>
      <c r="E134" s="235" t="s">
        <v>336</v>
      </c>
      <c r="F134" s="236">
        <v>0</v>
      </c>
      <c r="G134" s="237" t="s">
        <v>916</v>
      </c>
      <c r="H134" s="236">
        <v>0</v>
      </c>
      <c r="I134" s="237" t="s">
        <v>916</v>
      </c>
      <c r="J134" s="236">
        <v>0</v>
      </c>
      <c r="K134" s="237" t="s">
        <v>916</v>
      </c>
      <c r="L134" s="236">
        <v>0</v>
      </c>
      <c r="M134" s="237" t="s">
        <v>916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334</v>
      </c>
      <c r="D135" s="234" t="s">
        <v>172</v>
      </c>
      <c r="E135" s="235" t="s">
        <v>337</v>
      </c>
      <c r="F135" s="236">
        <v>0</v>
      </c>
      <c r="G135" s="237" t="s">
        <v>916</v>
      </c>
      <c r="H135" s="236">
        <v>219</v>
      </c>
      <c r="I135" s="237" t="s">
        <v>1115</v>
      </c>
      <c r="J135" s="236">
        <v>227</v>
      </c>
      <c r="K135" s="237" t="s">
        <v>1115</v>
      </c>
      <c r="L135" s="236">
        <v>20</v>
      </c>
      <c r="M135" s="237" t="s">
        <v>1121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338</v>
      </c>
      <c r="D136" s="234" t="s">
        <v>175</v>
      </c>
      <c r="E136" s="235" t="s">
        <v>339</v>
      </c>
      <c r="F136" s="236">
        <v>0</v>
      </c>
      <c r="G136" s="237" t="s">
        <v>916</v>
      </c>
      <c r="H136" s="236">
        <v>445</v>
      </c>
      <c r="I136" s="237" t="s">
        <v>1115</v>
      </c>
      <c r="J136" s="236">
        <v>456</v>
      </c>
      <c r="K136" s="237" t="s">
        <v>1115</v>
      </c>
      <c r="L136" s="236">
        <v>98</v>
      </c>
      <c r="M136" s="237" t="s">
        <v>1115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340</v>
      </c>
      <c r="D137" s="234" t="s">
        <v>175</v>
      </c>
      <c r="E137" s="235" t="s">
        <v>341</v>
      </c>
      <c r="F137" s="236">
        <v>300</v>
      </c>
      <c r="G137" s="237" t="s">
        <v>1114</v>
      </c>
      <c r="H137" s="236">
        <v>0</v>
      </c>
      <c r="I137" s="237" t="s">
        <v>916</v>
      </c>
      <c r="J137" s="236">
        <v>0</v>
      </c>
      <c r="K137" s="237" t="s">
        <v>916</v>
      </c>
      <c r="L137" s="236">
        <v>0</v>
      </c>
      <c r="M137" s="237" t="s">
        <v>916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340</v>
      </c>
      <c r="D138" s="234" t="s">
        <v>175</v>
      </c>
      <c r="E138" s="235" t="s">
        <v>342</v>
      </c>
      <c r="F138" s="236">
        <v>125</v>
      </c>
      <c r="G138" s="237" t="s">
        <v>1114</v>
      </c>
      <c r="H138" s="236">
        <v>0</v>
      </c>
      <c r="I138" s="237" t="s">
        <v>916</v>
      </c>
      <c r="J138" s="236">
        <v>0</v>
      </c>
      <c r="K138" s="237" t="s">
        <v>916</v>
      </c>
      <c r="L138" s="236">
        <v>0</v>
      </c>
      <c r="M138" s="237" t="s">
        <v>916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340</v>
      </c>
      <c r="D139" s="234" t="s">
        <v>175</v>
      </c>
      <c r="E139" s="235" t="s">
        <v>343</v>
      </c>
      <c r="F139" s="236">
        <v>154</v>
      </c>
      <c r="G139" s="237" t="s">
        <v>1114</v>
      </c>
      <c r="H139" s="236">
        <v>0</v>
      </c>
      <c r="I139" s="237" t="s">
        <v>916</v>
      </c>
      <c r="J139" s="236">
        <v>0</v>
      </c>
      <c r="K139" s="237" t="s">
        <v>916</v>
      </c>
      <c r="L139" s="236">
        <v>0</v>
      </c>
      <c r="M139" s="237" t="s">
        <v>916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344</v>
      </c>
      <c r="D140" s="234" t="s">
        <v>172</v>
      </c>
      <c r="E140" s="235" t="s">
        <v>345</v>
      </c>
      <c r="F140" s="236">
        <v>314</v>
      </c>
      <c r="G140" s="237" t="s">
        <v>1114</v>
      </c>
      <c r="H140" s="236">
        <v>0</v>
      </c>
      <c r="I140" s="237" t="s">
        <v>916</v>
      </c>
      <c r="J140" s="236">
        <v>0</v>
      </c>
      <c r="K140" s="237" t="s">
        <v>916</v>
      </c>
      <c r="L140" s="236">
        <v>0</v>
      </c>
      <c r="M140" s="237" t="s">
        <v>916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346</v>
      </c>
      <c r="D141" s="234" t="s">
        <v>172</v>
      </c>
      <c r="E141" s="235" t="s">
        <v>347</v>
      </c>
      <c r="F141" s="236">
        <v>212</v>
      </c>
      <c r="G141" s="237" t="s">
        <v>1114</v>
      </c>
      <c r="H141" s="236">
        <v>0</v>
      </c>
      <c r="I141" s="237" t="s">
        <v>916</v>
      </c>
      <c r="J141" s="236">
        <v>0</v>
      </c>
      <c r="K141" s="237" t="s">
        <v>916</v>
      </c>
      <c r="L141" s="236">
        <v>0</v>
      </c>
      <c r="M141" s="237" t="s">
        <v>916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348</v>
      </c>
      <c r="D142" s="234" t="s">
        <v>172</v>
      </c>
      <c r="E142" s="235" t="s">
        <v>349</v>
      </c>
      <c r="F142" s="236">
        <v>192</v>
      </c>
      <c r="G142" s="237" t="s">
        <v>1114</v>
      </c>
      <c r="H142" s="236">
        <v>0</v>
      </c>
      <c r="I142" s="237" t="s">
        <v>916</v>
      </c>
      <c r="J142" s="236">
        <v>0</v>
      </c>
      <c r="K142" s="237" t="s">
        <v>916</v>
      </c>
      <c r="L142" s="236">
        <v>0</v>
      </c>
      <c r="M142" s="237" t="s">
        <v>916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330</v>
      </c>
      <c r="D143" s="234" t="s">
        <v>172</v>
      </c>
      <c r="E143" s="235" t="s">
        <v>350</v>
      </c>
      <c r="F143" s="236">
        <v>330</v>
      </c>
      <c r="G143" s="237" t="s">
        <v>1114</v>
      </c>
      <c r="H143" s="236">
        <v>0</v>
      </c>
      <c r="I143" s="237" t="s">
        <v>916</v>
      </c>
      <c r="J143" s="236">
        <v>0</v>
      </c>
      <c r="K143" s="237" t="s">
        <v>916</v>
      </c>
      <c r="L143" s="236">
        <v>0</v>
      </c>
      <c r="M143" s="237" t="s">
        <v>916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351</v>
      </c>
      <c r="D144" s="234" t="s">
        <v>172</v>
      </c>
      <c r="E144" s="235" t="s">
        <v>352</v>
      </c>
      <c r="F144" s="236">
        <v>495</v>
      </c>
      <c r="G144" s="237" t="s">
        <v>1114</v>
      </c>
      <c r="H144" s="236">
        <v>0</v>
      </c>
      <c r="I144" s="237" t="s">
        <v>916</v>
      </c>
      <c r="J144" s="236">
        <v>0</v>
      </c>
      <c r="K144" s="237" t="s">
        <v>916</v>
      </c>
      <c r="L144" s="236">
        <v>0</v>
      </c>
      <c r="M144" s="237" t="s">
        <v>916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340</v>
      </c>
      <c r="D145" s="234" t="s">
        <v>175</v>
      </c>
      <c r="E145" s="235" t="s">
        <v>353</v>
      </c>
      <c r="F145" s="236">
        <v>309</v>
      </c>
      <c r="G145" s="237" t="s">
        <v>1114</v>
      </c>
      <c r="H145" s="236">
        <v>0</v>
      </c>
      <c r="I145" s="237" t="s">
        <v>916</v>
      </c>
      <c r="J145" s="236">
        <v>0</v>
      </c>
      <c r="K145" s="237" t="s">
        <v>916</v>
      </c>
      <c r="L145" s="236">
        <v>0</v>
      </c>
      <c r="M145" s="237" t="s">
        <v>916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354</v>
      </c>
      <c r="D146" s="234" t="s">
        <v>172</v>
      </c>
      <c r="E146" s="235" t="s">
        <v>355</v>
      </c>
      <c r="F146" s="236">
        <v>733</v>
      </c>
      <c r="G146" s="237" t="s">
        <v>1114</v>
      </c>
      <c r="H146" s="236">
        <v>0</v>
      </c>
      <c r="I146" s="237" t="s">
        <v>916</v>
      </c>
      <c r="J146" s="236">
        <v>0</v>
      </c>
      <c r="K146" s="237" t="s">
        <v>916</v>
      </c>
      <c r="L146" s="236">
        <v>0</v>
      </c>
      <c r="M146" s="237" t="s">
        <v>916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356</v>
      </c>
      <c r="D147" s="234" t="s">
        <v>172</v>
      </c>
      <c r="E147" s="235" t="s">
        <v>357</v>
      </c>
      <c r="F147" s="236">
        <v>356</v>
      </c>
      <c r="G147" s="237" t="s">
        <v>1114</v>
      </c>
      <c r="H147" s="236">
        <v>0</v>
      </c>
      <c r="I147" s="237" t="s">
        <v>916</v>
      </c>
      <c r="J147" s="236">
        <v>0</v>
      </c>
      <c r="K147" s="237" t="s">
        <v>916</v>
      </c>
      <c r="L147" s="236">
        <v>0</v>
      </c>
      <c r="M147" s="237" t="s">
        <v>916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340</v>
      </c>
      <c r="D148" s="234" t="s">
        <v>175</v>
      </c>
      <c r="E148" s="235" t="s">
        <v>358</v>
      </c>
      <c r="F148" s="236">
        <v>270</v>
      </c>
      <c r="G148" s="237" t="s">
        <v>1114</v>
      </c>
      <c r="H148" s="236">
        <v>0</v>
      </c>
      <c r="I148" s="237" t="s">
        <v>916</v>
      </c>
      <c r="J148" s="236">
        <v>0</v>
      </c>
      <c r="K148" s="237" t="s">
        <v>916</v>
      </c>
      <c r="L148" s="236">
        <v>0</v>
      </c>
      <c r="M148" s="237" t="s">
        <v>916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340</v>
      </c>
      <c r="D149" s="234" t="s">
        <v>175</v>
      </c>
      <c r="E149" s="235" t="s">
        <v>359</v>
      </c>
      <c r="F149" s="236">
        <v>280</v>
      </c>
      <c r="G149" s="237" t="s">
        <v>1114</v>
      </c>
      <c r="H149" s="236">
        <v>0</v>
      </c>
      <c r="I149" s="237" t="s">
        <v>916</v>
      </c>
      <c r="J149" s="236">
        <v>0</v>
      </c>
      <c r="K149" s="237" t="s">
        <v>916</v>
      </c>
      <c r="L149" s="236">
        <v>0</v>
      </c>
      <c r="M149" s="237" t="s">
        <v>916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360</v>
      </c>
      <c r="D150" s="234" t="s">
        <v>198</v>
      </c>
      <c r="E150" s="235" t="s">
        <v>361</v>
      </c>
      <c r="F150" s="236">
        <v>154</v>
      </c>
      <c r="G150" s="237" t="s">
        <v>1114</v>
      </c>
      <c r="H150" s="236">
        <v>252</v>
      </c>
      <c r="I150" s="237" t="s">
        <v>1115</v>
      </c>
      <c r="J150" s="236">
        <v>262</v>
      </c>
      <c r="K150" s="237" t="s">
        <v>1115</v>
      </c>
      <c r="L150" s="236">
        <v>46</v>
      </c>
      <c r="M150" s="237" t="s">
        <v>1117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356</v>
      </c>
      <c r="D151" s="234" t="s">
        <v>172</v>
      </c>
      <c r="E151" s="235" t="s">
        <v>362</v>
      </c>
      <c r="F151" s="236">
        <v>0</v>
      </c>
      <c r="G151" s="237" t="s">
        <v>916</v>
      </c>
      <c r="H151" s="236">
        <v>1011</v>
      </c>
      <c r="I151" s="237" t="s">
        <v>1115</v>
      </c>
      <c r="J151" s="236">
        <v>778</v>
      </c>
      <c r="K151" s="237" t="s">
        <v>1115</v>
      </c>
      <c r="L151" s="236">
        <v>81</v>
      </c>
      <c r="M151" s="237" t="s">
        <v>1115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363</v>
      </c>
      <c r="D152" s="234" t="s">
        <v>175</v>
      </c>
      <c r="E152" s="235" t="s">
        <v>364</v>
      </c>
      <c r="F152" s="236">
        <v>313</v>
      </c>
      <c r="G152" s="237" t="s">
        <v>1114</v>
      </c>
      <c r="H152" s="236">
        <v>0</v>
      </c>
      <c r="I152" s="237" t="s">
        <v>916</v>
      </c>
      <c r="J152" s="236">
        <v>0</v>
      </c>
      <c r="K152" s="237" t="s">
        <v>916</v>
      </c>
      <c r="L152" s="236">
        <v>0</v>
      </c>
      <c r="M152" s="237" t="s">
        <v>916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365</v>
      </c>
      <c r="D153" s="234" t="s">
        <v>198</v>
      </c>
      <c r="E153" s="235" t="s">
        <v>366</v>
      </c>
      <c r="F153" s="236">
        <v>0</v>
      </c>
      <c r="G153" s="237" t="s">
        <v>916</v>
      </c>
      <c r="H153" s="236">
        <v>581</v>
      </c>
      <c r="I153" s="237" t="s">
        <v>1115</v>
      </c>
      <c r="J153" s="236">
        <v>599</v>
      </c>
      <c r="K153" s="237" t="s">
        <v>1115</v>
      </c>
      <c r="L153" s="236">
        <v>100</v>
      </c>
      <c r="M153" s="237" t="s">
        <v>1115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365</v>
      </c>
      <c r="D154" s="234" t="s">
        <v>198</v>
      </c>
      <c r="E154" s="235" t="s">
        <v>367</v>
      </c>
      <c r="F154" s="236">
        <v>317</v>
      </c>
      <c r="G154" s="237" t="s">
        <v>1114</v>
      </c>
      <c r="H154" s="236">
        <v>0</v>
      </c>
      <c r="I154" s="237" t="s">
        <v>916</v>
      </c>
      <c r="J154" s="236">
        <v>0</v>
      </c>
      <c r="K154" s="237" t="s">
        <v>916</v>
      </c>
      <c r="L154" s="236">
        <v>0</v>
      </c>
      <c r="M154" s="237" t="s">
        <v>916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340</v>
      </c>
      <c r="D155" s="234" t="s">
        <v>175</v>
      </c>
      <c r="E155" s="235" t="s">
        <v>368</v>
      </c>
      <c r="F155" s="236">
        <v>0</v>
      </c>
      <c r="G155" s="237" t="s">
        <v>916</v>
      </c>
      <c r="H155" s="236">
        <v>657</v>
      </c>
      <c r="I155" s="237" t="s">
        <v>1115</v>
      </c>
      <c r="J155" s="236">
        <v>659</v>
      </c>
      <c r="K155" s="237" t="s">
        <v>1115</v>
      </c>
      <c r="L155" s="236">
        <v>168</v>
      </c>
      <c r="M155" s="237" t="s">
        <v>1115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369</v>
      </c>
      <c r="D156" s="234" t="s">
        <v>198</v>
      </c>
      <c r="E156" s="235" t="s">
        <v>370</v>
      </c>
      <c r="F156" s="236">
        <v>423</v>
      </c>
      <c r="G156" s="237" t="s">
        <v>1114</v>
      </c>
      <c r="H156" s="236">
        <v>0</v>
      </c>
      <c r="I156" s="237" t="s">
        <v>916</v>
      </c>
      <c r="J156" s="236">
        <v>0</v>
      </c>
      <c r="K156" s="237" t="s">
        <v>916</v>
      </c>
      <c r="L156" s="236">
        <v>0</v>
      </c>
      <c r="M156" s="237" t="s">
        <v>916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354</v>
      </c>
      <c r="D157" s="234" t="s">
        <v>175</v>
      </c>
      <c r="E157" s="235" t="s">
        <v>371</v>
      </c>
      <c r="F157" s="236">
        <v>208</v>
      </c>
      <c r="G157" s="237" t="s">
        <v>1114</v>
      </c>
      <c r="H157" s="236">
        <v>0</v>
      </c>
      <c r="I157" s="237" t="s">
        <v>916</v>
      </c>
      <c r="J157" s="236">
        <v>0</v>
      </c>
      <c r="K157" s="237" t="s">
        <v>916</v>
      </c>
      <c r="L157" s="236">
        <v>0</v>
      </c>
      <c r="M157" s="237" t="s">
        <v>916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354</v>
      </c>
      <c r="D158" s="234" t="s">
        <v>175</v>
      </c>
      <c r="E158" s="235" t="s">
        <v>372</v>
      </c>
      <c r="F158" s="236">
        <v>200</v>
      </c>
      <c r="G158" s="237" t="s">
        <v>1114</v>
      </c>
      <c r="H158" s="236">
        <v>0</v>
      </c>
      <c r="I158" s="237" t="s">
        <v>916</v>
      </c>
      <c r="J158" s="236">
        <v>0</v>
      </c>
      <c r="K158" s="237" t="s">
        <v>916</v>
      </c>
      <c r="L158" s="236">
        <v>0</v>
      </c>
      <c r="M158" s="237" t="s">
        <v>916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351</v>
      </c>
      <c r="D159" s="234" t="s">
        <v>172</v>
      </c>
      <c r="E159" s="235" t="s">
        <v>373</v>
      </c>
      <c r="F159" s="236">
        <v>0</v>
      </c>
      <c r="G159" s="237" t="s">
        <v>916</v>
      </c>
      <c r="H159" s="236">
        <v>860</v>
      </c>
      <c r="I159" s="237" t="s">
        <v>1115</v>
      </c>
      <c r="J159" s="236">
        <v>733</v>
      </c>
      <c r="K159" s="237" t="s">
        <v>1115</v>
      </c>
      <c r="L159" s="236">
        <v>85</v>
      </c>
      <c r="M159" s="237" t="s">
        <v>1115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351</v>
      </c>
      <c r="D160" s="234" t="s">
        <v>172</v>
      </c>
      <c r="E160" s="235" t="s">
        <v>374</v>
      </c>
      <c r="F160" s="236">
        <v>251</v>
      </c>
      <c r="G160" s="237" t="s">
        <v>1114</v>
      </c>
      <c r="H160" s="236">
        <v>0</v>
      </c>
      <c r="I160" s="237" t="s">
        <v>916</v>
      </c>
      <c r="J160" s="236">
        <v>0</v>
      </c>
      <c r="K160" s="237" t="s">
        <v>916</v>
      </c>
      <c r="L160" s="236">
        <v>0</v>
      </c>
      <c r="M160" s="237" t="s">
        <v>916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351</v>
      </c>
      <c r="D161" s="234" t="s">
        <v>198</v>
      </c>
      <c r="E161" s="235" t="s">
        <v>375</v>
      </c>
      <c r="F161" s="236">
        <v>105</v>
      </c>
      <c r="G161" s="237" t="s">
        <v>1114</v>
      </c>
      <c r="H161" s="236">
        <v>0</v>
      </c>
      <c r="I161" s="237" t="s">
        <v>916</v>
      </c>
      <c r="J161" s="236">
        <v>0</v>
      </c>
      <c r="K161" s="237" t="s">
        <v>916</v>
      </c>
      <c r="L161" s="236">
        <v>0</v>
      </c>
      <c r="M161" s="237" t="s">
        <v>916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175</v>
      </c>
      <c r="E162" s="235" t="s">
        <v>376</v>
      </c>
      <c r="F162" s="236">
        <v>100</v>
      </c>
      <c r="G162" s="237" t="s">
        <v>1114</v>
      </c>
      <c r="H162" s="236">
        <v>0</v>
      </c>
      <c r="I162" s="237" t="s">
        <v>916</v>
      </c>
      <c r="J162" s="236">
        <v>0</v>
      </c>
      <c r="K162" s="237" t="s">
        <v>916</v>
      </c>
      <c r="L162" s="236">
        <v>0</v>
      </c>
      <c r="M162" s="237" t="s">
        <v>916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172</v>
      </c>
      <c r="E163" s="235" t="s">
        <v>377</v>
      </c>
      <c r="F163" s="236">
        <v>95</v>
      </c>
      <c r="G163" s="237" t="s">
        <v>1116</v>
      </c>
      <c r="H163" s="236">
        <v>0</v>
      </c>
      <c r="I163" s="237" t="s">
        <v>916</v>
      </c>
      <c r="J163" s="236">
        <v>0</v>
      </c>
      <c r="K163" s="237" t="s">
        <v>916</v>
      </c>
      <c r="L163" s="236">
        <v>0</v>
      </c>
      <c r="M163" s="237" t="s">
        <v>916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175</v>
      </c>
      <c r="E164" s="235" t="s">
        <v>376</v>
      </c>
      <c r="F164" s="236">
        <v>100</v>
      </c>
      <c r="G164" s="237" t="s">
        <v>1114</v>
      </c>
      <c r="H164" s="236">
        <v>0</v>
      </c>
      <c r="I164" s="237" t="s">
        <v>916</v>
      </c>
      <c r="J164" s="236">
        <v>0</v>
      </c>
      <c r="K164" s="237" t="s">
        <v>916</v>
      </c>
      <c r="L164" s="236">
        <v>0</v>
      </c>
      <c r="M164" s="237" t="s">
        <v>916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172</v>
      </c>
      <c r="E165" s="235" t="s">
        <v>378</v>
      </c>
      <c r="F165" s="236">
        <v>210</v>
      </c>
      <c r="G165" s="237" t="s">
        <v>1114</v>
      </c>
      <c r="H165" s="236">
        <v>0</v>
      </c>
      <c r="I165" s="237" t="s">
        <v>916</v>
      </c>
      <c r="J165" s="236">
        <v>0</v>
      </c>
      <c r="K165" s="237" t="s">
        <v>916</v>
      </c>
      <c r="L165" s="236">
        <v>0</v>
      </c>
      <c r="M165" s="237" t="s">
        <v>916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175</v>
      </c>
      <c r="E166" s="235" t="s">
        <v>379</v>
      </c>
      <c r="F166" s="236">
        <v>160</v>
      </c>
      <c r="G166" s="237" t="s">
        <v>1114</v>
      </c>
      <c r="H166" s="236">
        <v>0</v>
      </c>
      <c r="I166" s="237" t="s">
        <v>916</v>
      </c>
      <c r="J166" s="236">
        <v>0</v>
      </c>
      <c r="K166" s="237" t="s">
        <v>916</v>
      </c>
      <c r="L166" s="236">
        <v>0</v>
      </c>
      <c r="M166" s="237" t="s">
        <v>916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175</v>
      </c>
      <c r="E167" s="235" t="s">
        <v>380</v>
      </c>
      <c r="F167" s="236">
        <v>150</v>
      </c>
      <c r="G167" s="237" t="s">
        <v>1114</v>
      </c>
      <c r="H167" s="236">
        <v>0</v>
      </c>
      <c r="I167" s="237" t="s">
        <v>916</v>
      </c>
      <c r="J167" s="236">
        <v>0</v>
      </c>
      <c r="K167" s="237" t="s">
        <v>916</v>
      </c>
      <c r="L167" s="236">
        <v>0</v>
      </c>
      <c r="M167" s="237" t="s">
        <v>916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175</v>
      </c>
      <c r="E168" s="235" t="s">
        <v>381</v>
      </c>
      <c r="F168" s="236">
        <v>150</v>
      </c>
      <c r="G168" s="237" t="s">
        <v>1114</v>
      </c>
      <c r="H168" s="236">
        <v>0</v>
      </c>
      <c r="I168" s="237" t="s">
        <v>916</v>
      </c>
      <c r="J168" s="236">
        <v>0</v>
      </c>
      <c r="K168" s="237" t="s">
        <v>916</v>
      </c>
      <c r="L168" s="236">
        <v>0</v>
      </c>
      <c r="M168" s="237" t="s">
        <v>916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172</v>
      </c>
      <c r="E169" s="235" t="s">
        <v>378</v>
      </c>
      <c r="F169" s="236">
        <v>190</v>
      </c>
      <c r="G169" s="237" t="s">
        <v>1114</v>
      </c>
      <c r="H169" s="236">
        <v>0</v>
      </c>
      <c r="I169" s="237" t="s">
        <v>916</v>
      </c>
      <c r="J169" s="236">
        <v>0</v>
      </c>
      <c r="K169" s="237" t="s">
        <v>916</v>
      </c>
      <c r="L169" s="236">
        <v>0</v>
      </c>
      <c r="M169" s="237" t="s">
        <v>916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172</v>
      </c>
      <c r="E170" s="235" t="s">
        <v>382</v>
      </c>
      <c r="F170" s="236">
        <v>100</v>
      </c>
      <c r="G170" s="237" t="s">
        <v>1116</v>
      </c>
      <c r="H170" s="236">
        <v>0</v>
      </c>
      <c r="I170" s="237" t="s">
        <v>916</v>
      </c>
      <c r="J170" s="236">
        <v>0</v>
      </c>
      <c r="K170" s="237" t="s">
        <v>916</v>
      </c>
      <c r="L170" s="236">
        <v>0</v>
      </c>
      <c r="M170" s="237" t="s">
        <v>916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175</v>
      </c>
      <c r="E171" s="235" t="s">
        <v>380</v>
      </c>
      <c r="F171" s="236">
        <v>295</v>
      </c>
      <c r="G171" s="237" t="s">
        <v>1114</v>
      </c>
      <c r="H171" s="236">
        <v>0</v>
      </c>
      <c r="I171" s="237" t="s">
        <v>916</v>
      </c>
      <c r="J171" s="236">
        <v>0</v>
      </c>
      <c r="K171" s="237" t="s">
        <v>916</v>
      </c>
      <c r="L171" s="236">
        <v>0</v>
      </c>
      <c r="M171" s="237" t="s">
        <v>916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175</v>
      </c>
      <c r="E172" s="235" t="s">
        <v>383</v>
      </c>
      <c r="F172" s="236">
        <v>100</v>
      </c>
      <c r="G172" s="237" t="s">
        <v>1114</v>
      </c>
      <c r="H172" s="236">
        <v>0</v>
      </c>
      <c r="I172" s="237" t="s">
        <v>916</v>
      </c>
      <c r="J172" s="236">
        <v>0</v>
      </c>
      <c r="K172" s="237" t="s">
        <v>916</v>
      </c>
      <c r="L172" s="236">
        <v>0</v>
      </c>
      <c r="M172" s="237" t="s">
        <v>916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175</v>
      </c>
      <c r="E173" s="235" t="s">
        <v>383</v>
      </c>
      <c r="F173" s="236">
        <v>80</v>
      </c>
      <c r="G173" s="237" t="s">
        <v>1114</v>
      </c>
      <c r="H173" s="236">
        <v>0</v>
      </c>
      <c r="I173" s="237" t="s">
        <v>916</v>
      </c>
      <c r="J173" s="236">
        <v>0</v>
      </c>
      <c r="K173" s="237" t="s">
        <v>916</v>
      </c>
      <c r="L173" s="236">
        <v>0</v>
      </c>
      <c r="M173" s="237" t="s">
        <v>916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172</v>
      </c>
      <c r="E174" s="235" t="s">
        <v>384</v>
      </c>
      <c r="F174" s="236">
        <v>90</v>
      </c>
      <c r="G174" s="237" t="s">
        <v>1116</v>
      </c>
      <c r="H174" s="236">
        <v>0</v>
      </c>
      <c r="I174" s="237" t="s">
        <v>916</v>
      </c>
      <c r="J174" s="236">
        <v>0</v>
      </c>
      <c r="K174" s="237" t="s">
        <v>916</v>
      </c>
      <c r="L174" s="236">
        <v>0</v>
      </c>
      <c r="M174" s="237" t="s">
        <v>916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175</v>
      </c>
      <c r="E175" s="235" t="s">
        <v>385</v>
      </c>
      <c r="F175" s="236">
        <v>106</v>
      </c>
      <c r="G175" s="237" t="s">
        <v>1114</v>
      </c>
      <c r="H175" s="236">
        <v>0</v>
      </c>
      <c r="I175" s="237" t="s">
        <v>916</v>
      </c>
      <c r="J175" s="236">
        <v>0</v>
      </c>
      <c r="K175" s="237" t="s">
        <v>916</v>
      </c>
      <c r="L175" s="236">
        <v>0</v>
      </c>
      <c r="M175" s="237" t="s">
        <v>916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198</v>
      </c>
      <c r="E176" s="235" t="s">
        <v>386</v>
      </c>
      <c r="F176" s="236">
        <v>60</v>
      </c>
      <c r="G176" s="237" t="s">
        <v>1116</v>
      </c>
      <c r="H176" s="236">
        <v>0</v>
      </c>
      <c r="I176" s="237" t="s">
        <v>916</v>
      </c>
      <c r="J176" s="236">
        <v>0</v>
      </c>
      <c r="K176" s="237" t="s">
        <v>916</v>
      </c>
      <c r="L176" s="236">
        <v>0</v>
      </c>
      <c r="M176" s="237" t="s">
        <v>916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172</v>
      </c>
      <c r="E177" s="235" t="s">
        <v>387</v>
      </c>
      <c r="F177" s="236">
        <v>47</v>
      </c>
      <c r="G177" s="237" t="s">
        <v>1118</v>
      </c>
      <c r="H177" s="236">
        <v>0</v>
      </c>
      <c r="I177" s="237" t="s">
        <v>916</v>
      </c>
      <c r="J177" s="236">
        <v>0</v>
      </c>
      <c r="K177" s="237" t="s">
        <v>916</v>
      </c>
      <c r="L177" s="236">
        <v>0</v>
      </c>
      <c r="M177" s="237" t="s">
        <v>916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175</v>
      </c>
      <c r="E178" s="235" t="s">
        <v>388</v>
      </c>
      <c r="F178" s="236">
        <v>93</v>
      </c>
      <c r="G178" s="237" t="s">
        <v>1114</v>
      </c>
      <c r="H178" s="236">
        <v>0</v>
      </c>
      <c r="I178" s="237" t="s">
        <v>916</v>
      </c>
      <c r="J178" s="236">
        <v>0</v>
      </c>
      <c r="K178" s="237" t="s">
        <v>916</v>
      </c>
      <c r="L178" s="236">
        <v>0</v>
      </c>
      <c r="M178" s="237" t="s">
        <v>916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175</v>
      </c>
      <c r="E179" s="235" t="s">
        <v>389</v>
      </c>
      <c r="F179" s="236">
        <v>47</v>
      </c>
      <c r="G179" s="237" t="s">
        <v>1114</v>
      </c>
      <c r="H179" s="236">
        <v>0</v>
      </c>
      <c r="I179" s="237" t="s">
        <v>916</v>
      </c>
      <c r="J179" s="236">
        <v>0</v>
      </c>
      <c r="K179" s="237" t="s">
        <v>916</v>
      </c>
      <c r="L179" s="236">
        <v>0</v>
      </c>
      <c r="M179" s="237" t="s">
        <v>916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172</v>
      </c>
      <c r="E180" s="235" t="s">
        <v>390</v>
      </c>
      <c r="F180" s="236">
        <v>33</v>
      </c>
      <c r="G180" s="237" t="s">
        <v>1118</v>
      </c>
      <c r="H180" s="236">
        <v>0</v>
      </c>
      <c r="I180" s="237" t="s">
        <v>916</v>
      </c>
      <c r="J180" s="236">
        <v>0</v>
      </c>
      <c r="K180" s="237" t="s">
        <v>916</v>
      </c>
      <c r="L180" s="236">
        <v>0</v>
      </c>
      <c r="M180" s="237" t="s">
        <v>916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391</v>
      </c>
      <c r="D181" s="234" t="s">
        <v>172</v>
      </c>
      <c r="E181" s="235" t="s">
        <v>392</v>
      </c>
      <c r="F181" s="236">
        <v>0</v>
      </c>
      <c r="G181" s="237" t="s">
        <v>916</v>
      </c>
      <c r="H181" s="236">
        <v>177</v>
      </c>
      <c r="I181" s="237" t="s">
        <v>1115</v>
      </c>
      <c r="J181" s="236">
        <v>73</v>
      </c>
      <c r="K181" s="237" t="s">
        <v>1121</v>
      </c>
      <c r="L181" s="236">
        <v>0</v>
      </c>
      <c r="M181" s="237" t="s">
        <v>916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391</v>
      </c>
      <c r="D182" s="234" t="s">
        <v>172</v>
      </c>
      <c r="E182" s="235" t="s">
        <v>393</v>
      </c>
      <c r="F182" s="236">
        <v>0</v>
      </c>
      <c r="G182" s="237" t="s">
        <v>916</v>
      </c>
      <c r="H182" s="236">
        <v>42</v>
      </c>
      <c r="I182" s="237" t="s">
        <v>1121</v>
      </c>
      <c r="J182" s="236">
        <v>50</v>
      </c>
      <c r="K182" s="237" t="s">
        <v>1121</v>
      </c>
      <c r="L182" s="236">
        <v>8</v>
      </c>
      <c r="M182" s="237" t="s">
        <v>1124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356</v>
      </c>
      <c r="D183" s="234" t="s">
        <v>172</v>
      </c>
      <c r="E183" s="235" t="s">
        <v>394</v>
      </c>
      <c r="F183" s="236">
        <v>171</v>
      </c>
      <c r="G183" s="237" t="s">
        <v>1114</v>
      </c>
      <c r="H183" s="236">
        <v>275</v>
      </c>
      <c r="I183" s="237" t="s">
        <v>1115</v>
      </c>
      <c r="J183" s="236">
        <v>313</v>
      </c>
      <c r="K183" s="237" t="s">
        <v>1115</v>
      </c>
      <c r="L183" s="236">
        <v>63</v>
      </c>
      <c r="M183" s="237" t="s">
        <v>1117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344</v>
      </c>
      <c r="D184" s="234" t="s">
        <v>172</v>
      </c>
      <c r="E184" s="235" t="s">
        <v>395</v>
      </c>
      <c r="F184" s="236">
        <v>0</v>
      </c>
      <c r="G184" s="237" t="s">
        <v>916</v>
      </c>
      <c r="H184" s="236">
        <v>386</v>
      </c>
      <c r="I184" s="237" t="s">
        <v>1115</v>
      </c>
      <c r="J184" s="236">
        <v>341</v>
      </c>
      <c r="K184" s="237" t="s">
        <v>1115</v>
      </c>
      <c r="L184" s="236">
        <v>52</v>
      </c>
      <c r="M184" s="237" t="s">
        <v>1117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338</v>
      </c>
      <c r="D185" s="234" t="s">
        <v>175</v>
      </c>
      <c r="E185" s="235" t="s">
        <v>396</v>
      </c>
      <c r="F185" s="236">
        <v>0</v>
      </c>
      <c r="G185" s="237" t="s">
        <v>916</v>
      </c>
      <c r="H185" s="236">
        <v>812</v>
      </c>
      <c r="I185" s="237" t="s">
        <v>1115</v>
      </c>
      <c r="J185" s="236">
        <v>798</v>
      </c>
      <c r="K185" s="237" t="s">
        <v>1115</v>
      </c>
      <c r="L185" s="236">
        <v>94</v>
      </c>
      <c r="M185" s="237" t="s">
        <v>1115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338</v>
      </c>
      <c r="D186" s="234" t="s">
        <v>175</v>
      </c>
      <c r="E186" s="235" t="s">
        <v>397</v>
      </c>
      <c r="F186" s="236">
        <v>218</v>
      </c>
      <c r="G186" s="237" t="s">
        <v>1114</v>
      </c>
      <c r="H186" s="236">
        <v>0</v>
      </c>
      <c r="I186" s="237" t="s">
        <v>916</v>
      </c>
      <c r="J186" s="236">
        <v>0</v>
      </c>
      <c r="K186" s="237" t="s">
        <v>916</v>
      </c>
      <c r="L186" s="236">
        <v>0</v>
      </c>
      <c r="M186" s="237" t="s">
        <v>916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338</v>
      </c>
      <c r="D187" s="234" t="s">
        <v>175</v>
      </c>
      <c r="E187" s="235" t="s">
        <v>398</v>
      </c>
      <c r="F187" s="236">
        <v>427</v>
      </c>
      <c r="G187" s="237" t="s">
        <v>1114</v>
      </c>
      <c r="H187" s="236">
        <v>0</v>
      </c>
      <c r="I187" s="237" t="s">
        <v>916</v>
      </c>
      <c r="J187" s="236">
        <v>0</v>
      </c>
      <c r="K187" s="237" t="s">
        <v>916</v>
      </c>
      <c r="L187" s="236">
        <v>0</v>
      </c>
      <c r="M187" s="237" t="s">
        <v>916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338</v>
      </c>
      <c r="D188" s="234" t="s">
        <v>175</v>
      </c>
      <c r="E188" s="235" t="s">
        <v>399</v>
      </c>
      <c r="F188" s="236">
        <v>212</v>
      </c>
      <c r="G188" s="237" t="s">
        <v>1114</v>
      </c>
      <c r="H188" s="236">
        <v>0</v>
      </c>
      <c r="I188" s="237" t="s">
        <v>916</v>
      </c>
      <c r="J188" s="236">
        <v>0</v>
      </c>
      <c r="K188" s="237" t="s">
        <v>916</v>
      </c>
      <c r="L188" s="236">
        <v>0</v>
      </c>
      <c r="M188" s="237" t="s">
        <v>916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340</v>
      </c>
      <c r="D189" s="234" t="s">
        <v>175</v>
      </c>
      <c r="E189" s="235" t="s">
        <v>400</v>
      </c>
      <c r="F189" s="236">
        <v>0</v>
      </c>
      <c r="G189" s="237" t="s">
        <v>916</v>
      </c>
      <c r="H189" s="236">
        <v>631</v>
      </c>
      <c r="I189" s="237" t="s">
        <v>1115</v>
      </c>
      <c r="J189" s="236">
        <v>643</v>
      </c>
      <c r="K189" s="237" t="s">
        <v>1115</v>
      </c>
      <c r="L189" s="236">
        <v>124</v>
      </c>
      <c r="M189" s="237" t="s">
        <v>1115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340</v>
      </c>
      <c r="D190" s="234" t="s">
        <v>175</v>
      </c>
      <c r="E190" s="235" t="s">
        <v>401</v>
      </c>
      <c r="F190" s="236">
        <v>0</v>
      </c>
      <c r="G190" s="237" t="s">
        <v>916</v>
      </c>
      <c r="H190" s="236">
        <v>424</v>
      </c>
      <c r="I190" s="237" t="s">
        <v>1115</v>
      </c>
      <c r="J190" s="236">
        <v>481</v>
      </c>
      <c r="K190" s="237" t="s">
        <v>1115</v>
      </c>
      <c r="L190" s="236">
        <v>76</v>
      </c>
      <c r="M190" s="237" t="s">
        <v>1115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340</v>
      </c>
      <c r="D191" s="234" t="s">
        <v>175</v>
      </c>
      <c r="E191" s="235" t="s">
        <v>402</v>
      </c>
      <c r="F191" s="236">
        <v>0</v>
      </c>
      <c r="G191" s="237" t="s">
        <v>916</v>
      </c>
      <c r="H191" s="236">
        <v>636</v>
      </c>
      <c r="I191" s="237" t="s">
        <v>1115</v>
      </c>
      <c r="J191" s="236">
        <v>647</v>
      </c>
      <c r="K191" s="237" t="s">
        <v>1115</v>
      </c>
      <c r="L191" s="236">
        <v>100</v>
      </c>
      <c r="M191" s="237" t="s">
        <v>1115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340</v>
      </c>
      <c r="D192" s="234" t="s">
        <v>175</v>
      </c>
      <c r="E192" s="235" t="s">
        <v>403</v>
      </c>
      <c r="F192" s="236">
        <v>0</v>
      </c>
      <c r="G192" s="237" t="s">
        <v>916</v>
      </c>
      <c r="H192" s="236">
        <v>231</v>
      </c>
      <c r="I192" s="237" t="s">
        <v>1115</v>
      </c>
      <c r="J192" s="236">
        <v>256</v>
      </c>
      <c r="K192" s="237" t="s">
        <v>1115</v>
      </c>
      <c r="L192" s="236">
        <v>54</v>
      </c>
      <c r="M192" s="237" t="s">
        <v>1117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340</v>
      </c>
      <c r="D193" s="234" t="s">
        <v>175</v>
      </c>
      <c r="E193" s="235" t="s">
        <v>404</v>
      </c>
      <c r="F193" s="236">
        <v>0</v>
      </c>
      <c r="G193" s="237" t="s">
        <v>916</v>
      </c>
      <c r="H193" s="236">
        <v>855</v>
      </c>
      <c r="I193" s="237" t="s">
        <v>1115</v>
      </c>
      <c r="J193" s="236">
        <v>731</v>
      </c>
      <c r="K193" s="237" t="s">
        <v>1115</v>
      </c>
      <c r="L193" s="236">
        <v>148</v>
      </c>
      <c r="M193" s="237" t="s">
        <v>1115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328</v>
      </c>
      <c r="D194" s="234" t="s">
        <v>172</v>
      </c>
      <c r="E194" s="235" t="s">
        <v>405</v>
      </c>
      <c r="F194" s="236">
        <v>99</v>
      </c>
      <c r="G194" s="237" t="s">
        <v>1116</v>
      </c>
      <c r="H194" s="236">
        <v>889</v>
      </c>
      <c r="I194" s="237" t="s">
        <v>1115</v>
      </c>
      <c r="J194" s="236">
        <v>674</v>
      </c>
      <c r="K194" s="237" t="s">
        <v>1115</v>
      </c>
      <c r="L194" s="236">
        <v>97</v>
      </c>
      <c r="M194" s="237" t="s">
        <v>1115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340</v>
      </c>
      <c r="D195" s="234" t="s">
        <v>175</v>
      </c>
      <c r="E195" s="235" t="s">
        <v>406</v>
      </c>
      <c r="F195" s="236">
        <v>360</v>
      </c>
      <c r="G195" s="237" t="s">
        <v>1114</v>
      </c>
      <c r="H195" s="236">
        <v>739</v>
      </c>
      <c r="I195" s="237" t="s">
        <v>1115</v>
      </c>
      <c r="J195" s="236">
        <v>706</v>
      </c>
      <c r="K195" s="237" t="s">
        <v>1115</v>
      </c>
      <c r="L195" s="236">
        <v>86</v>
      </c>
      <c r="M195" s="237" t="s">
        <v>1115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363</v>
      </c>
      <c r="D196" s="234" t="s">
        <v>175</v>
      </c>
      <c r="E196" s="235" t="s">
        <v>407</v>
      </c>
      <c r="F196" s="236">
        <v>648</v>
      </c>
      <c r="G196" s="237" t="s">
        <v>1114</v>
      </c>
      <c r="H196" s="236">
        <v>1706</v>
      </c>
      <c r="I196" s="237" t="s">
        <v>1115</v>
      </c>
      <c r="J196" s="236">
        <v>1118</v>
      </c>
      <c r="K196" s="237" t="s">
        <v>1115</v>
      </c>
      <c r="L196" s="236">
        <v>241</v>
      </c>
      <c r="M196" s="237" t="s">
        <v>1115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391</v>
      </c>
      <c r="D197" s="234" t="s">
        <v>172</v>
      </c>
      <c r="E197" s="235" t="s">
        <v>408</v>
      </c>
      <c r="F197" s="236">
        <v>502</v>
      </c>
      <c r="G197" s="237" t="s">
        <v>1114</v>
      </c>
      <c r="H197" s="236">
        <v>315</v>
      </c>
      <c r="I197" s="237" t="s">
        <v>1115</v>
      </c>
      <c r="J197" s="236">
        <v>300</v>
      </c>
      <c r="K197" s="237" t="s">
        <v>1115</v>
      </c>
      <c r="L197" s="236">
        <v>70</v>
      </c>
      <c r="M197" s="237" t="s">
        <v>1117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334</v>
      </c>
      <c r="D198" s="234" t="s">
        <v>172</v>
      </c>
      <c r="E198" s="235" t="s">
        <v>409</v>
      </c>
      <c r="F198" s="236">
        <v>90</v>
      </c>
      <c r="G198" s="237" t="s">
        <v>1116</v>
      </c>
      <c r="H198" s="236">
        <v>137</v>
      </c>
      <c r="I198" s="237" t="s">
        <v>1117</v>
      </c>
      <c r="J198" s="236">
        <v>134</v>
      </c>
      <c r="K198" s="237" t="s">
        <v>1117</v>
      </c>
      <c r="L198" s="236">
        <v>27</v>
      </c>
      <c r="M198" s="237" t="s">
        <v>1121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354</v>
      </c>
      <c r="D199" s="234" t="s">
        <v>175</v>
      </c>
      <c r="E199" s="235" t="s">
        <v>410</v>
      </c>
      <c r="F199" s="236">
        <v>0</v>
      </c>
      <c r="G199" s="237" t="s">
        <v>916</v>
      </c>
      <c r="H199" s="236">
        <v>543</v>
      </c>
      <c r="I199" s="237" t="s">
        <v>1115</v>
      </c>
      <c r="J199" s="236">
        <v>406</v>
      </c>
      <c r="K199" s="237" t="s">
        <v>1115</v>
      </c>
      <c r="L199" s="236">
        <v>67</v>
      </c>
      <c r="M199" s="237" t="s">
        <v>1117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354</v>
      </c>
      <c r="D200" s="234" t="s">
        <v>175</v>
      </c>
      <c r="E200" s="235" t="s">
        <v>411</v>
      </c>
      <c r="F200" s="236">
        <v>504</v>
      </c>
      <c r="G200" s="237" t="s">
        <v>1114</v>
      </c>
      <c r="H200" s="236">
        <v>525</v>
      </c>
      <c r="I200" s="237" t="s">
        <v>1115</v>
      </c>
      <c r="J200" s="236">
        <v>575</v>
      </c>
      <c r="K200" s="237" t="s">
        <v>1115</v>
      </c>
      <c r="L200" s="236">
        <v>75</v>
      </c>
      <c r="M200" s="237" t="s">
        <v>1115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354</v>
      </c>
      <c r="D201" s="234" t="s">
        <v>175</v>
      </c>
      <c r="E201" s="235" t="s">
        <v>412</v>
      </c>
      <c r="F201" s="236">
        <v>751</v>
      </c>
      <c r="G201" s="237" t="s">
        <v>1114</v>
      </c>
      <c r="H201" s="236">
        <v>1208</v>
      </c>
      <c r="I201" s="237" t="s">
        <v>1115</v>
      </c>
      <c r="J201" s="236">
        <v>870</v>
      </c>
      <c r="K201" s="237" t="s">
        <v>1115</v>
      </c>
      <c r="L201" s="236">
        <v>151</v>
      </c>
      <c r="M201" s="237" t="s">
        <v>1115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354</v>
      </c>
      <c r="D202" s="234" t="s">
        <v>175</v>
      </c>
      <c r="E202" s="235" t="s">
        <v>413</v>
      </c>
      <c r="F202" s="236">
        <v>790</v>
      </c>
      <c r="G202" s="237" t="s">
        <v>1114</v>
      </c>
      <c r="H202" s="236">
        <v>908</v>
      </c>
      <c r="I202" s="237" t="s">
        <v>1115</v>
      </c>
      <c r="J202" s="236">
        <v>995</v>
      </c>
      <c r="K202" s="237" t="s">
        <v>1115</v>
      </c>
      <c r="L202" s="236">
        <v>212</v>
      </c>
      <c r="M202" s="237" t="s">
        <v>1115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369</v>
      </c>
      <c r="D203" s="234" t="s">
        <v>198</v>
      </c>
      <c r="E203" s="235" t="s">
        <v>414</v>
      </c>
      <c r="F203" s="236">
        <v>0</v>
      </c>
      <c r="G203" s="237" t="s">
        <v>916</v>
      </c>
      <c r="H203" s="236">
        <v>413</v>
      </c>
      <c r="I203" s="237" t="s">
        <v>1115</v>
      </c>
      <c r="J203" s="236">
        <v>495</v>
      </c>
      <c r="K203" s="237" t="s">
        <v>1115</v>
      </c>
      <c r="L203" s="236">
        <v>80</v>
      </c>
      <c r="M203" s="237" t="s">
        <v>1115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415</v>
      </c>
      <c r="D204" s="234" t="s">
        <v>198</v>
      </c>
      <c r="E204" s="235" t="s">
        <v>416</v>
      </c>
      <c r="F204" s="236">
        <v>252</v>
      </c>
      <c r="G204" s="237" t="s">
        <v>1114</v>
      </c>
      <c r="H204" s="236">
        <v>273</v>
      </c>
      <c r="I204" s="237" t="s">
        <v>1115</v>
      </c>
      <c r="J204" s="236">
        <v>247</v>
      </c>
      <c r="K204" s="237" t="s">
        <v>1115</v>
      </c>
      <c r="L204" s="236">
        <v>33</v>
      </c>
      <c r="M204" s="237" t="s">
        <v>1119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417</v>
      </c>
      <c r="D205" s="234" t="s">
        <v>198</v>
      </c>
      <c r="E205" s="235" t="s">
        <v>418</v>
      </c>
      <c r="F205" s="236">
        <v>388</v>
      </c>
      <c r="G205" s="237" t="s">
        <v>1114</v>
      </c>
      <c r="H205" s="236">
        <v>544</v>
      </c>
      <c r="I205" s="237" t="s">
        <v>1115</v>
      </c>
      <c r="J205" s="236">
        <v>479</v>
      </c>
      <c r="K205" s="237" t="s">
        <v>1115</v>
      </c>
      <c r="L205" s="236">
        <v>47</v>
      </c>
      <c r="M205" s="237" t="s">
        <v>1117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338</v>
      </c>
      <c r="D206" s="234" t="s">
        <v>175</v>
      </c>
      <c r="E206" s="235" t="s">
        <v>419</v>
      </c>
      <c r="F206" s="236">
        <v>321</v>
      </c>
      <c r="G206" s="237" t="s">
        <v>1114</v>
      </c>
      <c r="H206" s="236">
        <v>650</v>
      </c>
      <c r="I206" s="237" t="s">
        <v>1115</v>
      </c>
      <c r="J206" s="236">
        <v>625</v>
      </c>
      <c r="K206" s="237" t="s">
        <v>1115</v>
      </c>
      <c r="L206" s="236">
        <v>145</v>
      </c>
      <c r="M206" s="237" t="s">
        <v>1115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420</v>
      </c>
      <c r="D207" s="234" t="s">
        <v>198</v>
      </c>
      <c r="E207" s="235" t="s">
        <v>421</v>
      </c>
      <c r="F207" s="236">
        <v>336</v>
      </c>
      <c r="G207" s="237" t="s">
        <v>1114</v>
      </c>
      <c r="H207" s="236">
        <v>383</v>
      </c>
      <c r="I207" s="237" t="s">
        <v>1115</v>
      </c>
      <c r="J207" s="236">
        <v>326</v>
      </c>
      <c r="K207" s="237" t="s">
        <v>1115</v>
      </c>
      <c r="L207" s="236">
        <v>44</v>
      </c>
      <c r="M207" s="237" t="s">
        <v>1117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363</v>
      </c>
      <c r="D208" s="234" t="s">
        <v>175</v>
      </c>
      <c r="E208" s="235" t="s">
        <v>422</v>
      </c>
      <c r="F208" s="236">
        <v>228</v>
      </c>
      <c r="G208" s="237" t="s">
        <v>1114</v>
      </c>
      <c r="H208" s="236">
        <v>1499</v>
      </c>
      <c r="I208" s="237" t="s">
        <v>1115</v>
      </c>
      <c r="J208" s="236">
        <v>1203</v>
      </c>
      <c r="K208" s="237" t="s">
        <v>1115</v>
      </c>
      <c r="L208" s="236">
        <v>290</v>
      </c>
      <c r="M208" s="237" t="s">
        <v>1115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363</v>
      </c>
      <c r="D209" s="234" t="s">
        <v>175</v>
      </c>
      <c r="E209" s="235" t="s">
        <v>423</v>
      </c>
      <c r="F209" s="236">
        <v>0</v>
      </c>
      <c r="G209" s="237" t="s">
        <v>916</v>
      </c>
      <c r="H209" s="236">
        <v>167</v>
      </c>
      <c r="I209" s="237" t="s">
        <v>1115</v>
      </c>
      <c r="J209" s="236">
        <v>183</v>
      </c>
      <c r="K209" s="237" t="s">
        <v>1117</v>
      </c>
      <c r="L209" s="236">
        <v>17</v>
      </c>
      <c r="M209" s="237" t="s">
        <v>1123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363</v>
      </c>
      <c r="D210" s="234" t="s">
        <v>175</v>
      </c>
      <c r="E210" s="235" t="s">
        <v>424</v>
      </c>
      <c r="F210" s="236">
        <v>342</v>
      </c>
      <c r="G210" s="237" t="s">
        <v>1114</v>
      </c>
      <c r="H210" s="236">
        <v>0</v>
      </c>
      <c r="I210" s="237" t="s">
        <v>916</v>
      </c>
      <c r="J210" s="236">
        <v>0</v>
      </c>
      <c r="K210" s="237" t="s">
        <v>916</v>
      </c>
      <c r="L210" s="236">
        <v>0</v>
      </c>
      <c r="M210" s="237" t="s">
        <v>916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369</v>
      </c>
      <c r="D211" s="234" t="s">
        <v>175</v>
      </c>
      <c r="E211" s="235" t="s">
        <v>425</v>
      </c>
      <c r="F211" s="236">
        <v>389</v>
      </c>
      <c r="G211" s="237" t="s">
        <v>1114</v>
      </c>
      <c r="H211" s="236">
        <v>0</v>
      </c>
      <c r="I211" s="237" t="s">
        <v>916</v>
      </c>
      <c r="J211" s="236">
        <v>0</v>
      </c>
      <c r="K211" s="237" t="s">
        <v>916</v>
      </c>
      <c r="L211" s="236">
        <v>0</v>
      </c>
      <c r="M211" s="237" t="s">
        <v>916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346</v>
      </c>
      <c r="D212" s="234" t="s">
        <v>172</v>
      </c>
      <c r="E212" s="235" t="s">
        <v>426</v>
      </c>
      <c r="F212" s="236">
        <v>0</v>
      </c>
      <c r="G212" s="237" t="s">
        <v>916</v>
      </c>
      <c r="H212" s="236">
        <v>278</v>
      </c>
      <c r="I212" s="237" t="s">
        <v>1115</v>
      </c>
      <c r="J212" s="236">
        <v>226</v>
      </c>
      <c r="K212" s="237" t="s">
        <v>1115</v>
      </c>
      <c r="L212" s="236">
        <v>28</v>
      </c>
      <c r="M212" s="237" t="s">
        <v>1121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363</v>
      </c>
      <c r="D213" s="234" t="s">
        <v>198</v>
      </c>
      <c r="E213" s="235" t="s">
        <v>427</v>
      </c>
      <c r="F213" s="236">
        <v>454</v>
      </c>
      <c r="G213" s="237" t="s">
        <v>1114</v>
      </c>
      <c r="H213" s="236">
        <v>681</v>
      </c>
      <c r="I213" s="237" t="s">
        <v>1115</v>
      </c>
      <c r="J213" s="236">
        <v>564</v>
      </c>
      <c r="K213" s="237" t="s">
        <v>1115</v>
      </c>
      <c r="L213" s="236">
        <v>70</v>
      </c>
      <c r="M213" s="237" t="s">
        <v>1117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428</v>
      </c>
      <c r="D215" s="234" t="s">
        <v>172</v>
      </c>
      <c r="E215" s="235" t="s">
        <v>429</v>
      </c>
      <c r="F215" s="236">
        <v>38</v>
      </c>
      <c r="G215" s="237" t="s">
        <v>1118</v>
      </c>
      <c r="H215" s="236">
        <v>48</v>
      </c>
      <c r="I215" s="237" t="s">
        <v>1121</v>
      </c>
      <c r="J215" s="236">
        <v>71</v>
      </c>
      <c r="K215" s="237" t="s">
        <v>1121</v>
      </c>
      <c r="L215" s="236">
        <v>14</v>
      </c>
      <c r="M215" s="237" t="s">
        <v>1123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430</v>
      </c>
      <c r="D216" s="234" t="s">
        <v>172</v>
      </c>
      <c r="E216" s="235" t="s">
        <v>431</v>
      </c>
      <c r="F216" s="236">
        <v>27</v>
      </c>
      <c r="G216" s="237" t="s">
        <v>1118</v>
      </c>
      <c r="H216" s="236">
        <v>31</v>
      </c>
      <c r="I216" s="237" t="s">
        <v>1123</v>
      </c>
      <c r="J216" s="236">
        <v>50</v>
      </c>
      <c r="K216" s="237" t="s">
        <v>1121</v>
      </c>
      <c r="L216" s="236">
        <v>0</v>
      </c>
      <c r="M216" s="237" t="s">
        <v>916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428</v>
      </c>
      <c r="D217" s="234" t="s">
        <v>172</v>
      </c>
      <c r="E217" s="235" t="s">
        <v>432</v>
      </c>
      <c r="F217" s="236">
        <v>61</v>
      </c>
      <c r="G217" s="237" t="s">
        <v>1116</v>
      </c>
      <c r="H217" s="236">
        <v>64</v>
      </c>
      <c r="I217" s="237" t="s">
        <v>1119</v>
      </c>
      <c r="J217" s="236">
        <v>57</v>
      </c>
      <c r="K217" s="237" t="s">
        <v>1121</v>
      </c>
      <c r="L217" s="236">
        <v>8</v>
      </c>
      <c r="M217" s="237" t="s">
        <v>1124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433</v>
      </c>
      <c r="D218" s="234" t="s">
        <v>175</v>
      </c>
      <c r="E218" s="235" t="s">
        <v>434</v>
      </c>
      <c r="F218" s="236">
        <v>66</v>
      </c>
      <c r="G218" s="237" t="s">
        <v>1114</v>
      </c>
      <c r="H218" s="236">
        <v>39</v>
      </c>
      <c r="I218" s="237" t="s">
        <v>1123</v>
      </c>
      <c r="J218" s="236">
        <v>42</v>
      </c>
      <c r="K218" s="237" t="s">
        <v>1123</v>
      </c>
      <c r="L218" s="236">
        <v>0</v>
      </c>
      <c r="M218" s="237" t="s">
        <v>916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430</v>
      </c>
      <c r="D219" s="234" t="s">
        <v>172</v>
      </c>
      <c r="E219" s="235" t="s">
        <v>435</v>
      </c>
      <c r="F219" s="236">
        <v>62</v>
      </c>
      <c r="G219" s="237" t="s">
        <v>1116</v>
      </c>
      <c r="H219" s="236">
        <v>57</v>
      </c>
      <c r="I219" s="237" t="s">
        <v>1121</v>
      </c>
      <c r="J219" s="236">
        <v>46</v>
      </c>
      <c r="K219" s="237" t="s">
        <v>1123</v>
      </c>
      <c r="L219" s="236">
        <v>0</v>
      </c>
      <c r="M219" s="237" t="s">
        <v>916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436</v>
      </c>
      <c r="D220" s="234" t="s">
        <v>175</v>
      </c>
      <c r="E220" s="235" t="s">
        <v>437</v>
      </c>
      <c r="F220" s="236">
        <v>0</v>
      </c>
      <c r="G220" s="237" t="s">
        <v>916</v>
      </c>
      <c r="H220" s="236">
        <v>282</v>
      </c>
      <c r="I220" s="237" t="s">
        <v>1115</v>
      </c>
      <c r="J220" s="236">
        <v>289</v>
      </c>
      <c r="K220" s="237" t="s">
        <v>1115</v>
      </c>
      <c r="L220" s="236">
        <v>95</v>
      </c>
      <c r="M220" s="237" t="s">
        <v>1115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436</v>
      </c>
      <c r="D221" s="234" t="s">
        <v>175</v>
      </c>
      <c r="E221" s="235" t="s">
        <v>438</v>
      </c>
      <c r="F221" s="236">
        <v>0</v>
      </c>
      <c r="G221" s="237" t="s">
        <v>916</v>
      </c>
      <c r="H221" s="236">
        <v>266</v>
      </c>
      <c r="I221" s="237" t="s">
        <v>1115</v>
      </c>
      <c r="J221" s="236">
        <v>283</v>
      </c>
      <c r="K221" s="237" t="s">
        <v>1115</v>
      </c>
      <c r="L221" s="236">
        <v>107</v>
      </c>
      <c r="M221" s="237" t="s">
        <v>1115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430</v>
      </c>
      <c r="D222" s="234" t="s">
        <v>172</v>
      </c>
      <c r="E222" s="235" t="s">
        <v>439</v>
      </c>
      <c r="F222" s="236">
        <v>143</v>
      </c>
      <c r="G222" s="237" t="s">
        <v>1114</v>
      </c>
      <c r="H222" s="236">
        <v>59</v>
      </c>
      <c r="I222" s="237" t="s">
        <v>1121</v>
      </c>
      <c r="J222" s="236">
        <v>90</v>
      </c>
      <c r="K222" s="237" t="s">
        <v>1119</v>
      </c>
      <c r="L222" s="236">
        <v>0</v>
      </c>
      <c r="M222" s="237" t="s">
        <v>916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436</v>
      </c>
      <c r="D223" s="234" t="s">
        <v>175</v>
      </c>
      <c r="E223" s="235" t="s">
        <v>440</v>
      </c>
      <c r="F223" s="236">
        <v>249</v>
      </c>
      <c r="G223" s="237" t="s">
        <v>1114</v>
      </c>
      <c r="H223" s="236">
        <v>0</v>
      </c>
      <c r="I223" s="237" t="s">
        <v>916</v>
      </c>
      <c r="J223" s="236">
        <v>0</v>
      </c>
      <c r="K223" s="237" t="s">
        <v>916</v>
      </c>
      <c r="L223" s="236">
        <v>0</v>
      </c>
      <c r="M223" s="237" t="s">
        <v>916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441</v>
      </c>
      <c r="D224" s="234" t="s">
        <v>175</v>
      </c>
      <c r="E224" s="235" t="s">
        <v>442</v>
      </c>
      <c r="F224" s="236">
        <v>215</v>
      </c>
      <c r="G224" s="237" t="s">
        <v>1114</v>
      </c>
      <c r="H224" s="236">
        <v>0</v>
      </c>
      <c r="I224" s="237" t="s">
        <v>916</v>
      </c>
      <c r="J224" s="236">
        <v>0</v>
      </c>
      <c r="K224" s="237" t="s">
        <v>916</v>
      </c>
      <c r="L224" s="236">
        <v>0</v>
      </c>
      <c r="M224" s="237" t="s">
        <v>916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436</v>
      </c>
      <c r="D225" s="234" t="s">
        <v>175</v>
      </c>
      <c r="E225" s="235" t="s">
        <v>443</v>
      </c>
      <c r="F225" s="236">
        <v>154</v>
      </c>
      <c r="G225" s="237" t="s">
        <v>1114</v>
      </c>
      <c r="H225" s="236">
        <v>0</v>
      </c>
      <c r="I225" s="237" t="s">
        <v>916</v>
      </c>
      <c r="J225" s="236">
        <v>0</v>
      </c>
      <c r="K225" s="237" t="s">
        <v>916</v>
      </c>
      <c r="L225" s="236">
        <v>0</v>
      </c>
      <c r="M225" s="237" t="s">
        <v>916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436</v>
      </c>
      <c r="D226" s="234" t="s">
        <v>175</v>
      </c>
      <c r="E226" s="235" t="s">
        <v>444</v>
      </c>
      <c r="F226" s="236">
        <v>214</v>
      </c>
      <c r="G226" s="237" t="s">
        <v>1114</v>
      </c>
      <c r="H226" s="236">
        <v>0</v>
      </c>
      <c r="I226" s="237" t="s">
        <v>916</v>
      </c>
      <c r="J226" s="236">
        <v>0</v>
      </c>
      <c r="K226" s="237" t="s">
        <v>916</v>
      </c>
      <c r="L226" s="236">
        <v>0</v>
      </c>
      <c r="M226" s="237" t="s">
        <v>916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436</v>
      </c>
      <c r="D227" s="234" t="s">
        <v>175</v>
      </c>
      <c r="E227" s="235" t="s">
        <v>445</v>
      </c>
      <c r="F227" s="236">
        <v>286</v>
      </c>
      <c r="G227" s="237" t="s">
        <v>1114</v>
      </c>
      <c r="H227" s="236">
        <v>0</v>
      </c>
      <c r="I227" s="237" t="s">
        <v>916</v>
      </c>
      <c r="J227" s="236">
        <v>0</v>
      </c>
      <c r="K227" s="237" t="s">
        <v>916</v>
      </c>
      <c r="L227" s="236">
        <v>0</v>
      </c>
      <c r="M227" s="237" t="s">
        <v>916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436</v>
      </c>
      <c r="D228" s="234" t="s">
        <v>175</v>
      </c>
      <c r="E228" s="235" t="s">
        <v>446</v>
      </c>
      <c r="F228" s="236">
        <v>176</v>
      </c>
      <c r="G228" s="237" t="s">
        <v>1114</v>
      </c>
      <c r="H228" s="236">
        <v>0</v>
      </c>
      <c r="I228" s="237" t="s">
        <v>916</v>
      </c>
      <c r="J228" s="236">
        <v>0</v>
      </c>
      <c r="K228" s="237" t="s">
        <v>916</v>
      </c>
      <c r="L228" s="236">
        <v>0</v>
      </c>
      <c r="M228" s="237" t="s">
        <v>916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441</v>
      </c>
      <c r="D229" s="234" t="s">
        <v>175</v>
      </c>
      <c r="E229" s="235" t="s">
        <v>447</v>
      </c>
      <c r="F229" s="236">
        <v>245</v>
      </c>
      <c r="G229" s="237" t="s">
        <v>1114</v>
      </c>
      <c r="H229" s="236">
        <v>0</v>
      </c>
      <c r="I229" s="237" t="s">
        <v>916</v>
      </c>
      <c r="J229" s="236">
        <v>0</v>
      </c>
      <c r="K229" s="237" t="s">
        <v>916</v>
      </c>
      <c r="L229" s="236">
        <v>0</v>
      </c>
      <c r="M229" s="237" t="s">
        <v>916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436</v>
      </c>
      <c r="D230" s="234" t="s">
        <v>175</v>
      </c>
      <c r="E230" s="235" t="s">
        <v>448</v>
      </c>
      <c r="F230" s="236">
        <v>173</v>
      </c>
      <c r="G230" s="237" t="s">
        <v>1114</v>
      </c>
      <c r="H230" s="236">
        <v>0</v>
      </c>
      <c r="I230" s="237" t="s">
        <v>916</v>
      </c>
      <c r="J230" s="236">
        <v>0</v>
      </c>
      <c r="K230" s="237" t="s">
        <v>916</v>
      </c>
      <c r="L230" s="236">
        <v>0</v>
      </c>
      <c r="M230" s="237" t="s">
        <v>916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436</v>
      </c>
      <c r="D231" s="234" t="s">
        <v>175</v>
      </c>
      <c r="E231" s="235" t="s">
        <v>449</v>
      </c>
      <c r="F231" s="236">
        <v>342</v>
      </c>
      <c r="G231" s="237" t="s">
        <v>1114</v>
      </c>
      <c r="H231" s="236">
        <v>0</v>
      </c>
      <c r="I231" s="237" t="s">
        <v>916</v>
      </c>
      <c r="J231" s="236">
        <v>0</v>
      </c>
      <c r="K231" s="237" t="s">
        <v>916</v>
      </c>
      <c r="L231" s="236">
        <v>0</v>
      </c>
      <c r="M231" s="237" t="s">
        <v>916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436</v>
      </c>
      <c r="D232" s="234" t="s">
        <v>175</v>
      </c>
      <c r="E232" s="235" t="s">
        <v>450</v>
      </c>
      <c r="F232" s="236">
        <v>140</v>
      </c>
      <c r="G232" s="237" t="s">
        <v>1114</v>
      </c>
      <c r="H232" s="236">
        <v>0</v>
      </c>
      <c r="I232" s="237" t="s">
        <v>916</v>
      </c>
      <c r="J232" s="236">
        <v>0</v>
      </c>
      <c r="K232" s="237" t="s">
        <v>916</v>
      </c>
      <c r="L232" s="236">
        <v>0</v>
      </c>
      <c r="M232" s="237" t="s">
        <v>916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436</v>
      </c>
      <c r="D233" s="234" t="s">
        <v>175</v>
      </c>
      <c r="E233" s="235" t="s">
        <v>451</v>
      </c>
      <c r="F233" s="236">
        <v>134</v>
      </c>
      <c r="G233" s="237" t="s">
        <v>1114</v>
      </c>
      <c r="H233" s="236">
        <v>0</v>
      </c>
      <c r="I233" s="237" t="s">
        <v>916</v>
      </c>
      <c r="J233" s="236">
        <v>0</v>
      </c>
      <c r="K233" s="237" t="s">
        <v>916</v>
      </c>
      <c r="L233" s="236">
        <v>0</v>
      </c>
      <c r="M233" s="237" t="s">
        <v>916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436</v>
      </c>
      <c r="D234" s="234" t="s">
        <v>175</v>
      </c>
      <c r="E234" s="235" t="s">
        <v>452</v>
      </c>
      <c r="F234" s="236">
        <v>250</v>
      </c>
      <c r="G234" s="237" t="s">
        <v>1114</v>
      </c>
      <c r="H234" s="236">
        <v>0</v>
      </c>
      <c r="I234" s="237" t="s">
        <v>916</v>
      </c>
      <c r="J234" s="236">
        <v>0</v>
      </c>
      <c r="K234" s="237" t="s">
        <v>916</v>
      </c>
      <c r="L234" s="236">
        <v>0</v>
      </c>
      <c r="M234" s="237" t="s">
        <v>916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436</v>
      </c>
      <c r="D235" s="234" t="s">
        <v>175</v>
      </c>
      <c r="E235" s="235" t="s">
        <v>453</v>
      </c>
      <c r="F235" s="236">
        <v>232</v>
      </c>
      <c r="G235" s="237" t="s">
        <v>1114</v>
      </c>
      <c r="H235" s="236">
        <v>0</v>
      </c>
      <c r="I235" s="237" t="s">
        <v>916</v>
      </c>
      <c r="J235" s="236">
        <v>0</v>
      </c>
      <c r="K235" s="237" t="s">
        <v>916</v>
      </c>
      <c r="L235" s="236">
        <v>0</v>
      </c>
      <c r="M235" s="237" t="s">
        <v>916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441</v>
      </c>
      <c r="D236" s="234" t="s">
        <v>175</v>
      </c>
      <c r="E236" s="235" t="s">
        <v>454</v>
      </c>
      <c r="F236" s="236">
        <v>151</v>
      </c>
      <c r="G236" s="237" t="s">
        <v>1114</v>
      </c>
      <c r="H236" s="236">
        <v>0</v>
      </c>
      <c r="I236" s="237" t="s">
        <v>916</v>
      </c>
      <c r="J236" s="236">
        <v>0</v>
      </c>
      <c r="K236" s="237" t="s">
        <v>916</v>
      </c>
      <c r="L236" s="236">
        <v>0</v>
      </c>
      <c r="M236" s="237" t="s">
        <v>916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436</v>
      </c>
      <c r="D237" s="234" t="s">
        <v>175</v>
      </c>
      <c r="E237" s="235" t="s">
        <v>455</v>
      </c>
      <c r="F237" s="236">
        <v>186</v>
      </c>
      <c r="G237" s="237" t="s">
        <v>1114</v>
      </c>
      <c r="H237" s="236">
        <v>0</v>
      </c>
      <c r="I237" s="237" t="s">
        <v>916</v>
      </c>
      <c r="J237" s="236">
        <v>0</v>
      </c>
      <c r="K237" s="237" t="s">
        <v>916</v>
      </c>
      <c r="L237" s="236">
        <v>0</v>
      </c>
      <c r="M237" s="237" t="s">
        <v>916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436</v>
      </c>
      <c r="D238" s="234" t="s">
        <v>175</v>
      </c>
      <c r="E238" s="235" t="s">
        <v>456</v>
      </c>
      <c r="F238" s="236">
        <v>232</v>
      </c>
      <c r="G238" s="237" t="s">
        <v>1114</v>
      </c>
      <c r="H238" s="236">
        <v>0</v>
      </c>
      <c r="I238" s="237" t="s">
        <v>916</v>
      </c>
      <c r="J238" s="236">
        <v>0</v>
      </c>
      <c r="K238" s="237" t="s">
        <v>916</v>
      </c>
      <c r="L238" s="236">
        <v>0</v>
      </c>
      <c r="M238" s="237" t="s">
        <v>916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436</v>
      </c>
      <c r="D239" s="234" t="s">
        <v>175</v>
      </c>
      <c r="E239" s="235" t="s">
        <v>457</v>
      </c>
      <c r="F239" s="236">
        <v>332</v>
      </c>
      <c r="G239" s="237" t="s">
        <v>1114</v>
      </c>
      <c r="H239" s="236">
        <v>0</v>
      </c>
      <c r="I239" s="237" t="s">
        <v>916</v>
      </c>
      <c r="J239" s="236">
        <v>0</v>
      </c>
      <c r="K239" s="237" t="s">
        <v>916</v>
      </c>
      <c r="L239" s="236">
        <v>0</v>
      </c>
      <c r="M239" s="237" t="s">
        <v>916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436</v>
      </c>
      <c r="D240" s="234" t="s">
        <v>175</v>
      </c>
      <c r="E240" s="235" t="s">
        <v>458</v>
      </c>
      <c r="F240" s="236">
        <v>345</v>
      </c>
      <c r="G240" s="237" t="s">
        <v>1114</v>
      </c>
      <c r="H240" s="236">
        <v>0</v>
      </c>
      <c r="I240" s="237" t="s">
        <v>916</v>
      </c>
      <c r="J240" s="236">
        <v>0</v>
      </c>
      <c r="K240" s="237" t="s">
        <v>916</v>
      </c>
      <c r="L240" s="236">
        <v>0</v>
      </c>
      <c r="M240" s="237" t="s">
        <v>916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436</v>
      </c>
      <c r="D241" s="234" t="s">
        <v>175</v>
      </c>
      <c r="E241" s="235" t="s">
        <v>459</v>
      </c>
      <c r="F241" s="236">
        <v>235</v>
      </c>
      <c r="G241" s="237" t="s">
        <v>1114</v>
      </c>
      <c r="H241" s="236">
        <v>0</v>
      </c>
      <c r="I241" s="237" t="s">
        <v>916</v>
      </c>
      <c r="J241" s="236">
        <v>0</v>
      </c>
      <c r="K241" s="237" t="s">
        <v>916</v>
      </c>
      <c r="L241" s="236">
        <v>0</v>
      </c>
      <c r="M241" s="237" t="s">
        <v>916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436</v>
      </c>
      <c r="D242" s="234" t="s">
        <v>175</v>
      </c>
      <c r="E242" s="235" t="s">
        <v>460</v>
      </c>
      <c r="F242" s="236">
        <v>25</v>
      </c>
      <c r="G242" s="237" t="s">
        <v>1114</v>
      </c>
      <c r="H242" s="236">
        <v>0</v>
      </c>
      <c r="I242" s="237" t="s">
        <v>916</v>
      </c>
      <c r="J242" s="236">
        <v>0</v>
      </c>
      <c r="K242" s="237" t="s">
        <v>916</v>
      </c>
      <c r="L242" s="236">
        <v>0</v>
      </c>
      <c r="M242" s="237" t="s">
        <v>916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461</v>
      </c>
      <c r="D243" s="234" t="s">
        <v>175</v>
      </c>
      <c r="E243" s="235" t="s">
        <v>462</v>
      </c>
      <c r="F243" s="236">
        <v>216</v>
      </c>
      <c r="G243" s="237" t="s">
        <v>1114</v>
      </c>
      <c r="H243" s="236">
        <v>0</v>
      </c>
      <c r="I243" s="237" t="s">
        <v>916</v>
      </c>
      <c r="J243" s="236">
        <v>0</v>
      </c>
      <c r="K243" s="237" t="s">
        <v>916</v>
      </c>
      <c r="L243" s="236">
        <v>0</v>
      </c>
      <c r="M243" s="237" t="s">
        <v>916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461</v>
      </c>
      <c r="D244" s="234" t="s">
        <v>172</v>
      </c>
      <c r="E244" s="235" t="s">
        <v>463</v>
      </c>
      <c r="F244" s="236">
        <v>28</v>
      </c>
      <c r="G244" s="237" t="s">
        <v>1118</v>
      </c>
      <c r="H244" s="236">
        <v>0</v>
      </c>
      <c r="I244" s="237" t="s">
        <v>916</v>
      </c>
      <c r="J244" s="236">
        <v>0</v>
      </c>
      <c r="K244" s="237" t="s">
        <v>916</v>
      </c>
      <c r="L244" s="236">
        <v>0</v>
      </c>
      <c r="M244" s="237" t="s">
        <v>916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464</v>
      </c>
      <c r="D245" s="234" t="s">
        <v>465</v>
      </c>
      <c r="E245" s="235" t="s">
        <v>466</v>
      </c>
      <c r="F245" s="236">
        <v>455</v>
      </c>
      <c r="G245" s="237" t="s">
        <v>1114</v>
      </c>
      <c r="H245" s="236">
        <v>0</v>
      </c>
      <c r="I245" s="237" t="s">
        <v>916</v>
      </c>
      <c r="J245" s="236">
        <v>0</v>
      </c>
      <c r="K245" s="237" t="s">
        <v>916</v>
      </c>
      <c r="L245" s="236">
        <v>0</v>
      </c>
      <c r="M245" s="237" t="s">
        <v>916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430</v>
      </c>
      <c r="D246" s="234" t="s">
        <v>172</v>
      </c>
      <c r="E246" s="235" t="s">
        <v>467</v>
      </c>
      <c r="F246" s="236">
        <v>18</v>
      </c>
      <c r="G246" s="237" t="s">
        <v>1120</v>
      </c>
      <c r="H246" s="236">
        <v>23</v>
      </c>
      <c r="I246" s="237" t="s">
        <v>1124</v>
      </c>
      <c r="J246" s="236">
        <v>27</v>
      </c>
      <c r="K246" s="237" t="s">
        <v>1124</v>
      </c>
      <c r="L246" s="236">
        <v>0</v>
      </c>
      <c r="M246" s="237" t="s">
        <v>916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428</v>
      </c>
      <c r="D247" s="234" t="s">
        <v>175</v>
      </c>
      <c r="E247" s="235" t="s">
        <v>468</v>
      </c>
      <c r="F247" s="236">
        <v>212</v>
      </c>
      <c r="G247" s="237" t="s">
        <v>1114</v>
      </c>
      <c r="H247" s="236">
        <v>243</v>
      </c>
      <c r="I247" s="237" t="s">
        <v>1115</v>
      </c>
      <c r="J247" s="236">
        <v>306</v>
      </c>
      <c r="K247" s="237" t="s">
        <v>1115</v>
      </c>
      <c r="L247" s="236">
        <v>39</v>
      </c>
      <c r="M247" s="237" t="s">
        <v>1119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428</v>
      </c>
      <c r="D248" s="234" t="s">
        <v>172</v>
      </c>
      <c r="E248" s="235" t="s">
        <v>469</v>
      </c>
      <c r="F248" s="236">
        <v>29</v>
      </c>
      <c r="G248" s="237" t="s">
        <v>1118</v>
      </c>
      <c r="H248" s="236">
        <v>26</v>
      </c>
      <c r="I248" s="237" t="s">
        <v>1123</v>
      </c>
      <c r="J248" s="236">
        <v>0</v>
      </c>
      <c r="K248" s="237" t="s">
        <v>916</v>
      </c>
      <c r="L248" s="236">
        <v>0</v>
      </c>
      <c r="M248" s="237" t="s">
        <v>916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470</v>
      </c>
      <c r="D249" s="234" t="s">
        <v>172</v>
      </c>
      <c r="E249" s="235" t="s">
        <v>471</v>
      </c>
      <c r="F249" s="236">
        <v>0</v>
      </c>
      <c r="G249" s="237" t="s">
        <v>916</v>
      </c>
      <c r="H249" s="236">
        <v>209</v>
      </c>
      <c r="I249" s="237" t="s">
        <v>1115</v>
      </c>
      <c r="J249" s="236">
        <v>215</v>
      </c>
      <c r="K249" s="237" t="s">
        <v>1115</v>
      </c>
      <c r="L249" s="236">
        <v>54</v>
      </c>
      <c r="M249" s="237" t="s">
        <v>1117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472</v>
      </c>
      <c r="D250" s="234" t="s">
        <v>172</v>
      </c>
      <c r="E250" s="235" t="s">
        <v>473</v>
      </c>
      <c r="F250" s="236">
        <v>59</v>
      </c>
      <c r="G250" s="237" t="s">
        <v>1116</v>
      </c>
      <c r="H250" s="236">
        <v>51</v>
      </c>
      <c r="I250" s="237" t="s">
        <v>1121</v>
      </c>
      <c r="J250" s="236">
        <v>79</v>
      </c>
      <c r="K250" s="237" t="s">
        <v>1119</v>
      </c>
      <c r="L250" s="236">
        <v>5</v>
      </c>
      <c r="M250" s="237" t="s">
        <v>1125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474</v>
      </c>
      <c r="D251" s="234" t="s">
        <v>172</v>
      </c>
      <c r="E251" s="235" t="s">
        <v>475</v>
      </c>
      <c r="F251" s="236">
        <v>30</v>
      </c>
      <c r="G251" s="237" t="s">
        <v>1118</v>
      </c>
      <c r="H251" s="236">
        <v>49</v>
      </c>
      <c r="I251" s="237" t="s">
        <v>1121</v>
      </c>
      <c r="J251" s="236">
        <v>45</v>
      </c>
      <c r="K251" s="237" t="s">
        <v>1123</v>
      </c>
      <c r="L251" s="236">
        <v>4</v>
      </c>
      <c r="M251" s="237" t="s">
        <v>1125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472</v>
      </c>
      <c r="D252" s="234" t="s">
        <v>172</v>
      </c>
      <c r="E252" s="235" t="s">
        <v>476</v>
      </c>
      <c r="F252" s="236">
        <v>90</v>
      </c>
      <c r="G252" s="237" t="s">
        <v>1116</v>
      </c>
      <c r="H252" s="236">
        <v>55</v>
      </c>
      <c r="I252" s="237" t="s">
        <v>1121</v>
      </c>
      <c r="J252" s="236">
        <v>87</v>
      </c>
      <c r="K252" s="237" t="s">
        <v>1119</v>
      </c>
      <c r="L252" s="236">
        <v>24</v>
      </c>
      <c r="M252" s="237" t="s">
        <v>1121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472</v>
      </c>
      <c r="D253" s="234" t="s">
        <v>172</v>
      </c>
      <c r="E253" s="235" t="s">
        <v>477</v>
      </c>
      <c r="F253" s="236">
        <v>0</v>
      </c>
      <c r="G253" s="237" t="s">
        <v>916</v>
      </c>
      <c r="H253" s="236">
        <v>47</v>
      </c>
      <c r="I253" s="237" t="s">
        <v>1121</v>
      </c>
      <c r="J253" s="236">
        <v>55</v>
      </c>
      <c r="K253" s="237" t="s">
        <v>1121</v>
      </c>
      <c r="L253" s="236">
        <v>0</v>
      </c>
      <c r="M253" s="237" t="s">
        <v>916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441</v>
      </c>
      <c r="D254" s="234" t="s">
        <v>198</v>
      </c>
      <c r="E254" s="235" t="s">
        <v>478</v>
      </c>
      <c r="F254" s="236">
        <v>79</v>
      </c>
      <c r="G254" s="237" t="s">
        <v>1116</v>
      </c>
      <c r="H254" s="236">
        <v>122</v>
      </c>
      <c r="I254" s="237" t="s">
        <v>1117</v>
      </c>
      <c r="J254" s="236">
        <v>134</v>
      </c>
      <c r="K254" s="237" t="s">
        <v>1117</v>
      </c>
      <c r="L254" s="236">
        <v>4</v>
      </c>
      <c r="M254" s="237" t="s">
        <v>1125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479</v>
      </c>
      <c r="D255" s="234" t="s">
        <v>172</v>
      </c>
      <c r="E255" s="235" t="s">
        <v>480</v>
      </c>
      <c r="F255" s="236">
        <v>385</v>
      </c>
      <c r="G255" s="237" t="s">
        <v>1114</v>
      </c>
      <c r="H255" s="236">
        <v>286</v>
      </c>
      <c r="I255" s="237" t="s">
        <v>1115</v>
      </c>
      <c r="J255" s="236">
        <v>341</v>
      </c>
      <c r="K255" s="237" t="s">
        <v>1115</v>
      </c>
      <c r="L255" s="236">
        <v>51</v>
      </c>
      <c r="M255" s="237" t="s">
        <v>1117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479</v>
      </c>
      <c r="D256" s="234" t="s">
        <v>172</v>
      </c>
      <c r="E256" s="235" t="s">
        <v>481</v>
      </c>
      <c r="F256" s="236">
        <v>46</v>
      </c>
      <c r="G256" s="237" t="s">
        <v>1118</v>
      </c>
      <c r="H256" s="236">
        <v>26</v>
      </c>
      <c r="I256" s="237" t="s">
        <v>1123</v>
      </c>
      <c r="J256" s="236">
        <v>0</v>
      </c>
      <c r="K256" s="237" t="s">
        <v>916</v>
      </c>
      <c r="L256" s="236">
        <v>0</v>
      </c>
      <c r="M256" s="237" t="s">
        <v>916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479</v>
      </c>
      <c r="D257" s="234" t="s">
        <v>172</v>
      </c>
      <c r="E257" s="235" t="s">
        <v>482</v>
      </c>
      <c r="F257" s="236">
        <v>84</v>
      </c>
      <c r="G257" s="237" t="s">
        <v>1116</v>
      </c>
      <c r="H257" s="236">
        <v>57</v>
      </c>
      <c r="I257" s="237" t="s">
        <v>1121</v>
      </c>
      <c r="J257" s="236">
        <v>37</v>
      </c>
      <c r="K257" s="237" t="s">
        <v>1123</v>
      </c>
      <c r="L257" s="236">
        <v>0</v>
      </c>
      <c r="M257" s="237" t="s">
        <v>916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470</v>
      </c>
      <c r="D258" s="234" t="s">
        <v>172</v>
      </c>
      <c r="E258" s="235" t="s">
        <v>483</v>
      </c>
      <c r="F258" s="236">
        <v>74</v>
      </c>
      <c r="G258" s="237" t="s">
        <v>1116</v>
      </c>
      <c r="H258" s="236">
        <v>76</v>
      </c>
      <c r="I258" s="237" t="s">
        <v>1119</v>
      </c>
      <c r="J258" s="236">
        <v>84</v>
      </c>
      <c r="K258" s="237" t="s">
        <v>1119</v>
      </c>
      <c r="L258" s="236">
        <v>4</v>
      </c>
      <c r="M258" s="237" t="s">
        <v>1125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470</v>
      </c>
      <c r="D259" s="234" t="s">
        <v>172</v>
      </c>
      <c r="E259" s="235" t="s">
        <v>484</v>
      </c>
      <c r="F259" s="236">
        <v>0</v>
      </c>
      <c r="G259" s="237" t="s">
        <v>916</v>
      </c>
      <c r="H259" s="236">
        <v>7</v>
      </c>
      <c r="I259" s="237" t="s">
        <v>1125</v>
      </c>
      <c r="J259" s="236">
        <v>0</v>
      </c>
      <c r="K259" s="237" t="s">
        <v>916</v>
      </c>
      <c r="L259" s="236">
        <v>0</v>
      </c>
      <c r="M259" s="237" t="s">
        <v>916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470</v>
      </c>
      <c r="D260" s="234" t="s">
        <v>172</v>
      </c>
      <c r="E260" s="235" t="s">
        <v>485</v>
      </c>
      <c r="F260" s="236">
        <v>0</v>
      </c>
      <c r="G260" s="237" t="s">
        <v>916</v>
      </c>
      <c r="H260" s="236">
        <v>70</v>
      </c>
      <c r="I260" s="237" t="s">
        <v>1119</v>
      </c>
      <c r="J260" s="236">
        <v>52</v>
      </c>
      <c r="K260" s="237" t="s">
        <v>1121</v>
      </c>
      <c r="L260" s="236">
        <v>16</v>
      </c>
      <c r="M260" s="237" t="s">
        <v>1123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470</v>
      </c>
      <c r="D261" s="234" t="s">
        <v>172</v>
      </c>
      <c r="E261" s="235" t="s">
        <v>486</v>
      </c>
      <c r="F261" s="236">
        <v>40</v>
      </c>
      <c r="G261" s="237" t="s">
        <v>1118</v>
      </c>
      <c r="H261" s="236">
        <v>0</v>
      </c>
      <c r="I261" s="237" t="s">
        <v>916</v>
      </c>
      <c r="J261" s="236">
        <v>0</v>
      </c>
      <c r="K261" s="237" t="s">
        <v>916</v>
      </c>
      <c r="L261" s="236">
        <v>0</v>
      </c>
      <c r="M261" s="237" t="s">
        <v>916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461</v>
      </c>
      <c r="D262" s="234" t="s">
        <v>175</v>
      </c>
      <c r="E262" s="235" t="s">
        <v>487</v>
      </c>
      <c r="F262" s="236">
        <v>0</v>
      </c>
      <c r="G262" s="237" t="s">
        <v>916</v>
      </c>
      <c r="H262" s="236">
        <v>199</v>
      </c>
      <c r="I262" s="237" t="s">
        <v>1115</v>
      </c>
      <c r="J262" s="236">
        <v>219</v>
      </c>
      <c r="K262" s="237" t="s">
        <v>1115</v>
      </c>
      <c r="L262" s="236">
        <v>38</v>
      </c>
      <c r="M262" s="237" t="s">
        <v>1119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461</v>
      </c>
      <c r="D263" s="234" t="s">
        <v>172</v>
      </c>
      <c r="E263" s="235" t="s">
        <v>488</v>
      </c>
      <c r="F263" s="236">
        <v>127</v>
      </c>
      <c r="G263" s="237" t="s">
        <v>1114</v>
      </c>
      <c r="H263" s="236">
        <v>110</v>
      </c>
      <c r="I263" s="237" t="s">
        <v>1117</v>
      </c>
      <c r="J263" s="236">
        <v>112</v>
      </c>
      <c r="K263" s="237" t="s">
        <v>1117</v>
      </c>
      <c r="L263" s="236">
        <v>18</v>
      </c>
      <c r="M263" s="237" t="s">
        <v>1123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461</v>
      </c>
      <c r="D264" s="234" t="s">
        <v>172</v>
      </c>
      <c r="E264" s="235" t="s">
        <v>489</v>
      </c>
      <c r="F264" s="236">
        <v>60</v>
      </c>
      <c r="G264" s="237" t="s">
        <v>1116</v>
      </c>
      <c r="H264" s="236">
        <v>69</v>
      </c>
      <c r="I264" s="237" t="s">
        <v>1119</v>
      </c>
      <c r="J264" s="236">
        <v>78</v>
      </c>
      <c r="K264" s="237" t="s">
        <v>1119</v>
      </c>
      <c r="L264" s="236">
        <v>11</v>
      </c>
      <c r="M264" s="237" t="s">
        <v>1124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461</v>
      </c>
      <c r="D265" s="234" t="s">
        <v>172</v>
      </c>
      <c r="E265" s="235" t="s">
        <v>490</v>
      </c>
      <c r="F265" s="236">
        <v>0</v>
      </c>
      <c r="G265" s="237" t="s">
        <v>916</v>
      </c>
      <c r="H265" s="236">
        <v>23</v>
      </c>
      <c r="I265" s="237" t="s">
        <v>1124</v>
      </c>
      <c r="J265" s="236">
        <v>0</v>
      </c>
      <c r="K265" s="237" t="s">
        <v>916</v>
      </c>
      <c r="L265" s="236">
        <v>0</v>
      </c>
      <c r="M265" s="237" t="s">
        <v>916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464</v>
      </c>
      <c r="D266" s="234" t="s">
        <v>198</v>
      </c>
      <c r="E266" s="235" t="s">
        <v>491</v>
      </c>
      <c r="F266" s="236">
        <v>0</v>
      </c>
      <c r="G266" s="237" t="s">
        <v>916</v>
      </c>
      <c r="H266" s="236">
        <v>463</v>
      </c>
      <c r="I266" s="237" t="s">
        <v>1115</v>
      </c>
      <c r="J266" s="236">
        <v>475</v>
      </c>
      <c r="K266" s="237" t="s">
        <v>1115</v>
      </c>
      <c r="L266" s="236">
        <v>92</v>
      </c>
      <c r="M266" s="237" t="s">
        <v>1115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464</v>
      </c>
      <c r="D267" s="234" t="s">
        <v>172</v>
      </c>
      <c r="E267" s="235" t="s">
        <v>492</v>
      </c>
      <c r="F267" s="236">
        <v>50</v>
      </c>
      <c r="G267" s="237" t="s">
        <v>1118</v>
      </c>
      <c r="H267" s="236">
        <v>66</v>
      </c>
      <c r="I267" s="237" t="s">
        <v>1119</v>
      </c>
      <c r="J267" s="236">
        <v>81</v>
      </c>
      <c r="K267" s="237" t="s">
        <v>1119</v>
      </c>
      <c r="L267" s="236">
        <v>4</v>
      </c>
      <c r="M267" s="237" t="s">
        <v>1125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464</v>
      </c>
      <c r="D268" s="234" t="s">
        <v>172</v>
      </c>
      <c r="E268" s="235" t="s">
        <v>493</v>
      </c>
      <c r="F268" s="236">
        <v>46</v>
      </c>
      <c r="G268" s="237" t="s">
        <v>1118</v>
      </c>
      <c r="H268" s="236">
        <v>50</v>
      </c>
      <c r="I268" s="237" t="s">
        <v>1121</v>
      </c>
      <c r="J268" s="236">
        <v>49</v>
      </c>
      <c r="K268" s="237" t="s">
        <v>1123</v>
      </c>
      <c r="L268" s="236">
        <v>0</v>
      </c>
      <c r="M268" s="237" t="s">
        <v>916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464</v>
      </c>
      <c r="D269" s="234" t="s">
        <v>172</v>
      </c>
      <c r="E269" s="235" t="s">
        <v>494</v>
      </c>
      <c r="F269" s="236">
        <v>35</v>
      </c>
      <c r="G269" s="237" t="s">
        <v>1118</v>
      </c>
      <c r="H269" s="236">
        <v>31</v>
      </c>
      <c r="I269" s="237" t="s">
        <v>1123</v>
      </c>
      <c r="J269" s="236">
        <v>46</v>
      </c>
      <c r="K269" s="237" t="s">
        <v>1123</v>
      </c>
      <c r="L269" s="236">
        <v>0</v>
      </c>
      <c r="M269" s="237" t="s">
        <v>916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470</v>
      </c>
      <c r="D270" s="234" t="s">
        <v>172</v>
      </c>
      <c r="E270" s="235" t="s">
        <v>495</v>
      </c>
      <c r="F270" s="236">
        <v>44</v>
      </c>
      <c r="G270" s="237" t="s">
        <v>1118</v>
      </c>
      <c r="H270" s="236">
        <v>53</v>
      </c>
      <c r="I270" s="237" t="s">
        <v>1121</v>
      </c>
      <c r="J270" s="236">
        <v>71</v>
      </c>
      <c r="K270" s="237" t="s">
        <v>1121</v>
      </c>
      <c r="L270" s="236">
        <v>0</v>
      </c>
      <c r="M270" s="237" t="s">
        <v>916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436</v>
      </c>
      <c r="D271" s="234" t="s">
        <v>175</v>
      </c>
      <c r="E271" s="235" t="s">
        <v>496</v>
      </c>
      <c r="F271" s="236">
        <v>0</v>
      </c>
      <c r="G271" s="237" t="s">
        <v>916</v>
      </c>
      <c r="H271" s="236">
        <v>274</v>
      </c>
      <c r="I271" s="237" t="s">
        <v>1115</v>
      </c>
      <c r="J271" s="236">
        <v>317</v>
      </c>
      <c r="K271" s="237" t="s">
        <v>1115</v>
      </c>
      <c r="L271" s="236">
        <v>47</v>
      </c>
      <c r="M271" s="237" t="s">
        <v>1117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436</v>
      </c>
      <c r="D272" s="234" t="s">
        <v>175</v>
      </c>
      <c r="E272" s="235" t="s">
        <v>497</v>
      </c>
      <c r="F272" s="236">
        <v>0</v>
      </c>
      <c r="G272" s="237" t="s">
        <v>916</v>
      </c>
      <c r="H272" s="236">
        <v>17</v>
      </c>
      <c r="I272" s="237" t="s">
        <v>1124</v>
      </c>
      <c r="J272" s="236">
        <v>13</v>
      </c>
      <c r="K272" s="237" t="s">
        <v>1125</v>
      </c>
      <c r="L272" s="236">
        <v>0</v>
      </c>
      <c r="M272" s="237" t="s">
        <v>916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436</v>
      </c>
      <c r="D273" s="234" t="s">
        <v>175</v>
      </c>
      <c r="E273" s="235" t="s">
        <v>498</v>
      </c>
      <c r="F273" s="236">
        <v>0</v>
      </c>
      <c r="G273" s="237" t="s">
        <v>916</v>
      </c>
      <c r="H273" s="236">
        <v>513</v>
      </c>
      <c r="I273" s="237" t="s">
        <v>1115</v>
      </c>
      <c r="J273" s="236">
        <v>531</v>
      </c>
      <c r="K273" s="237" t="s">
        <v>1115</v>
      </c>
      <c r="L273" s="236">
        <v>104</v>
      </c>
      <c r="M273" s="237" t="s">
        <v>1115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430</v>
      </c>
      <c r="D274" s="234" t="s">
        <v>172</v>
      </c>
      <c r="E274" s="235" t="s">
        <v>499</v>
      </c>
      <c r="F274" s="236">
        <v>0</v>
      </c>
      <c r="G274" s="237" t="s">
        <v>916</v>
      </c>
      <c r="H274" s="236">
        <v>18</v>
      </c>
      <c r="I274" s="237" t="s">
        <v>1124</v>
      </c>
      <c r="J274" s="236">
        <v>26</v>
      </c>
      <c r="K274" s="237" t="s">
        <v>1124</v>
      </c>
      <c r="L274" s="236">
        <v>0</v>
      </c>
      <c r="M274" s="237" t="s">
        <v>916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436</v>
      </c>
      <c r="D275" s="234" t="s">
        <v>175</v>
      </c>
      <c r="E275" s="235" t="s">
        <v>500</v>
      </c>
      <c r="F275" s="236">
        <v>0</v>
      </c>
      <c r="G275" s="237" t="s">
        <v>916</v>
      </c>
      <c r="H275" s="236">
        <v>317</v>
      </c>
      <c r="I275" s="237" t="s">
        <v>1115</v>
      </c>
      <c r="J275" s="236">
        <v>330</v>
      </c>
      <c r="K275" s="237" t="s">
        <v>1115</v>
      </c>
      <c r="L275" s="236">
        <v>57</v>
      </c>
      <c r="M275" s="237" t="s">
        <v>1117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436</v>
      </c>
      <c r="D276" s="234" t="s">
        <v>175</v>
      </c>
      <c r="E276" s="235" t="s">
        <v>501</v>
      </c>
      <c r="F276" s="236">
        <v>0</v>
      </c>
      <c r="G276" s="237" t="s">
        <v>916</v>
      </c>
      <c r="H276" s="236">
        <v>344</v>
      </c>
      <c r="I276" s="237" t="s">
        <v>1115</v>
      </c>
      <c r="J276" s="236">
        <v>393</v>
      </c>
      <c r="K276" s="237" t="s">
        <v>1115</v>
      </c>
      <c r="L276" s="236">
        <v>61</v>
      </c>
      <c r="M276" s="237" t="s">
        <v>1117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436</v>
      </c>
      <c r="D277" s="234" t="s">
        <v>175</v>
      </c>
      <c r="E277" s="235" t="s">
        <v>502</v>
      </c>
      <c r="F277" s="236">
        <v>0</v>
      </c>
      <c r="G277" s="237" t="s">
        <v>916</v>
      </c>
      <c r="H277" s="236">
        <v>349</v>
      </c>
      <c r="I277" s="237" t="s">
        <v>1115</v>
      </c>
      <c r="J277" s="236">
        <v>436</v>
      </c>
      <c r="K277" s="237" t="s">
        <v>1115</v>
      </c>
      <c r="L277" s="236">
        <v>90</v>
      </c>
      <c r="M277" s="237" t="s">
        <v>1115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436</v>
      </c>
      <c r="D278" s="234" t="s">
        <v>175</v>
      </c>
      <c r="E278" s="235" t="s">
        <v>503</v>
      </c>
      <c r="F278" s="236">
        <v>0</v>
      </c>
      <c r="G278" s="237" t="s">
        <v>916</v>
      </c>
      <c r="H278" s="236">
        <v>336</v>
      </c>
      <c r="I278" s="237" t="s">
        <v>1115</v>
      </c>
      <c r="J278" s="236">
        <v>388</v>
      </c>
      <c r="K278" s="237" t="s">
        <v>1115</v>
      </c>
      <c r="L278" s="236">
        <v>93</v>
      </c>
      <c r="M278" s="237" t="s">
        <v>1115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436</v>
      </c>
      <c r="D279" s="234" t="s">
        <v>175</v>
      </c>
      <c r="E279" s="235" t="s">
        <v>504</v>
      </c>
      <c r="F279" s="236">
        <v>0</v>
      </c>
      <c r="G279" s="237" t="s">
        <v>916</v>
      </c>
      <c r="H279" s="236">
        <v>384</v>
      </c>
      <c r="I279" s="237" t="s">
        <v>1115</v>
      </c>
      <c r="J279" s="236">
        <v>477</v>
      </c>
      <c r="K279" s="237" t="s">
        <v>1115</v>
      </c>
      <c r="L279" s="236">
        <v>47</v>
      </c>
      <c r="M279" s="237" t="s">
        <v>1117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436</v>
      </c>
      <c r="D280" s="234" t="s">
        <v>175</v>
      </c>
      <c r="E280" s="235" t="s">
        <v>505</v>
      </c>
      <c r="F280" s="236">
        <v>0</v>
      </c>
      <c r="G280" s="237" t="s">
        <v>916</v>
      </c>
      <c r="H280" s="236">
        <v>283</v>
      </c>
      <c r="I280" s="237" t="s">
        <v>1115</v>
      </c>
      <c r="J280" s="236">
        <v>327</v>
      </c>
      <c r="K280" s="237" t="s">
        <v>1115</v>
      </c>
      <c r="L280" s="236">
        <v>60</v>
      </c>
      <c r="M280" s="237" t="s">
        <v>1117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436</v>
      </c>
      <c r="D281" s="234" t="s">
        <v>175</v>
      </c>
      <c r="E281" s="235" t="s">
        <v>506</v>
      </c>
      <c r="F281" s="236">
        <v>0</v>
      </c>
      <c r="G281" s="237" t="s">
        <v>916</v>
      </c>
      <c r="H281" s="236">
        <v>331</v>
      </c>
      <c r="I281" s="237" t="s">
        <v>1115</v>
      </c>
      <c r="J281" s="236">
        <v>353</v>
      </c>
      <c r="K281" s="237" t="s">
        <v>1115</v>
      </c>
      <c r="L281" s="236">
        <v>56</v>
      </c>
      <c r="M281" s="237" t="s">
        <v>1117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507</v>
      </c>
      <c r="D282" s="234" t="s">
        <v>172</v>
      </c>
      <c r="E282" s="235" t="s">
        <v>508</v>
      </c>
      <c r="F282" s="236">
        <v>37</v>
      </c>
      <c r="G282" s="237" t="s">
        <v>1118</v>
      </c>
      <c r="H282" s="236">
        <v>0</v>
      </c>
      <c r="I282" s="237" t="s">
        <v>916</v>
      </c>
      <c r="J282" s="236">
        <v>0</v>
      </c>
      <c r="K282" s="237" t="s">
        <v>916</v>
      </c>
      <c r="L282" s="236">
        <v>0</v>
      </c>
      <c r="M282" s="237" t="s">
        <v>916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507</v>
      </c>
      <c r="D283" s="234" t="s">
        <v>198</v>
      </c>
      <c r="E283" s="235" t="s">
        <v>509</v>
      </c>
      <c r="F283" s="236">
        <v>266</v>
      </c>
      <c r="G283" s="237" t="s">
        <v>1114</v>
      </c>
      <c r="H283" s="236">
        <v>263</v>
      </c>
      <c r="I283" s="237" t="s">
        <v>1115</v>
      </c>
      <c r="J283" s="236">
        <v>301</v>
      </c>
      <c r="K283" s="237" t="s">
        <v>1115</v>
      </c>
      <c r="L283" s="236">
        <v>39</v>
      </c>
      <c r="M283" s="237" t="s">
        <v>1119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441</v>
      </c>
      <c r="D284" s="234" t="s">
        <v>175</v>
      </c>
      <c r="E284" s="235" t="s">
        <v>510</v>
      </c>
      <c r="F284" s="236">
        <v>0</v>
      </c>
      <c r="G284" s="237" t="s">
        <v>916</v>
      </c>
      <c r="H284" s="236">
        <v>548</v>
      </c>
      <c r="I284" s="237" t="s">
        <v>1115</v>
      </c>
      <c r="J284" s="236">
        <v>681</v>
      </c>
      <c r="K284" s="237" t="s">
        <v>1115</v>
      </c>
      <c r="L284" s="236">
        <v>86</v>
      </c>
      <c r="M284" s="237" t="s">
        <v>1115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916</v>
      </c>
      <c r="H285" s="236">
        <v>0</v>
      </c>
      <c r="I285" s="237" t="s">
        <v>916</v>
      </c>
      <c r="J285" s="236">
        <v>0</v>
      </c>
      <c r="K285" s="237" t="s">
        <v>916</v>
      </c>
      <c r="L285" s="236">
        <v>0</v>
      </c>
      <c r="M285" s="237" t="s">
        <v>916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511</v>
      </c>
      <c r="D287" s="234" t="s">
        <v>172</v>
      </c>
      <c r="E287" s="235" t="s">
        <v>512</v>
      </c>
      <c r="F287" s="236">
        <v>63</v>
      </c>
      <c r="G287" s="237" t="s">
        <v>1116</v>
      </c>
      <c r="H287" s="236">
        <v>59</v>
      </c>
      <c r="I287" s="237" t="s">
        <v>1121</v>
      </c>
      <c r="J287" s="236">
        <v>0</v>
      </c>
      <c r="K287" s="237" t="s">
        <v>916</v>
      </c>
      <c r="L287" s="236">
        <v>0</v>
      </c>
      <c r="M287" s="237" t="s">
        <v>916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513</v>
      </c>
      <c r="D288" s="234" t="s">
        <v>172</v>
      </c>
      <c r="E288" s="235" t="s">
        <v>514</v>
      </c>
      <c r="F288" s="236">
        <v>120</v>
      </c>
      <c r="G288" s="237" t="s">
        <v>1114</v>
      </c>
      <c r="H288" s="236">
        <v>184</v>
      </c>
      <c r="I288" s="237" t="s">
        <v>1115</v>
      </c>
      <c r="J288" s="236">
        <v>205</v>
      </c>
      <c r="K288" s="237" t="s">
        <v>1115</v>
      </c>
      <c r="L288" s="236">
        <v>22</v>
      </c>
      <c r="M288" s="237" t="s">
        <v>1121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515</v>
      </c>
      <c r="D289" s="234" t="s">
        <v>172</v>
      </c>
      <c r="E289" s="235" t="s">
        <v>516</v>
      </c>
      <c r="F289" s="236">
        <v>107</v>
      </c>
      <c r="G289" s="237" t="s">
        <v>1114</v>
      </c>
      <c r="H289" s="236">
        <v>242</v>
      </c>
      <c r="I289" s="237" t="s">
        <v>1115</v>
      </c>
      <c r="J289" s="236">
        <v>251</v>
      </c>
      <c r="K289" s="237" t="s">
        <v>1115</v>
      </c>
      <c r="L289" s="236">
        <v>29</v>
      </c>
      <c r="M289" s="237" t="s">
        <v>1121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517</v>
      </c>
      <c r="D290" s="234" t="s">
        <v>172</v>
      </c>
      <c r="E290" s="235" t="s">
        <v>518</v>
      </c>
      <c r="F290" s="236">
        <v>82</v>
      </c>
      <c r="G290" s="237" t="s">
        <v>1116</v>
      </c>
      <c r="H290" s="236">
        <v>266</v>
      </c>
      <c r="I290" s="237" t="s">
        <v>1115</v>
      </c>
      <c r="J290" s="236">
        <v>271</v>
      </c>
      <c r="K290" s="237" t="s">
        <v>1115</v>
      </c>
      <c r="L290" s="236">
        <v>32</v>
      </c>
      <c r="M290" s="237" t="s">
        <v>1119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517</v>
      </c>
      <c r="D291" s="234" t="s">
        <v>172</v>
      </c>
      <c r="E291" s="235" t="s">
        <v>519</v>
      </c>
      <c r="F291" s="236">
        <v>0</v>
      </c>
      <c r="G291" s="237" t="s">
        <v>916</v>
      </c>
      <c r="H291" s="236">
        <v>108</v>
      </c>
      <c r="I291" s="237" t="s">
        <v>1117</v>
      </c>
      <c r="J291" s="236">
        <v>114</v>
      </c>
      <c r="K291" s="237" t="s">
        <v>1117</v>
      </c>
      <c r="L291" s="236">
        <v>10</v>
      </c>
      <c r="M291" s="237" t="s">
        <v>1124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520</v>
      </c>
      <c r="D292" s="234" t="s">
        <v>198</v>
      </c>
      <c r="E292" s="235" t="s">
        <v>521</v>
      </c>
      <c r="F292" s="236">
        <v>0</v>
      </c>
      <c r="G292" s="237" t="s">
        <v>916</v>
      </c>
      <c r="H292" s="236">
        <v>372</v>
      </c>
      <c r="I292" s="237" t="s">
        <v>1115</v>
      </c>
      <c r="J292" s="236">
        <v>476</v>
      </c>
      <c r="K292" s="237" t="s">
        <v>1115</v>
      </c>
      <c r="L292" s="236">
        <v>52</v>
      </c>
      <c r="M292" s="237" t="s">
        <v>1117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522</v>
      </c>
      <c r="D293" s="234" t="s">
        <v>172</v>
      </c>
      <c r="E293" s="235" t="s">
        <v>523</v>
      </c>
      <c r="F293" s="236">
        <v>0</v>
      </c>
      <c r="G293" s="237" t="s">
        <v>916</v>
      </c>
      <c r="H293" s="236">
        <v>99</v>
      </c>
      <c r="I293" s="237" t="s">
        <v>1117</v>
      </c>
      <c r="J293" s="236">
        <v>81</v>
      </c>
      <c r="K293" s="237" t="s">
        <v>1119</v>
      </c>
      <c r="L293" s="236">
        <v>21</v>
      </c>
      <c r="M293" s="237" t="s">
        <v>1121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511</v>
      </c>
      <c r="D294" s="234" t="s">
        <v>175</v>
      </c>
      <c r="E294" s="235" t="s">
        <v>524</v>
      </c>
      <c r="F294" s="236">
        <v>0</v>
      </c>
      <c r="G294" s="237" t="s">
        <v>916</v>
      </c>
      <c r="H294" s="236">
        <v>264</v>
      </c>
      <c r="I294" s="237" t="s">
        <v>1115</v>
      </c>
      <c r="J294" s="236">
        <v>417</v>
      </c>
      <c r="K294" s="237" t="s">
        <v>1115</v>
      </c>
      <c r="L294" s="236">
        <v>101</v>
      </c>
      <c r="M294" s="237" t="s">
        <v>1115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511</v>
      </c>
      <c r="D295" s="234" t="s">
        <v>175</v>
      </c>
      <c r="E295" s="235" t="s">
        <v>525</v>
      </c>
      <c r="F295" s="236">
        <v>0</v>
      </c>
      <c r="G295" s="237" t="s">
        <v>916</v>
      </c>
      <c r="H295" s="236">
        <v>1066</v>
      </c>
      <c r="I295" s="237" t="s">
        <v>1115</v>
      </c>
      <c r="J295" s="236">
        <v>0</v>
      </c>
      <c r="K295" s="237" t="s">
        <v>916</v>
      </c>
      <c r="L295" s="236">
        <v>0</v>
      </c>
      <c r="M295" s="237" t="s">
        <v>916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511</v>
      </c>
      <c r="D296" s="234" t="s">
        <v>175</v>
      </c>
      <c r="E296" s="235" t="s">
        <v>526</v>
      </c>
      <c r="F296" s="236">
        <v>0</v>
      </c>
      <c r="G296" s="237" t="s">
        <v>916</v>
      </c>
      <c r="H296" s="236">
        <v>524</v>
      </c>
      <c r="I296" s="237" t="s">
        <v>1115</v>
      </c>
      <c r="J296" s="236">
        <v>629</v>
      </c>
      <c r="K296" s="237" t="s">
        <v>1115</v>
      </c>
      <c r="L296" s="236">
        <v>71</v>
      </c>
      <c r="M296" s="237" t="s">
        <v>1117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511</v>
      </c>
      <c r="D297" s="234" t="s">
        <v>175</v>
      </c>
      <c r="E297" s="235" t="s">
        <v>527</v>
      </c>
      <c r="F297" s="236">
        <v>0</v>
      </c>
      <c r="G297" s="237" t="s">
        <v>916</v>
      </c>
      <c r="H297" s="236">
        <v>267</v>
      </c>
      <c r="I297" s="237" t="s">
        <v>1115</v>
      </c>
      <c r="J297" s="236">
        <v>495</v>
      </c>
      <c r="K297" s="237" t="s">
        <v>1115</v>
      </c>
      <c r="L297" s="236">
        <v>51</v>
      </c>
      <c r="M297" s="237" t="s">
        <v>1117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511</v>
      </c>
      <c r="D298" s="234" t="s">
        <v>175</v>
      </c>
      <c r="E298" s="235" t="s">
        <v>528</v>
      </c>
      <c r="F298" s="236">
        <v>0</v>
      </c>
      <c r="G298" s="237" t="s">
        <v>916</v>
      </c>
      <c r="H298" s="236">
        <v>0</v>
      </c>
      <c r="I298" s="237" t="s">
        <v>916</v>
      </c>
      <c r="J298" s="236">
        <v>833</v>
      </c>
      <c r="K298" s="237" t="s">
        <v>1115</v>
      </c>
      <c r="L298" s="236">
        <v>118</v>
      </c>
      <c r="M298" s="237" t="s">
        <v>1115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511</v>
      </c>
      <c r="D299" s="234" t="s">
        <v>175</v>
      </c>
      <c r="E299" s="235" t="s">
        <v>529</v>
      </c>
      <c r="F299" s="236">
        <v>0</v>
      </c>
      <c r="G299" s="237" t="s">
        <v>916</v>
      </c>
      <c r="H299" s="236">
        <v>240</v>
      </c>
      <c r="I299" s="237" t="s">
        <v>1115</v>
      </c>
      <c r="J299" s="236">
        <v>305</v>
      </c>
      <c r="K299" s="237" t="s">
        <v>1115</v>
      </c>
      <c r="L299" s="236">
        <v>49</v>
      </c>
      <c r="M299" s="237" t="s">
        <v>1117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511</v>
      </c>
      <c r="D300" s="234" t="s">
        <v>175</v>
      </c>
      <c r="E300" s="235" t="s">
        <v>530</v>
      </c>
      <c r="F300" s="236">
        <v>42</v>
      </c>
      <c r="G300" s="237" t="s">
        <v>1114</v>
      </c>
      <c r="H300" s="236">
        <v>286</v>
      </c>
      <c r="I300" s="237" t="s">
        <v>1115</v>
      </c>
      <c r="J300" s="236">
        <v>299</v>
      </c>
      <c r="K300" s="237" t="s">
        <v>1115</v>
      </c>
      <c r="L300" s="236">
        <v>42</v>
      </c>
      <c r="M300" s="237" t="s">
        <v>1117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511</v>
      </c>
      <c r="D301" s="234" t="s">
        <v>175</v>
      </c>
      <c r="E301" s="235" t="s">
        <v>531</v>
      </c>
      <c r="F301" s="236">
        <v>0</v>
      </c>
      <c r="G301" s="237" t="s">
        <v>916</v>
      </c>
      <c r="H301" s="236">
        <v>271</v>
      </c>
      <c r="I301" s="237" t="s">
        <v>1115</v>
      </c>
      <c r="J301" s="236">
        <v>288</v>
      </c>
      <c r="K301" s="237" t="s">
        <v>1115</v>
      </c>
      <c r="L301" s="236">
        <v>58</v>
      </c>
      <c r="M301" s="237" t="s">
        <v>1117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511</v>
      </c>
      <c r="D302" s="234" t="s">
        <v>175</v>
      </c>
      <c r="E302" s="235" t="s">
        <v>532</v>
      </c>
      <c r="F302" s="236">
        <v>0</v>
      </c>
      <c r="G302" s="237" t="s">
        <v>916</v>
      </c>
      <c r="H302" s="236">
        <v>405</v>
      </c>
      <c r="I302" s="237" t="s">
        <v>1115</v>
      </c>
      <c r="J302" s="236">
        <v>509</v>
      </c>
      <c r="K302" s="237" t="s">
        <v>1115</v>
      </c>
      <c r="L302" s="236">
        <v>113</v>
      </c>
      <c r="M302" s="237" t="s">
        <v>1115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511</v>
      </c>
      <c r="D303" s="234" t="s">
        <v>175</v>
      </c>
      <c r="E303" s="235" t="s">
        <v>533</v>
      </c>
      <c r="F303" s="236">
        <v>0</v>
      </c>
      <c r="G303" s="237" t="s">
        <v>916</v>
      </c>
      <c r="H303" s="236">
        <v>449</v>
      </c>
      <c r="I303" s="237" t="s">
        <v>1115</v>
      </c>
      <c r="J303" s="236">
        <v>538</v>
      </c>
      <c r="K303" s="237" t="s">
        <v>1115</v>
      </c>
      <c r="L303" s="236">
        <v>105</v>
      </c>
      <c r="M303" s="237" t="s">
        <v>1115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534</v>
      </c>
      <c r="D304" s="234" t="s">
        <v>172</v>
      </c>
      <c r="E304" s="235" t="s">
        <v>535</v>
      </c>
      <c r="F304" s="236">
        <v>0</v>
      </c>
      <c r="G304" s="237" t="s">
        <v>916</v>
      </c>
      <c r="H304" s="236">
        <v>0</v>
      </c>
      <c r="I304" s="237" t="s">
        <v>916</v>
      </c>
      <c r="J304" s="236">
        <v>0</v>
      </c>
      <c r="K304" s="237" t="s">
        <v>916</v>
      </c>
      <c r="L304" s="236">
        <v>0</v>
      </c>
      <c r="M304" s="237" t="s">
        <v>916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536</v>
      </c>
      <c r="D305" s="234" t="s">
        <v>198</v>
      </c>
      <c r="E305" s="235" t="s">
        <v>537</v>
      </c>
      <c r="F305" s="236">
        <v>68</v>
      </c>
      <c r="G305" s="237" t="s">
        <v>1116</v>
      </c>
      <c r="H305" s="236">
        <v>99</v>
      </c>
      <c r="I305" s="237" t="s">
        <v>1117</v>
      </c>
      <c r="J305" s="236">
        <v>139</v>
      </c>
      <c r="K305" s="237" t="s">
        <v>1117</v>
      </c>
      <c r="L305" s="236">
        <v>21</v>
      </c>
      <c r="M305" s="237" t="s">
        <v>1121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511</v>
      </c>
      <c r="D306" s="234" t="s">
        <v>175</v>
      </c>
      <c r="E306" s="235" t="s">
        <v>538</v>
      </c>
      <c r="F306" s="236">
        <v>326</v>
      </c>
      <c r="G306" s="237" t="s">
        <v>1114</v>
      </c>
      <c r="H306" s="236">
        <v>0</v>
      </c>
      <c r="I306" s="237" t="s">
        <v>916</v>
      </c>
      <c r="J306" s="236">
        <v>0</v>
      </c>
      <c r="K306" s="237" t="s">
        <v>916</v>
      </c>
      <c r="L306" s="236">
        <v>0</v>
      </c>
      <c r="M306" s="237" t="s">
        <v>916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511</v>
      </c>
      <c r="D307" s="234" t="s">
        <v>175</v>
      </c>
      <c r="E307" s="235" t="s">
        <v>539</v>
      </c>
      <c r="F307" s="236">
        <v>257</v>
      </c>
      <c r="G307" s="237" t="s">
        <v>1114</v>
      </c>
      <c r="H307" s="236">
        <v>0</v>
      </c>
      <c r="I307" s="237" t="s">
        <v>916</v>
      </c>
      <c r="J307" s="236">
        <v>0</v>
      </c>
      <c r="K307" s="237" t="s">
        <v>916</v>
      </c>
      <c r="L307" s="236">
        <v>0</v>
      </c>
      <c r="M307" s="237" t="s">
        <v>916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511</v>
      </c>
      <c r="D308" s="234" t="s">
        <v>175</v>
      </c>
      <c r="E308" s="235" t="s">
        <v>540</v>
      </c>
      <c r="F308" s="236">
        <v>124</v>
      </c>
      <c r="G308" s="237" t="s">
        <v>1114</v>
      </c>
      <c r="H308" s="236">
        <v>0</v>
      </c>
      <c r="I308" s="237" t="s">
        <v>916</v>
      </c>
      <c r="J308" s="236">
        <v>0</v>
      </c>
      <c r="K308" s="237" t="s">
        <v>916</v>
      </c>
      <c r="L308" s="236">
        <v>0</v>
      </c>
      <c r="M308" s="237" t="s">
        <v>916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511</v>
      </c>
      <c r="D309" s="234" t="s">
        <v>175</v>
      </c>
      <c r="E309" s="235" t="s">
        <v>541</v>
      </c>
      <c r="F309" s="236">
        <v>1</v>
      </c>
      <c r="G309" s="237" t="s">
        <v>1114</v>
      </c>
      <c r="H309" s="236">
        <v>0</v>
      </c>
      <c r="I309" s="237" t="s">
        <v>916</v>
      </c>
      <c r="J309" s="236">
        <v>0</v>
      </c>
      <c r="K309" s="237" t="s">
        <v>916</v>
      </c>
      <c r="L309" s="236">
        <v>0</v>
      </c>
      <c r="M309" s="237" t="s">
        <v>916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511</v>
      </c>
      <c r="D310" s="234" t="s">
        <v>175</v>
      </c>
      <c r="E310" s="235" t="s">
        <v>542</v>
      </c>
      <c r="F310" s="236">
        <v>189</v>
      </c>
      <c r="G310" s="237" t="s">
        <v>1114</v>
      </c>
      <c r="H310" s="236">
        <v>0</v>
      </c>
      <c r="I310" s="237" t="s">
        <v>916</v>
      </c>
      <c r="J310" s="236">
        <v>0</v>
      </c>
      <c r="K310" s="237" t="s">
        <v>916</v>
      </c>
      <c r="L310" s="236">
        <v>0</v>
      </c>
      <c r="M310" s="237" t="s">
        <v>916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543</v>
      </c>
      <c r="D311" s="234" t="s">
        <v>172</v>
      </c>
      <c r="E311" s="235" t="s">
        <v>544</v>
      </c>
      <c r="F311" s="236">
        <v>249</v>
      </c>
      <c r="G311" s="237" t="s">
        <v>1114</v>
      </c>
      <c r="H311" s="236">
        <v>0</v>
      </c>
      <c r="I311" s="237" t="s">
        <v>916</v>
      </c>
      <c r="J311" s="236">
        <v>0</v>
      </c>
      <c r="K311" s="237" t="s">
        <v>916</v>
      </c>
      <c r="L311" s="236">
        <v>0</v>
      </c>
      <c r="M311" s="237" t="s">
        <v>916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511</v>
      </c>
      <c r="D312" s="234" t="s">
        <v>175</v>
      </c>
      <c r="E312" s="235" t="s">
        <v>545</v>
      </c>
      <c r="F312" s="236">
        <v>285</v>
      </c>
      <c r="G312" s="237" t="s">
        <v>1114</v>
      </c>
      <c r="H312" s="236">
        <v>0</v>
      </c>
      <c r="I312" s="237" t="s">
        <v>916</v>
      </c>
      <c r="J312" s="236">
        <v>0</v>
      </c>
      <c r="K312" s="237" t="s">
        <v>916</v>
      </c>
      <c r="L312" s="236">
        <v>0</v>
      </c>
      <c r="M312" s="237" t="s">
        <v>916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546</v>
      </c>
      <c r="D313" s="234" t="s">
        <v>172</v>
      </c>
      <c r="E313" s="235" t="s">
        <v>547</v>
      </c>
      <c r="F313" s="236">
        <v>67</v>
      </c>
      <c r="G313" s="237" t="s">
        <v>1116</v>
      </c>
      <c r="H313" s="236">
        <v>0</v>
      </c>
      <c r="I313" s="237" t="s">
        <v>916</v>
      </c>
      <c r="J313" s="236">
        <v>0</v>
      </c>
      <c r="K313" s="237" t="s">
        <v>916</v>
      </c>
      <c r="L313" s="236">
        <v>0</v>
      </c>
      <c r="M313" s="237" t="s">
        <v>916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522</v>
      </c>
      <c r="D314" s="234" t="s">
        <v>172</v>
      </c>
      <c r="E314" s="235" t="s">
        <v>548</v>
      </c>
      <c r="F314" s="236">
        <v>72</v>
      </c>
      <c r="G314" s="237" t="s">
        <v>1116</v>
      </c>
      <c r="H314" s="236">
        <v>0</v>
      </c>
      <c r="I314" s="237" t="s">
        <v>916</v>
      </c>
      <c r="J314" s="236">
        <v>0</v>
      </c>
      <c r="K314" s="237" t="s">
        <v>916</v>
      </c>
      <c r="L314" s="236">
        <v>0</v>
      </c>
      <c r="M314" s="237" t="s">
        <v>916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511</v>
      </c>
      <c r="D315" s="234" t="s">
        <v>175</v>
      </c>
      <c r="E315" s="235" t="s">
        <v>549</v>
      </c>
      <c r="F315" s="236">
        <v>121</v>
      </c>
      <c r="G315" s="237" t="s">
        <v>1114</v>
      </c>
      <c r="H315" s="236">
        <v>0</v>
      </c>
      <c r="I315" s="237" t="s">
        <v>916</v>
      </c>
      <c r="J315" s="236">
        <v>0</v>
      </c>
      <c r="K315" s="237" t="s">
        <v>916</v>
      </c>
      <c r="L315" s="236">
        <v>0</v>
      </c>
      <c r="M315" s="237" t="s">
        <v>916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511</v>
      </c>
      <c r="D316" s="234" t="s">
        <v>175</v>
      </c>
      <c r="E316" s="235" t="s">
        <v>550</v>
      </c>
      <c r="F316" s="236">
        <v>211</v>
      </c>
      <c r="G316" s="237" t="s">
        <v>1114</v>
      </c>
      <c r="H316" s="236">
        <v>0</v>
      </c>
      <c r="I316" s="237" t="s">
        <v>916</v>
      </c>
      <c r="J316" s="236">
        <v>0</v>
      </c>
      <c r="K316" s="237" t="s">
        <v>916</v>
      </c>
      <c r="L316" s="236">
        <v>0</v>
      </c>
      <c r="M316" s="237" t="s">
        <v>916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511</v>
      </c>
      <c r="D317" s="234" t="s">
        <v>175</v>
      </c>
      <c r="E317" s="235" t="s">
        <v>551</v>
      </c>
      <c r="F317" s="236">
        <v>242</v>
      </c>
      <c r="G317" s="237" t="s">
        <v>1114</v>
      </c>
      <c r="H317" s="236">
        <v>0</v>
      </c>
      <c r="I317" s="237" t="s">
        <v>916</v>
      </c>
      <c r="J317" s="236">
        <v>0</v>
      </c>
      <c r="K317" s="237" t="s">
        <v>916</v>
      </c>
      <c r="L317" s="236">
        <v>0</v>
      </c>
      <c r="M317" s="237" t="s">
        <v>916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536</v>
      </c>
      <c r="D318" s="234" t="s">
        <v>172</v>
      </c>
      <c r="E318" s="235" t="s">
        <v>552</v>
      </c>
      <c r="F318" s="236">
        <v>57</v>
      </c>
      <c r="G318" s="237" t="s">
        <v>1116</v>
      </c>
      <c r="H318" s="236">
        <v>0</v>
      </c>
      <c r="I318" s="237" t="s">
        <v>916</v>
      </c>
      <c r="J318" s="236">
        <v>0</v>
      </c>
      <c r="K318" s="237" t="s">
        <v>916</v>
      </c>
      <c r="L318" s="236">
        <v>0</v>
      </c>
      <c r="M318" s="237" t="s">
        <v>916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511</v>
      </c>
      <c r="D319" s="234" t="s">
        <v>175</v>
      </c>
      <c r="E319" s="235" t="s">
        <v>553</v>
      </c>
      <c r="F319" s="236">
        <v>160</v>
      </c>
      <c r="G319" s="237" t="s">
        <v>1114</v>
      </c>
      <c r="H319" s="236">
        <v>0</v>
      </c>
      <c r="I319" s="237" t="s">
        <v>916</v>
      </c>
      <c r="J319" s="236">
        <v>0</v>
      </c>
      <c r="K319" s="237" t="s">
        <v>916</v>
      </c>
      <c r="L319" s="236">
        <v>0</v>
      </c>
      <c r="M319" s="237" t="s">
        <v>916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534</v>
      </c>
      <c r="D320" s="234" t="s">
        <v>172</v>
      </c>
      <c r="E320" s="235" t="s">
        <v>554</v>
      </c>
      <c r="F320" s="236">
        <v>108</v>
      </c>
      <c r="G320" s="237" t="s">
        <v>1114</v>
      </c>
      <c r="H320" s="236">
        <v>0</v>
      </c>
      <c r="I320" s="237" t="s">
        <v>916</v>
      </c>
      <c r="J320" s="236">
        <v>0</v>
      </c>
      <c r="K320" s="237" t="s">
        <v>916</v>
      </c>
      <c r="L320" s="236">
        <v>0</v>
      </c>
      <c r="M320" s="237" t="s">
        <v>916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511</v>
      </c>
      <c r="D321" s="234" t="s">
        <v>175</v>
      </c>
      <c r="E321" s="235" t="s">
        <v>555</v>
      </c>
      <c r="F321" s="236">
        <v>216</v>
      </c>
      <c r="G321" s="237" t="s">
        <v>1114</v>
      </c>
      <c r="H321" s="236">
        <v>0</v>
      </c>
      <c r="I321" s="237" t="s">
        <v>916</v>
      </c>
      <c r="J321" s="236">
        <v>0</v>
      </c>
      <c r="K321" s="237" t="s">
        <v>916</v>
      </c>
      <c r="L321" s="236">
        <v>0</v>
      </c>
      <c r="M321" s="237" t="s">
        <v>916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556</v>
      </c>
      <c r="D322" s="234" t="s">
        <v>172</v>
      </c>
      <c r="E322" s="235" t="s">
        <v>557</v>
      </c>
      <c r="F322" s="236">
        <v>180</v>
      </c>
      <c r="G322" s="237" t="s">
        <v>1114</v>
      </c>
      <c r="H322" s="236">
        <v>0</v>
      </c>
      <c r="I322" s="237" t="s">
        <v>916</v>
      </c>
      <c r="J322" s="236">
        <v>0</v>
      </c>
      <c r="K322" s="237" t="s">
        <v>916</v>
      </c>
      <c r="L322" s="236">
        <v>0</v>
      </c>
      <c r="M322" s="237" t="s">
        <v>916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558</v>
      </c>
      <c r="D323" s="234" t="s">
        <v>175</v>
      </c>
      <c r="E323" s="235" t="s">
        <v>559</v>
      </c>
      <c r="F323" s="236">
        <v>282</v>
      </c>
      <c r="G323" s="237" t="s">
        <v>1114</v>
      </c>
      <c r="H323" s="236">
        <v>0</v>
      </c>
      <c r="I323" s="237" t="s">
        <v>916</v>
      </c>
      <c r="J323" s="236">
        <v>0</v>
      </c>
      <c r="K323" s="237" t="s">
        <v>916</v>
      </c>
      <c r="L323" s="236">
        <v>0</v>
      </c>
      <c r="M323" s="237" t="s">
        <v>916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558</v>
      </c>
      <c r="D324" s="234" t="s">
        <v>175</v>
      </c>
      <c r="E324" s="235" t="s">
        <v>560</v>
      </c>
      <c r="F324" s="236">
        <v>266</v>
      </c>
      <c r="G324" s="237" t="s">
        <v>1114</v>
      </c>
      <c r="H324" s="236">
        <v>0</v>
      </c>
      <c r="I324" s="237" t="s">
        <v>916</v>
      </c>
      <c r="J324" s="236">
        <v>0</v>
      </c>
      <c r="K324" s="237" t="s">
        <v>916</v>
      </c>
      <c r="L324" s="236">
        <v>0</v>
      </c>
      <c r="M324" s="237" t="s">
        <v>916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511</v>
      </c>
      <c r="D325" s="234" t="s">
        <v>175</v>
      </c>
      <c r="E325" s="235" t="s">
        <v>561</v>
      </c>
      <c r="F325" s="236">
        <v>284</v>
      </c>
      <c r="G325" s="237" t="s">
        <v>1114</v>
      </c>
      <c r="H325" s="236">
        <v>0</v>
      </c>
      <c r="I325" s="237" t="s">
        <v>916</v>
      </c>
      <c r="J325" s="236">
        <v>0</v>
      </c>
      <c r="K325" s="237" t="s">
        <v>916</v>
      </c>
      <c r="L325" s="236">
        <v>0</v>
      </c>
      <c r="M325" s="237" t="s">
        <v>916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517</v>
      </c>
      <c r="D326" s="234" t="s">
        <v>172</v>
      </c>
      <c r="E326" s="235" t="s">
        <v>562</v>
      </c>
      <c r="F326" s="236">
        <v>121</v>
      </c>
      <c r="G326" s="237" t="s">
        <v>1114</v>
      </c>
      <c r="H326" s="236">
        <v>0</v>
      </c>
      <c r="I326" s="237" t="s">
        <v>916</v>
      </c>
      <c r="J326" s="236">
        <v>0</v>
      </c>
      <c r="K326" s="237" t="s">
        <v>916</v>
      </c>
      <c r="L326" s="236">
        <v>0</v>
      </c>
      <c r="M326" s="237" t="s">
        <v>916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558</v>
      </c>
      <c r="D327" s="234" t="s">
        <v>175</v>
      </c>
      <c r="E327" s="235" t="s">
        <v>563</v>
      </c>
      <c r="F327" s="236">
        <v>324</v>
      </c>
      <c r="G327" s="237" t="s">
        <v>1114</v>
      </c>
      <c r="H327" s="236">
        <v>0</v>
      </c>
      <c r="I327" s="237" t="s">
        <v>916</v>
      </c>
      <c r="J327" s="236">
        <v>0</v>
      </c>
      <c r="K327" s="237" t="s">
        <v>916</v>
      </c>
      <c r="L327" s="236">
        <v>0</v>
      </c>
      <c r="M327" s="237" t="s">
        <v>916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513</v>
      </c>
      <c r="D328" s="234" t="s">
        <v>172</v>
      </c>
      <c r="E328" s="235" t="s">
        <v>564</v>
      </c>
      <c r="F328" s="236">
        <v>130</v>
      </c>
      <c r="G328" s="237" t="s">
        <v>1114</v>
      </c>
      <c r="H328" s="236">
        <v>0</v>
      </c>
      <c r="I328" s="237" t="s">
        <v>916</v>
      </c>
      <c r="J328" s="236">
        <v>0</v>
      </c>
      <c r="K328" s="237" t="s">
        <v>916</v>
      </c>
      <c r="L328" s="236">
        <v>0</v>
      </c>
      <c r="M328" s="237" t="s">
        <v>916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517</v>
      </c>
      <c r="D329" s="234" t="s">
        <v>172</v>
      </c>
      <c r="E329" s="235" t="s">
        <v>565</v>
      </c>
      <c r="F329" s="236">
        <v>88</v>
      </c>
      <c r="G329" s="237" t="s">
        <v>1116</v>
      </c>
      <c r="H329" s="236">
        <v>0</v>
      </c>
      <c r="I329" s="237" t="s">
        <v>916</v>
      </c>
      <c r="J329" s="236">
        <v>0</v>
      </c>
      <c r="K329" s="237" t="s">
        <v>916</v>
      </c>
      <c r="L329" s="236">
        <v>0</v>
      </c>
      <c r="M329" s="237" t="s">
        <v>916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511</v>
      </c>
      <c r="D330" s="234" t="s">
        <v>175</v>
      </c>
      <c r="E330" s="235" t="s">
        <v>566</v>
      </c>
      <c r="F330" s="236">
        <v>99</v>
      </c>
      <c r="G330" s="237" t="s">
        <v>1114</v>
      </c>
      <c r="H330" s="236">
        <v>0</v>
      </c>
      <c r="I330" s="237" t="s">
        <v>916</v>
      </c>
      <c r="J330" s="236">
        <v>0</v>
      </c>
      <c r="K330" s="237" t="s">
        <v>916</v>
      </c>
      <c r="L330" s="236">
        <v>0</v>
      </c>
      <c r="M330" s="237" t="s">
        <v>916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511</v>
      </c>
      <c r="D331" s="234" t="s">
        <v>175</v>
      </c>
      <c r="E331" s="235" t="s">
        <v>567</v>
      </c>
      <c r="F331" s="236">
        <v>181</v>
      </c>
      <c r="G331" s="237" t="s">
        <v>1114</v>
      </c>
      <c r="H331" s="236">
        <v>0</v>
      </c>
      <c r="I331" s="237" t="s">
        <v>916</v>
      </c>
      <c r="J331" s="236">
        <v>0</v>
      </c>
      <c r="K331" s="237" t="s">
        <v>916</v>
      </c>
      <c r="L331" s="236">
        <v>0</v>
      </c>
      <c r="M331" s="237" t="s">
        <v>916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568</v>
      </c>
      <c r="D332" s="234" t="s">
        <v>172</v>
      </c>
      <c r="E332" s="235" t="s">
        <v>569</v>
      </c>
      <c r="F332" s="236">
        <v>251</v>
      </c>
      <c r="G332" s="237" t="s">
        <v>1114</v>
      </c>
      <c r="H332" s="236">
        <v>0</v>
      </c>
      <c r="I332" s="237" t="s">
        <v>916</v>
      </c>
      <c r="J332" s="236">
        <v>0</v>
      </c>
      <c r="K332" s="237" t="s">
        <v>916</v>
      </c>
      <c r="L332" s="236">
        <v>0</v>
      </c>
      <c r="M332" s="237" t="s">
        <v>916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570</v>
      </c>
      <c r="D333" s="234" t="s">
        <v>172</v>
      </c>
      <c r="E333" s="235" t="s">
        <v>571</v>
      </c>
      <c r="F333" s="236">
        <v>47</v>
      </c>
      <c r="G333" s="237" t="s">
        <v>1118</v>
      </c>
      <c r="H333" s="236">
        <v>0</v>
      </c>
      <c r="I333" s="237" t="s">
        <v>916</v>
      </c>
      <c r="J333" s="236">
        <v>0</v>
      </c>
      <c r="K333" s="237" t="s">
        <v>916</v>
      </c>
      <c r="L333" s="236">
        <v>0</v>
      </c>
      <c r="M333" s="237" t="s">
        <v>916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520</v>
      </c>
      <c r="D334" s="234" t="s">
        <v>198</v>
      </c>
      <c r="E334" s="235" t="s">
        <v>572</v>
      </c>
      <c r="F334" s="236">
        <v>212</v>
      </c>
      <c r="G334" s="237" t="s">
        <v>1114</v>
      </c>
      <c r="H334" s="236">
        <v>0</v>
      </c>
      <c r="I334" s="237" t="s">
        <v>916</v>
      </c>
      <c r="J334" s="236">
        <v>0</v>
      </c>
      <c r="K334" s="237" t="s">
        <v>916</v>
      </c>
      <c r="L334" s="236">
        <v>0</v>
      </c>
      <c r="M334" s="237" t="s">
        <v>916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511</v>
      </c>
      <c r="D335" s="234" t="s">
        <v>175</v>
      </c>
      <c r="E335" s="235" t="s">
        <v>573</v>
      </c>
      <c r="F335" s="236">
        <v>166</v>
      </c>
      <c r="G335" s="237" t="s">
        <v>1114</v>
      </c>
      <c r="H335" s="236">
        <v>0</v>
      </c>
      <c r="I335" s="237" t="s">
        <v>916</v>
      </c>
      <c r="J335" s="236">
        <v>0</v>
      </c>
      <c r="K335" s="237" t="s">
        <v>916</v>
      </c>
      <c r="L335" s="236">
        <v>0</v>
      </c>
      <c r="M335" s="237" t="s">
        <v>916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511</v>
      </c>
      <c r="D336" s="234" t="s">
        <v>175</v>
      </c>
      <c r="E336" s="235" t="s">
        <v>574</v>
      </c>
      <c r="F336" s="236">
        <v>159</v>
      </c>
      <c r="G336" s="237" t="s">
        <v>1114</v>
      </c>
      <c r="H336" s="236">
        <v>0</v>
      </c>
      <c r="I336" s="237" t="s">
        <v>916</v>
      </c>
      <c r="J336" s="236">
        <v>0</v>
      </c>
      <c r="K336" s="237" t="s">
        <v>916</v>
      </c>
      <c r="L336" s="236">
        <v>0</v>
      </c>
      <c r="M336" s="237" t="s">
        <v>916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546</v>
      </c>
      <c r="D337" s="234" t="s">
        <v>198</v>
      </c>
      <c r="E337" s="235" t="s">
        <v>575</v>
      </c>
      <c r="F337" s="236">
        <v>105</v>
      </c>
      <c r="G337" s="237" t="s">
        <v>1114</v>
      </c>
      <c r="H337" s="236">
        <v>0</v>
      </c>
      <c r="I337" s="237" t="s">
        <v>916</v>
      </c>
      <c r="J337" s="236">
        <v>0</v>
      </c>
      <c r="K337" s="237" t="s">
        <v>916</v>
      </c>
      <c r="L337" s="236">
        <v>0</v>
      </c>
      <c r="M337" s="237" t="s">
        <v>916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570</v>
      </c>
      <c r="D338" s="234" t="s">
        <v>172</v>
      </c>
      <c r="E338" s="235" t="s">
        <v>576</v>
      </c>
      <c r="F338" s="236">
        <v>106</v>
      </c>
      <c r="G338" s="237" t="s">
        <v>1114</v>
      </c>
      <c r="H338" s="236">
        <v>0</v>
      </c>
      <c r="I338" s="237" t="s">
        <v>916</v>
      </c>
      <c r="J338" s="236">
        <v>0</v>
      </c>
      <c r="K338" s="237" t="s">
        <v>916</v>
      </c>
      <c r="L338" s="236">
        <v>0</v>
      </c>
      <c r="M338" s="237" t="s">
        <v>916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511</v>
      </c>
      <c r="D339" s="234" t="s">
        <v>172</v>
      </c>
      <c r="E339" s="235" t="s">
        <v>577</v>
      </c>
      <c r="F339" s="236">
        <v>368</v>
      </c>
      <c r="G339" s="237" t="s">
        <v>1114</v>
      </c>
      <c r="H339" s="236">
        <v>0</v>
      </c>
      <c r="I339" s="237" t="s">
        <v>916</v>
      </c>
      <c r="J339" s="236">
        <v>0</v>
      </c>
      <c r="K339" s="237" t="s">
        <v>916</v>
      </c>
      <c r="L339" s="236">
        <v>0</v>
      </c>
      <c r="M339" s="237" t="s">
        <v>916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511</v>
      </c>
      <c r="D340" s="234" t="s">
        <v>175</v>
      </c>
      <c r="E340" s="235" t="s">
        <v>578</v>
      </c>
      <c r="F340" s="236">
        <v>130</v>
      </c>
      <c r="G340" s="237" t="s">
        <v>1114</v>
      </c>
      <c r="H340" s="236">
        <v>0</v>
      </c>
      <c r="I340" s="237" t="s">
        <v>916</v>
      </c>
      <c r="J340" s="236">
        <v>0</v>
      </c>
      <c r="K340" s="237" t="s">
        <v>916</v>
      </c>
      <c r="L340" s="236">
        <v>0</v>
      </c>
      <c r="M340" s="237" t="s">
        <v>916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570</v>
      </c>
      <c r="D341" s="234" t="s">
        <v>172</v>
      </c>
      <c r="E341" s="235" t="s">
        <v>579</v>
      </c>
      <c r="F341" s="236">
        <v>0</v>
      </c>
      <c r="G341" s="237" t="s">
        <v>916</v>
      </c>
      <c r="H341" s="236">
        <v>0</v>
      </c>
      <c r="I341" s="237" t="s">
        <v>916</v>
      </c>
      <c r="J341" s="236">
        <v>0</v>
      </c>
      <c r="K341" s="237" t="s">
        <v>916</v>
      </c>
      <c r="L341" s="236">
        <v>0</v>
      </c>
      <c r="M341" s="237" t="s">
        <v>916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570</v>
      </c>
      <c r="D342" s="234" t="s">
        <v>172</v>
      </c>
      <c r="E342" s="235" t="s">
        <v>580</v>
      </c>
      <c r="F342" s="236">
        <v>0</v>
      </c>
      <c r="G342" s="237" t="s">
        <v>916</v>
      </c>
      <c r="H342" s="236">
        <v>123</v>
      </c>
      <c r="I342" s="237" t="s">
        <v>1117</v>
      </c>
      <c r="J342" s="236">
        <v>137</v>
      </c>
      <c r="K342" s="237" t="s">
        <v>1117</v>
      </c>
      <c r="L342" s="236">
        <v>20</v>
      </c>
      <c r="M342" s="237" t="s">
        <v>1121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581</v>
      </c>
      <c r="D343" s="234" t="s">
        <v>172</v>
      </c>
      <c r="E343" s="235" t="s">
        <v>582</v>
      </c>
      <c r="F343" s="236">
        <v>28</v>
      </c>
      <c r="G343" s="237" t="s">
        <v>1118</v>
      </c>
      <c r="H343" s="236">
        <v>82</v>
      </c>
      <c r="I343" s="237" t="s">
        <v>1117</v>
      </c>
      <c r="J343" s="236">
        <v>97</v>
      </c>
      <c r="K343" s="237" t="s">
        <v>1119</v>
      </c>
      <c r="L343" s="236">
        <v>0</v>
      </c>
      <c r="M343" s="237" t="s">
        <v>916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522</v>
      </c>
      <c r="D344" s="234" t="s">
        <v>172</v>
      </c>
      <c r="E344" s="235" t="s">
        <v>583</v>
      </c>
      <c r="F344" s="236">
        <v>40</v>
      </c>
      <c r="G344" s="237" t="s">
        <v>1118</v>
      </c>
      <c r="H344" s="236">
        <v>71</v>
      </c>
      <c r="I344" s="237" t="s">
        <v>1119</v>
      </c>
      <c r="J344" s="236">
        <v>71</v>
      </c>
      <c r="K344" s="237" t="s">
        <v>1121</v>
      </c>
      <c r="L344" s="236">
        <v>0</v>
      </c>
      <c r="M344" s="237" t="s">
        <v>916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558</v>
      </c>
      <c r="D345" s="234" t="s">
        <v>175</v>
      </c>
      <c r="E345" s="235" t="s">
        <v>584</v>
      </c>
      <c r="F345" s="236">
        <v>0</v>
      </c>
      <c r="G345" s="237" t="s">
        <v>916</v>
      </c>
      <c r="H345" s="236">
        <v>298</v>
      </c>
      <c r="I345" s="237" t="s">
        <v>1115</v>
      </c>
      <c r="J345" s="236">
        <v>304</v>
      </c>
      <c r="K345" s="237" t="s">
        <v>1115</v>
      </c>
      <c r="L345" s="236">
        <v>44</v>
      </c>
      <c r="M345" s="237" t="s">
        <v>1117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558</v>
      </c>
      <c r="D346" s="234" t="s">
        <v>175</v>
      </c>
      <c r="E346" s="235" t="s">
        <v>585</v>
      </c>
      <c r="F346" s="236">
        <v>0</v>
      </c>
      <c r="G346" s="237" t="s">
        <v>916</v>
      </c>
      <c r="H346" s="236">
        <v>288</v>
      </c>
      <c r="I346" s="237" t="s">
        <v>1115</v>
      </c>
      <c r="J346" s="236">
        <v>274</v>
      </c>
      <c r="K346" s="237" t="s">
        <v>1115</v>
      </c>
      <c r="L346" s="236">
        <v>52</v>
      </c>
      <c r="M346" s="237" t="s">
        <v>1117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558</v>
      </c>
      <c r="D347" s="234" t="s">
        <v>175</v>
      </c>
      <c r="E347" s="235" t="s">
        <v>586</v>
      </c>
      <c r="F347" s="236">
        <v>0</v>
      </c>
      <c r="G347" s="237" t="s">
        <v>916</v>
      </c>
      <c r="H347" s="236">
        <v>455</v>
      </c>
      <c r="I347" s="237" t="s">
        <v>1115</v>
      </c>
      <c r="J347" s="236">
        <v>399</v>
      </c>
      <c r="K347" s="237" t="s">
        <v>1115</v>
      </c>
      <c r="L347" s="236">
        <v>45</v>
      </c>
      <c r="M347" s="237" t="s">
        <v>1117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556</v>
      </c>
      <c r="D348" s="234" t="s">
        <v>172</v>
      </c>
      <c r="E348" s="235" t="s">
        <v>587</v>
      </c>
      <c r="F348" s="236">
        <v>0</v>
      </c>
      <c r="G348" s="237" t="s">
        <v>916</v>
      </c>
      <c r="H348" s="236">
        <v>152</v>
      </c>
      <c r="I348" s="237" t="s">
        <v>1115</v>
      </c>
      <c r="J348" s="236">
        <v>111</v>
      </c>
      <c r="K348" s="237" t="s">
        <v>1117</v>
      </c>
      <c r="L348" s="236">
        <v>0</v>
      </c>
      <c r="M348" s="237" t="s">
        <v>916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520</v>
      </c>
      <c r="D349" s="234" t="s">
        <v>172</v>
      </c>
      <c r="E349" s="235" t="s">
        <v>588</v>
      </c>
      <c r="F349" s="236">
        <v>120</v>
      </c>
      <c r="G349" s="237" t="s">
        <v>1114</v>
      </c>
      <c r="H349" s="236">
        <v>69</v>
      </c>
      <c r="I349" s="237" t="s">
        <v>1119</v>
      </c>
      <c r="J349" s="236">
        <v>0</v>
      </c>
      <c r="K349" s="237" t="s">
        <v>916</v>
      </c>
      <c r="L349" s="236">
        <v>0</v>
      </c>
      <c r="M349" s="237" t="s">
        <v>916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513</v>
      </c>
      <c r="D350" s="234" t="s">
        <v>172</v>
      </c>
      <c r="E350" s="235" t="s">
        <v>589</v>
      </c>
      <c r="F350" s="236">
        <v>62</v>
      </c>
      <c r="G350" s="237" t="s">
        <v>1116</v>
      </c>
      <c r="H350" s="236">
        <v>66</v>
      </c>
      <c r="I350" s="237" t="s">
        <v>1119</v>
      </c>
      <c r="J350" s="236">
        <v>93</v>
      </c>
      <c r="K350" s="237" t="s">
        <v>1119</v>
      </c>
      <c r="L350" s="236">
        <v>0</v>
      </c>
      <c r="M350" s="237" t="s">
        <v>916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513</v>
      </c>
      <c r="D351" s="234" t="s">
        <v>172</v>
      </c>
      <c r="E351" s="235" t="s">
        <v>590</v>
      </c>
      <c r="F351" s="236">
        <v>0</v>
      </c>
      <c r="G351" s="237" t="s">
        <v>916</v>
      </c>
      <c r="H351" s="236">
        <v>0</v>
      </c>
      <c r="I351" s="237" t="s">
        <v>916</v>
      </c>
      <c r="J351" s="236">
        <v>0</v>
      </c>
      <c r="K351" s="237" t="s">
        <v>916</v>
      </c>
      <c r="L351" s="236">
        <v>0</v>
      </c>
      <c r="M351" s="237" t="s">
        <v>916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591</v>
      </c>
      <c r="D352" s="234" t="s">
        <v>172</v>
      </c>
      <c r="E352" s="235" t="s">
        <v>592</v>
      </c>
      <c r="F352" s="236">
        <v>115</v>
      </c>
      <c r="G352" s="237" t="s">
        <v>1114</v>
      </c>
      <c r="H352" s="236">
        <v>185</v>
      </c>
      <c r="I352" s="237" t="s">
        <v>1115</v>
      </c>
      <c r="J352" s="236">
        <v>179</v>
      </c>
      <c r="K352" s="237" t="s">
        <v>1117</v>
      </c>
      <c r="L352" s="236">
        <v>11</v>
      </c>
      <c r="M352" s="237" t="s">
        <v>1124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593</v>
      </c>
      <c r="D353" s="234" t="s">
        <v>172</v>
      </c>
      <c r="E353" s="235" t="s">
        <v>594</v>
      </c>
      <c r="F353" s="236">
        <v>0</v>
      </c>
      <c r="G353" s="237" t="s">
        <v>916</v>
      </c>
      <c r="H353" s="236">
        <v>321</v>
      </c>
      <c r="I353" s="237" t="s">
        <v>1115</v>
      </c>
      <c r="J353" s="236">
        <v>311</v>
      </c>
      <c r="K353" s="237" t="s">
        <v>1115</v>
      </c>
      <c r="L353" s="236">
        <v>40</v>
      </c>
      <c r="M353" s="237" t="s">
        <v>1117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568</v>
      </c>
      <c r="D354" s="234" t="s">
        <v>172</v>
      </c>
      <c r="E354" s="235" t="s">
        <v>595</v>
      </c>
      <c r="F354" s="236">
        <v>0</v>
      </c>
      <c r="G354" s="237" t="s">
        <v>916</v>
      </c>
      <c r="H354" s="236">
        <v>250</v>
      </c>
      <c r="I354" s="237" t="s">
        <v>1115</v>
      </c>
      <c r="J354" s="236">
        <v>296</v>
      </c>
      <c r="K354" s="237" t="s">
        <v>1115</v>
      </c>
      <c r="L354" s="236">
        <v>33</v>
      </c>
      <c r="M354" s="237" t="s">
        <v>1119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534</v>
      </c>
      <c r="D355" s="234" t="s">
        <v>172</v>
      </c>
      <c r="E355" s="235" t="s">
        <v>596</v>
      </c>
      <c r="F355" s="236">
        <v>0</v>
      </c>
      <c r="G355" s="237" t="s">
        <v>916</v>
      </c>
      <c r="H355" s="236">
        <v>131</v>
      </c>
      <c r="I355" s="237" t="s">
        <v>1117</v>
      </c>
      <c r="J355" s="236">
        <v>204</v>
      </c>
      <c r="K355" s="237" t="s">
        <v>1115</v>
      </c>
      <c r="L355" s="236">
        <v>0</v>
      </c>
      <c r="M355" s="237" t="s">
        <v>916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581</v>
      </c>
      <c r="D356" s="234" t="s">
        <v>172</v>
      </c>
      <c r="E356" s="235" t="s">
        <v>597</v>
      </c>
      <c r="F356" s="236">
        <v>0</v>
      </c>
      <c r="G356" s="237" t="s">
        <v>916</v>
      </c>
      <c r="H356" s="236">
        <v>44</v>
      </c>
      <c r="I356" s="237" t="s">
        <v>1121</v>
      </c>
      <c r="J356" s="236">
        <v>0</v>
      </c>
      <c r="K356" s="237" t="s">
        <v>916</v>
      </c>
      <c r="L356" s="236">
        <v>0</v>
      </c>
      <c r="M356" s="237" t="s">
        <v>916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546</v>
      </c>
      <c r="D357" s="234" t="s">
        <v>198</v>
      </c>
      <c r="E357" s="235" t="s">
        <v>598</v>
      </c>
      <c r="F357" s="236">
        <v>155</v>
      </c>
      <c r="G357" s="237" t="s">
        <v>1114</v>
      </c>
      <c r="H357" s="236">
        <v>320</v>
      </c>
      <c r="I357" s="237" t="s">
        <v>1115</v>
      </c>
      <c r="J357" s="236">
        <v>403</v>
      </c>
      <c r="K357" s="237" t="s">
        <v>1115</v>
      </c>
      <c r="L357" s="236">
        <v>76</v>
      </c>
      <c r="M357" s="237" t="s">
        <v>1115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546</v>
      </c>
      <c r="D358" s="234" t="s">
        <v>198</v>
      </c>
      <c r="E358" s="235" t="s">
        <v>599</v>
      </c>
      <c r="F358" s="236">
        <v>0</v>
      </c>
      <c r="G358" s="237" t="s">
        <v>916</v>
      </c>
      <c r="H358" s="236">
        <v>48</v>
      </c>
      <c r="I358" s="237" t="s">
        <v>1121</v>
      </c>
      <c r="J358" s="236">
        <v>76</v>
      </c>
      <c r="K358" s="237" t="s">
        <v>1119</v>
      </c>
      <c r="L358" s="236">
        <v>0</v>
      </c>
      <c r="M358" s="237" t="s">
        <v>916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546</v>
      </c>
      <c r="D359" s="234" t="s">
        <v>198</v>
      </c>
      <c r="E359" s="235" t="s">
        <v>600</v>
      </c>
      <c r="F359" s="236">
        <v>137</v>
      </c>
      <c r="G359" s="237" t="s">
        <v>1114</v>
      </c>
      <c r="H359" s="236">
        <v>214</v>
      </c>
      <c r="I359" s="237" t="s">
        <v>1115</v>
      </c>
      <c r="J359" s="236">
        <v>272</v>
      </c>
      <c r="K359" s="237" t="s">
        <v>1115</v>
      </c>
      <c r="L359" s="236">
        <v>50</v>
      </c>
      <c r="M359" s="237" t="s">
        <v>1117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581</v>
      </c>
      <c r="D360" s="234" t="s">
        <v>172</v>
      </c>
      <c r="E360" s="235" t="s">
        <v>601</v>
      </c>
      <c r="F360" s="236">
        <v>52</v>
      </c>
      <c r="G360" s="237" t="s">
        <v>1116</v>
      </c>
      <c r="H360" s="236">
        <v>103</v>
      </c>
      <c r="I360" s="237" t="s">
        <v>1117</v>
      </c>
      <c r="J360" s="236">
        <v>142</v>
      </c>
      <c r="K360" s="237" t="s">
        <v>1117</v>
      </c>
      <c r="L360" s="236">
        <v>31</v>
      </c>
      <c r="M360" s="237" t="s">
        <v>1119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543</v>
      </c>
      <c r="D361" s="234" t="s">
        <v>172</v>
      </c>
      <c r="E361" s="235" t="s">
        <v>602</v>
      </c>
      <c r="F361" s="236">
        <v>0</v>
      </c>
      <c r="G361" s="237" t="s">
        <v>916</v>
      </c>
      <c r="H361" s="236">
        <v>316</v>
      </c>
      <c r="I361" s="237" t="s">
        <v>1115</v>
      </c>
      <c r="J361" s="236">
        <v>314</v>
      </c>
      <c r="K361" s="237" t="s">
        <v>1115</v>
      </c>
      <c r="L361" s="236">
        <v>33</v>
      </c>
      <c r="M361" s="237" t="s">
        <v>1119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568</v>
      </c>
      <c r="D362" s="234" t="s">
        <v>172</v>
      </c>
      <c r="E362" s="235" t="s">
        <v>603</v>
      </c>
      <c r="F362" s="236">
        <v>77</v>
      </c>
      <c r="G362" s="237" t="s">
        <v>1116</v>
      </c>
      <c r="H362" s="236">
        <v>99</v>
      </c>
      <c r="I362" s="237" t="s">
        <v>1117</v>
      </c>
      <c r="J362" s="236">
        <v>78</v>
      </c>
      <c r="K362" s="237" t="s">
        <v>1119</v>
      </c>
      <c r="L362" s="236">
        <v>0</v>
      </c>
      <c r="M362" s="237" t="s">
        <v>916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511</v>
      </c>
      <c r="D363" s="234" t="s">
        <v>175</v>
      </c>
      <c r="E363" s="235" t="s">
        <v>604</v>
      </c>
      <c r="F363" s="236">
        <v>224</v>
      </c>
      <c r="G363" s="237" t="s">
        <v>1114</v>
      </c>
      <c r="H363" s="236">
        <v>0</v>
      </c>
      <c r="I363" s="237" t="s">
        <v>916</v>
      </c>
      <c r="J363" s="236">
        <v>0</v>
      </c>
      <c r="K363" s="237" t="s">
        <v>916</v>
      </c>
      <c r="L363" s="236">
        <v>0</v>
      </c>
      <c r="M363" s="237" t="s">
        <v>916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511</v>
      </c>
      <c r="D364" s="234" t="s">
        <v>175</v>
      </c>
      <c r="E364" s="235" t="s">
        <v>605</v>
      </c>
      <c r="F364" s="236">
        <v>203</v>
      </c>
      <c r="G364" s="237" t="s">
        <v>1114</v>
      </c>
      <c r="H364" s="236">
        <v>0</v>
      </c>
      <c r="I364" s="237" t="s">
        <v>916</v>
      </c>
      <c r="J364" s="236">
        <v>0</v>
      </c>
      <c r="K364" s="237" t="s">
        <v>916</v>
      </c>
      <c r="L364" s="236">
        <v>0</v>
      </c>
      <c r="M364" s="237" t="s">
        <v>916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606</v>
      </c>
      <c r="D366" s="234" t="s">
        <v>172</v>
      </c>
      <c r="E366" s="235" t="s">
        <v>607</v>
      </c>
      <c r="F366" s="236">
        <v>0</v>
      </c>
      <c r="G366" s="237" t="s">
        <v>916</v>
      </c>
      <c r="H366" s="236">
        <v>69</v>
      </c>
      <c r="I366" s="237" t="s">
        <v>1119</v>
      </c>
      <c r="J366" s="236">
        <v>75</v>
      </c>
      <c r="K366" s="237" t="s">
        <v>1119</v>
      </c>
      <c r="L366" s="236">
        <v>0</v>
      </c>
      <c r="M366" s="237" t="s">
        <v>916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608</v>
      </c>
      <c r="D367" s="234" t="s">
        <v>172</v>
      </c>
      <c r="E367" s="235" t="s">
        <v>609</v>
      </c>
      <c r="F367" s="236">
        <v>0</v>
      </c>
      <c r="G367" s="237" t="s">
        <v>916</v>
      </c>
      <c r="H367" s="236">
        <v>0</v>
      </c>
      <c r="I367" s="237" t="s">
        <v>916</v>
      </c>
      <c r="J367" s="236">
        <v>0</v>
      </c>
      <c r="K367" s="237" t="s">
        <v>916</v>
      </c>
      <c r="L367" s="236">
        <v>0</v>
      </c>
      <c r="M367" s="237" t="s">
        <v>916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608</v>
      </c>
      <c r="D368" s="234" t="s">
        <v>172</v>
      </c>
      <c r="E368" s="235" t="s">
        <v>610</v>
      </c>
      <c r="F368" s="236">
        <v>0</v>
      </c>
      <c r="G368" s="237" t="s">
        <v>916</v>
      </c>
      <c r="H368" s="236">
        <v>55</v>
      </c>
      <c r="I368" s="237" t="s">
        <v>1121</v>
      </c>
      <c r="J368" s="236">
        <v>59</v>
      </c>
      <c r="K368" s="237" t="s">
        <v>1121</v>
      </c>
      <c r="L368" s="236">
        <v>7</v>
      </c>
      <c r="M368" s="237" t="s">
        <v>1124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611</v>
      </c>
      <c r="D369" s="234" t="s">
        <v>175</v>
      </c>
      <c r="E369" s="235" t="s">
        <v>612</v>
      </c>
      <c r="F369" s="236">
        <v>150</v>
      </c>
      <c r="G369" s="237" t="s">
        <v>1114</v>
      </c>
      <c r="H369" s="236">
        <v>0</v>
      </c>
      <c r="I369" s="237" t="s">
        <v>916</v>
      </c>
      <c r="J369" s="236">
        <v>0</v>
      </c>
      <c r="K369" s="237" t="s">
        <v>916</v>
      </c>
      <c r="L369" s="236">
        <v>0</v>
      </c>
      <c r="M369" s="237" t="s">
        <v>916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613</v>
      </c>
      <c r="D370" s="234" t="s">
        <v>175</v>
      </c>
      <c r="E370" s="235" t="s">
        <v>614</v>
      </c>
      <c r="F370" s="236">
        <v>311</v>
      </c>
      <c r="G370" s="237" t="s">
        <v>1114</v>
      </c>
      <c r="H370" s="236">
        <v>0</v>
      </c>
      <c r="I370" s="237" t="s">
        <v>916</v>
      </c>
      <c r="J370" s="236">
        <v>0</v>
      </c>
      <c r="K370" s="237" t="s">
        <v>916</v>
      </c>
      <c r="L370" s="236">
        <v>0</v>
      </c>
      <c r="M370" s="237" t="s">
        <v>916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611</v>
      </c>
      <c r="D371" s="234" t="s">
        <v>175</v>
      </c>
      <c r="E371" s="235" t="s">
        <v>615</v>
      </c>
      <c r="F371" s="236">
        <v>167</v>
      </c>
      <c r="G371" s="237" t="s">
        <v>1114</v>
      </c>
      <c r="H371" s="236">
        <v>0</v>
      </c>
      <c r="I371" s="237" t="s">
        <v>916</v>
      </c>
      <c r="J371" s="236">
        <v>0</v>
      </c>
      <c r="K371" s="237" t="s">
        <v>916</v>
      </c>
      <c r="L371" s="236">
        <v>0</v>
      </c>
      <c r="M371" s="237" t="s">
        <v>916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611</v>
      </c>
      <c r="D372" s="234" t="s">
        <v>175</v>
      </c>
      <c r="E372" s="235" t="s">
        <v>616</v>
      </c>
      <c r="F372" s="236">
        <v>251</v>
      </c>
      <c r="G372" s="237" t="s">
        <v>1114</v>
      </c>
      <c r="H372" s="236">
        <v>0</v>
      </c>
      <c r="I372" s="237" t="s">
        <v>916</v>
      </c>
      <c r="J372" s="236">
        <v>0</v>
      </c>
      <c r="K372" s="237" t="s">
        <v>916</v>
      </c>
      <c r="L372" s="236">
        <v>0</v>
      </c>
      <c r="M372" s="237" t="s">
        <v>916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611</v>
      </c>
      <c r="D373" s="234" t="s">
        <v>175</v>
      </c>
      <c r="E373" s="235" t="s">
        <v>617</v>
      </c>
      <c r="F373" s="236">
        <v>224</v>
      </c>
      <c r="G373" s="237" t="s">
        <v>1114</v>
      </c>
      <c r="H373" s="236">
        <v>0</v>
      </c>
      <c r="I373" s="237" t="s">
        <v>916</v>
      </c>
      <c r="J373" s="236">
        <v>0</v>
      </c>
      <c r="K373" s="237" t="s">
        <v>916</v>
      </c>
      <c r="L373" s="236">
        <v>0</v>
      </c>
      <c r="M373" s="237" t="s">
        <v>916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611</v>
      </c>
      <c r="D374" s="234" t="s">
        <v>175</v>
      </c>
      <c r="E374" s="235" t="s">
        <v>618</v>
      </c>
      <c r="F374" s="236">
        <v>188</v>
      </c>
      <c r="G374" s="237" t="s">
        <v>1114</v>
      </c>
      <c r="H374" s="236">
        <v>0</v>
      </c>
      <c r="I374" s="237" t="s">
        <v>916</v>
      </c>
      <c r="J374" s="236">
        <v>0</v>
      </c>
      <c r="K374" s="237" t="s">
        <v>916</v>
      </c>
      <c r="L374" s="236">
        <v>0</v>
      </c>
      <c r="M374" s="237" t="s">
        <v>916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611</v>
      </c>
      <c r="D375" s="234" t="s">
        <v>175</v>
      </c>
      <c r="E375" s="235" t="s">
        <v>619</v>
      </c>
      <c r="F375" s="236">
        <v>0</v>
      </c>
      <c r="G375" s="237" t="s">
        <v>916</v>
      </c>
      <c r="H375" s="236">
        <v>0</v>
      </c>
      <c r="I375" s="237" t="s">
        <v>916</v>
      </c>
      <c r="J375" s="236">
        <v>0</v>
      </c>
      <c r="K375" s="237" t="s">
        <v>916</v>
      </c>
      <c r="L375" s="236">
        <v>0</v>
      </c>
      <c r="M375" s="237" t="s">
        <v>916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611</v>
      </c>
      <c r="D376" s="234" t="s">
        <v>175</v>
      </c>
      <c r="E376" s="235" t="s">
        <v>620</v>
      </c>
      <c r="F376" s="236">
        <v>266</v>
      </c>
      <c r="G376" s="237" t="s">
        <v>1114</v>
      </c>
      <c r="H376" s="236">
        <v>0</v>
      </c>
      <c r="I376" s="237" t="s">
        <v>916</v>
      </c>
      <c r="J376" s="236">
        <v>0</v>
      </c>
      <c r="K376" s="237" t="s">
        <v>916</v>
      </c>
      <c r="L376" s="236">
        <v>0</v>
      </c>
      <c r="M376" s="237" t="s">
        <v>916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611</v>
      </c>
      <c r="D377" s="234" t="s">
        <v>175</v>
      </c>
      <c r="E377" s="235" t="s">
        <v>621</v>
      </c>
      <c r="F377" s="236">
        <v>237</v>
      </c>
      <c r="G377" s="237" t="s">
        <v>1114</v>
      </c>
      <c r="H377" s="236">
        <v>0</v>
      </c>
      <c r="I377" s="237" t="s">
        <v>916</v>
      </c>
      <c r="J377" s="236">
        <v>0</v>
      </c>
      <c r="K377" s="237" t="s">
        <v>916</v>
      </c>
      <c r="L377" s="236">
        <v>0</v>
      </c>
      <c r="M377" s="237" t="s">
        <v>916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613</v>
      </c>
      <c r="D378" s="234" t="s">
        <v>175</v>
      </c>
      <c r="E378" s="235" t="s">
        <v>622</v>
      </c>
      <c r="F378" s="236">
        <v>128</v>
      </c>
      <c r="G378" s="237" t="s">
        <v>1114</v>
      </c>
      <c r="H378" s="236">
        <v>0</v>
      </c>
      <c r="I378" s="237" t="s">
        <v>916</v>
      </c>
      <c r="J378" s="236">
        <v>0</v>
      </c>
      <c r="K378" s="237" t="s">
        <v>916</v>
      </c>
      <c r="L378" s="236">
        <v>0</v>
      </c>
      <c r="M378" s="237" t="s">
        <v>916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611</v>
      </c>
      <c r="D379" s="234" t="s">
        <v>175</v>
      </c>
      <c r="E379" s="235" t="s">
        <v>623</v>
      </c>
      <c r="F379" s="236">
        <v>243</v>
      </c>
      <c r="G379" s="237" t="s">
        <v>1114</v>
      </c>
      <c r="H379" s="236">
        <v>0</v>
      </c>
      <c r="I379" s="237" t="s">
        <v>916</v>
      </c>
      <c r="J379" s="236">
        <v>0</v>
      </c>
      <c r="K379" s="237" t="s">
        <v>916</v>
      </c>
      <c r="L379" s="236">
        <v>0</v>
      </c>
      <c r="M379" s="237" t="s">
        <v>916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611</v>
      </c>
      <c r="D380" s="234" t="s">
        <v>175</v>
      </c>
      <c r="E380" s="235" t="s">
        <v>624</v>
      </c>
      <c r="F380" s="236">
        <v>181</v>
      </c>
      <c r="G380" s="237" t="s">
        <v>1114</v>
      </c>
      <c r="H380" s="236">
        <v>0</v>
      </c>
      <c r="I380" s="237" t="s">
        <v>916</v>
      </c>
      <c r="J380" s="236">
        <v>0</v>
      </c>
      <c r="K380" s="237" t="s">
        <v>916</v>
      </c>
      <c r="L380" s="236">
        <v>0</v>
      </c>
      <c r="M380" s="237" t="s">
        <v>916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611</v>
      </c>
      <c r="D381" s="234" t="s">
        <v>175</v>
      </c>
      <c r="E381" s="235" t="s">
        <v>625</v>
      </c>
      <c r="F381" s="236">
        <v>265</v>
      </c>
      <c r="G381" s="237" t="s">
        <v>1114</v>
      </c>
      <c r="H381" s="236">
        <v>0</v>
      </c>
      <c r="I381" s="237" t="s">
        <v>916</v>
      </c>
      <c r="J381" s="236">
        <v>0</v>
      </c>
      <c r="K381" s="237" t="s">
        <v>916</v>
      </c>
      <c r="L381" s="236">
        <v>0</v>
      </c>
      <c r="M381" s="237" t="s">
        <v>916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626</v>
      </c>
      <c r="D382" s="234" t="s">
        <v>172</v>
      </c>
      <c r="E382" s="235" t="s">
        <v>627</v>
      </c>
      <c r="F382" s="236">
        <v>53</v>
      </c>
      <c r="G382" s="237" t="s">
        <v>1116</v>
      </c>
      <c r="H382" s="236">
        <v>0</v>
      </c>
      <c r="I382" s="237" t="s">
        <v>916</v>
      </c>
      <c r="J382" s="236">
        <v>0</v>
      </c>
      <c r="K382" s="237" t="s">
        <v>916</v>
      </c>
      <c r="L382" s="236">
        <v>0</v>
      </c>
      <c r="M382" s="237" t="s">
        <v>916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608</v>
      </c>
      <c r="D383" s="234" t="s">
        <v>172</v>
      </c>
      <c r="E383" s="235" t="s">
        <v>628</v>
      </c>
      <c r="F383" s="236">
        <v>59</v>
      </c>
      <c r="G383" s="237" t="s">
        <v>1116</v>
      </c>
      <c r="H383" s="236">
        <v>0</v>
      </c>
      <c r="I383" s="237" t="s">
        <v>916</v>
      </c>
      <c r="J383" s="236">
        <v>0</v>
      </c>
      <c r="K383" s="237" t="s">
        <v>916</v>
      </c>
      <c r="L383" s="236">
        <v>0</v>
      </c>
      <c r="M383" s="237" t="s">
        <v>916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629</v>
      </c>
      <c r="D384" s="234" t="s">
        <v>172</v>
      </c>
      <c r="E384" s="235" t="s">
        <v>630</v>
      </c>
      <c r="F384" s="236">
        <v>75</v>
      </c>
      <c r="G384" s="237" t="s">
        <v>1116</v>
      </c>
      <c r="H384" s="236">
        <v>0</v>
      </c>
      <c r="I384" s="237" t="s">
        <v>916</v>
      </c>
      <c r="J384" s="236">
        <v>0</v>
      </c>
      <c r="K384" s="237" t="s">
        <v>916</v>
      </c>
      <c r="L384" s="236">
        <v>0</v>
      </c>
      <c r="M384" s="237" t="s">
        <v>916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631</v>
      </c>
      <c r="D385" s="234" t="s">
        <v>172</v>
      </c>
      <c r="E385" s="235" t="s">
        <v>632</v>
      </c>
      <c r="F385" s="236">
        <v>90</v>
      </c>
      <c r="G385" s="237" t="s">
        <v>1116</v>
      </c>
      <c r="H385" s="236">
        <v>0</v>
      </c>
      <c r="I385" s="237" t="s">
        <v>916</v>
      </c>
      <c r="J385" s="236">
        <v>0</v>
      </c>
      <c r="K385" s="237" t="s">
        <v>916</v>
      </c>
      <c r="L385" s="236">
        <v>0</v>
      </c>
      <c r="M385" s="237" t="s">
        <v>916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633</v>
      </c>
      <c r="D386" s="234" t="s">
        <v>172</v>
      </c>
      <c r="E386" s="235" t="s">
        <v>634</v>
      </c>
      <c r="F386" s="236">
        <v>46</v>
      </c>
      <c r="G386" s="237" t="s">
        <v>1118</v>
      </c>
      <c r="H386" s="236">
        <v>0</v>
      </c>
      <c r="I386" s="237" t="s">
        <v>916</v>
      </c>
      <c r="J386" s="236">
        <v>0</v>
      </c>
      <c r="K386" s="237" t="s">
        <v>916</v>
      </c>
      <c r="L386" s="236">
        <v>0</v>
      </c>
      <c r="M386" s="237" t="s">
        <v>916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611</v>
      </c>
      <c r="D387" s="234" t="s">
        <v>172</v>
      </c>
      <c r="E387" s="235" t="s">
        <v>635</v>
      </c>
      <c r="F387" s="236">
        <v>74</v>
      </c>
      <c r="G387" s="237" t="s">
        <v>1116</v>
      </c>
      <c r="H387" s="236">
        <v>0</v>
      </c>
      <c r="I387" s="237" t="s">
        <v>916</v>
      </c>
      <c r="J387" s="236">
        <v>0</v>
      </c>
      <c r="K387" s="237" t="s">
        <v>916</v>
      </c>
      <c r="L387" s="236">
        <v>0</v>
      </c>
      <c r="M387" s="237" t="s">
        <v>916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636</v>
      </c>
      <c r="D388" s="234" t="s">
        <v>172</v>
      </c>
      <c r="E388" s="235" t="s">
        <v>637</v>
      </c>
      <c r="F388" s="236">
        <v>129</v>
      </c>
      <c r="G388" s="237" t="s">
        <v>1114</v>
      </c>
      <c r="H388" s="236">
        <v>0</v>
      </c>
      <c r="I388" s="237" t="s">
        <v>916</v>
      </c>
      <c r="J388" s="236">
        <v>0</v>
      </c>
      <c r="K388" s="237" t="s">
        <v>916</v>
      </c>
      <c r="L388" s="236">
        <v>0</v>
      </c>
      <c r="M388" s="237" t="s">
        <v>916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638</v>
      </c>
      <c r="D389" s="234" t="s">
        <v>172</v>
      </c>
      <c r="E389" s="235" t="s">
        <v>639</v>
      </c>
      <c r="F389" s="236">
        <v>160</v>
      </c>
      <c r="G389" s="237" t="s">
        <v>1114</v>
      </c>
      <c r="H389" s="236">
        <v>0</v>
      </c>
      <c r="I389" s="237" t="s">
        <v>916</v>
      </c>
      <c r="J389" s="236">
        <v>0</v>
      </c>
      <c r="K389" s="237" t="s">
        <v>916</v>
      </c>
      <c r="L389" s="236">
        <v>0</v>
      </c>
      <c r="M389" s="237" t="s">
        <v>916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613</v>
      </c>
      <c r="D390" s="234" t="s">
        <v>175</v>
      </c>
      <c r="E390" s="235" t="s">
        <v>640</v>
      </c>
      <c r="F390" s="236">
        <v>0</v>
      </c>
      <c r="G390" s="237" t="s">
        <v>916</v>
      </c>
      <c r="H390" s="236">
        <v>299</v>
      </c>
      <c r="I390" s="237" t="s">
        <v>1115</v>
      </c>
      <c r="J390" s="236">
        <v>388</v>
      </c>
      <c r="K390" s="237" t="s">
        <v>1115</v>
      </c>
      <c r="L390" s="236">
        <v>73</v>
      </c>
      <c r="M390" s="237" t="s">
        <v>1117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613</v>
      </c>
      <c r="D391" s="234" t="s">
        <v>175</v>
      </c>
      <c r="E391" s="235" t="s">
        <v>641</v>
      </c>
      <c r="F391" s="236">
        <v>0</v>
      </c>
      <c r="G391" s="237" t="s">
        <v>916</v>
      </c>
      <c r="H391" s="236">
        <v>92</v>
      </c>
      <c r="I391" s="237" t="s">
        <v>1117</v>
      </c>
      <c r="J391" s="236">
        <v>89</v>
      </c>
      <c r="K391" s="237" t="s">
        <v>1119</v>
      </c>
      <c r="L391" s="236">
        <v>0</v>
      </c>
      <c r="M391" s="237" t="s">
        <v>916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611</v>
      </c>
      <c r="D392" s="234" t="s">
        <v>175</v>
      </c>
      <c r="E392" s="235" t="s">
        <v>642</v>
      </c>
      <c r="F392" s="236">
        <v>0</v>
      </c>
      <c r="G392" s="237" t="s">
        <v>916</v>
      </c>
      <c r="H392" s="236">
        <v>350</v>
      </c>
      <c r="I392" s="237" t="s">
        <v>1115</v>
      </c>
      <c r="J392" s="236">
        <v>343</v>
      </c>
      <c r="K392" s="237" t="s">
        <v>1115</v>
      </c>
      <c r="L392" s="236">
        <v>71</v>
      </c>
      <c r="M392" s="237" t="s">
        <v>1117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611</v>
      </c>
      <c r="D393" s="234" t="s">
        <v>175</v>
      </c>
      <c r="E393" s="235" t="s">
        <v>643</v>
      </c>
      <c r="F393" s="236">
        <v>0</v>
      </c>
      <c r="G393" s="237" t="s">
        <v>916</v>
      </c>
      <c r="H393" s="236">
        <v>365</v>
      </c>
      <c r="I393" s="237" t="s">
        <v>1115</v>
      </c>
      <c r="J393" s="236">
        <v>329</v>
      </c>
      <c r="K393" s="237" t="s">
        <v>1115</v>
      </c>
      <c r="L393" s="236">
        <v>109</v>
      </c>
      <c r="M393" s="237" t="s">
        <v>1115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611</v>
      </c>
      <c r="D394" s="234" t="s">
        <v>175</v>
      </c>
      <c r="E394" s="235" t="s">
        <v>644</v>
      </c>
      <c r="F394" s="236">
        <v>0</v>
      </c>
      <c r="G394" s="237" t="s">
        <v>916</v>
      </c>
      <c r="H394" s="236">
        <v>218</v>
      </c>
      <c r="I394" s="237" t="s">
        <v>1115</v>
      </c>
      <c r="J394" s="236">
        <v>297</v>
      </c>
      <c r="K394" s="237" t="s">
        <v>1115</v>
      </c>
      <c r="L394" s="236">
        <v>53</v>
      </c>
      <c r="M394" s="237" t="s">
        <v>1117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611</v>
      </c>
      <c r="D395" s="234" t="s">
        <v>175</v>
      </c>
      <c r="E395" s="235" t="s">
        <v>645</v>
      </c>
      <c r="F395" s="236">
        <v>0</v>
      </c>
      <c r="G395" s="237" t="s">
        <v>916</v>
      </c>
      <c r="H395" s="236">
        <v>357</v>
      </c>
      <c r="I395" s="237" t="s">
        <v>1115</v>
      </c>
      <c r="J395" s="236">
        <v>401</v>
      </c>
      <c r="K395" s="237" t="s">
        <v>1115</v>
      </c>
      <c r="L395" s="236">
        <v>91</v>
      </c>
      <c r="M395" s="237" t="s">
        <v>1115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611</v>
      </c>
      <c r="D396" s="234" t="s">
        <v>175</v>
      </c>
      <c r="E396" s="235" t="s">
        <v>646</v>
      </c>
      <c r="F396" s="236">
        <v>0</v>
      </c>
      <c r="G396" s="237" t="s">
        <v>916</v>
      </c>
      <c r="H396" s="236">
        <v>336</v>
      </c>
      <c r="I396" s="237" t="s">
        <v>1115</v>
      </c>
      <c r="J396" s="236">
        <v>410</v>
      </c>
      <c r="K396" s="237" t="s">
        <v>1115</v>
      </c>
      <c r="L396" s="236">
        <v>84</v>
      </c>
      <c r="M396" s="237" t="s">
        <v>1115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611</v>
      </c>
      <c r="D397" s="234" t="s">
        <v>175</v>
      </c>
      <c r="E397" s="235" t="s">
        <v>647</v>
      </c>
      <c r="F397" s="236">
        <v>0</v>
      </c>
      <c r="G397" s="237" t="s">
        <v>916</v>
      </c>
      <c r="H397" s="236">
        <v>320</v>
      </c>
      <c r="I397" s="237" t="s">
        <v>1115</v>
      </c>
      <c r="J397" s="236">
        <v>392</v>
      </c>
      <c r="K397" s="237" t="s">
        <v>1115</v>
      </c>
      <c r="L397" s="236">
        <v>56</v>
      </c>
      <c r="M397" s="237" t="s">
        <v>1117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611</v>
      </c>
      <c r="D398" s="234" t="s">
        <v>175</v>
      </c>
      <c r="E398" s="235" t="s">
        <v>648</v>
      </c>
      <c r="F398" s="236">
        <v>0</v>
      </c>
      <c r="G398" s="237" t="s">
        <v>916</v>
      </c>
      <c r="H398" s="236">
        <v>183</v>
      </c>
      <c r="I398" s="237" t="s">
        <v>1115</v>
      </c>
      <c r="J398" s="236">
        <v>228</v>
      </c>
      <c r="K398" s="237" t="s">
        <v>1115</v>
      </c>
      <c r="L398" s="236">
        <v>47</v>
      </c>
      <c r="M398" s="237" t="s">
        <v>1117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636</v>
      </c>
      <c r="D399" s="234" t="s">
        <v>172</v>
      </c>
      <c r="E399" s="235" t="s">
        <v>649</v>
      </c>
      <c r="F399" s="236">
        <v>0</v>
      </c>
      <c r="G399" s="237" t="s">
        <v>916</v>
      </c>
      <c r="H399" s="236">
        <v>123</v>
      </c>
      <c r="I399" s="237" t="s">
        <v>1117</v>
      </c>
      <c r="J399" s="236">
        <v>119</v>
      </c>
      <c r="K399" s="237" t="s">
        <v>1117</v>
      </c>
      <c r="L399" s="236">
        <v>14</v>
      </c>
      <c r="M399" s="237" t="s">
        <v>1123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638</v>
      </c>
      <c r="D400" s="234" t="s">
        <v>172</v>
      </c>
      <c r="E400" s="235" t="s">
        <v>650</v>
      </c>
      <c r="F400" s="236">
        <v>0</v>
      </c>
      <c r="G400" s="237" t="s">
        <v>916</v>
      </c>
      <c r="H400" s="236">
        <v>159</v>
      </c>
      <c r="I400" s="237" t="s">
        <v>1115</v>
      </c>
      <c r="J400" s="236">
        <v>168</v>
      </c>
      <c r="K400" s="237" t="s">
        <v>1117</v>
      </c>
      <c r="L400" s="236">
        <v>20</v>
      </c>
      <c r="M400" s="237" t="s">
        <v>1121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629</v>
      </c>
      <c r="D401" s="234" t="s">
        <v>172</v>
      </c>
      <c r="E401" s="235" t="s">
        <v>651</v>
      </c>
      <c r="F401" s="236">
        <v>0</v>
      </c>
      <c r="G401" s="237" t="s">
        <v>916</v>
      </c>
      <c r="H401" s="236">
        <v>71</v>
      </c>
      <c r="I401" s="237" t="s">
        <v>1119</v>
      </c>
      <c r="J401" s="236">
        <v>82</v>
      </c>
      <c r="K401" s="237" t="s">
        <v>1119</v>
      </c>
      <c r="L401" s="236">
        <v>0</v>
      </c>
      <c r="M401" s="237" t="s">
        <v>916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631</v>
      </c>
      <c r="D402" s="234" t="s">
        <v>172</v>
      </c>
      <c r="E402" s="235" t="s">
        <v>652</v>
      </c>
      <c r="F402" s="236">
        <v>0</v>
      </c>
      <c r="G402" s="237" t="s">
        <v>916</v>
      </c>
      <c r="H402" s="236">
        <v>81</v>
      </c>
      <c r="I402" s="237" t="s">
        <v>1117</v>
      </c>
      <c r="J402" s="236">
        <v>93</v>
      </c>
      <c r="K402" s="237" t="s">
        <v>1119</v>
      </c>
      <c r="L402" s="236">
        <v>16</v>
      </c>
      <c r="M402" s="237" t="s">
        <v>1123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633</v>
      </c>
      <c r="D403" s="234" t="s">
        <v>172</v>
      </c>
      <c r="E403" s="235" t="s">
        <v>653</v>
      </c>
      <c r="F403" s="236">
        <v>0</v>
      </c>
      <c r="G403" s="237" t="s">
        <v>916</v>
      </c>
      <c r="H403" s="236">
        <v>38</v>
      </c>
      <c r="I403" s="237" t="s">
        <v>1123</v>
      </c>
      <c r="J403" s="236">
        <v>54</v>
      </c>
      <c r="K403" s="237" t="s">
        <v>1121</v>
      </c>
      <c r="L403" s="236">
        <v>0</v>
      </c>
      <c r="M403" s="237" t="s">
        <v>916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611</v>
      </c>
      <c r="D404" s="234" t="s">
        <v>175</v>
      </c>
      <c r="E404" s="235" t="s">
        <v>654</v>
      </c>
      <c r="F404" s="236">
        <v>269</v>
      </c>
      <c r="G404" s="237" t="s">
        <v>1114</v>
      </c>
      <c r="H404" s="236">
        <v>0</v>
      </c>
      <c r="I404" s="237" t="s">
        <v>916</v>
      </c>
      <c r="J404" s="236">
        <v>0</v>
      </c>
      <c r="K404" s="237" t="s">
        <v>916</v>
      </c>
      <c r="L404" s="236">
        <v>0</v>
      </c>
      <c r="M404" s="237" t="s">
        <v>916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611</v>
      </c>
      <c r="D405" s="234" t="s">
        <v>175</v>
      </c>
      <c r="E405" s="235" t="s">
        <v>655</v>
      </c>
      <c r="F405" s="236">
        <v>265</v>
      </c>
      <c r="G405" s="237" t="s">
        <v>1114</v>
      </c>
      <c r="H405" s="236">
        <v>0</v>
      </c>
      <c r="I405" s="237" t="s">
        <v>916</v>
      </c>
      <c r="J405" s="236">
        <v>0</v>
      </c>
      <c r="K405" s="237" t="s">
        <v>916</v>
      </c>
      <c r="L405" s="236">
        <v>0</v>
      </c>
      <c r="M405" s="237" t="s">
        <v>916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656</v>
      </c>
      <c r="D407" s="234" t="s">
        <v>198</v>
      </c>
      <c r="E407" s="235" t="s">
        <v>657</v>
      </c>
      <c r="F407" s="236">
        <v>0</v>
      </c>
      <c r="G407" s="237" t="s">
        <v>916</v>
      </c>
      <c r="H407" s="236">
        <v>143</v>
      </c>
      <c r="I407" s="237" t="s">
        <v>1117</v>
      </c>
      <c r="J407" s="236">
        <v>191</v>
      </c>
      <c r="K407" s="237" t="s">
        <v>1117</v>
      </c>
      <c r="L407" s="236">
        <v>12</v>
      </c>
      <c r="M407" s="237" t="s">
        <v>1124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658</v>
      </c>
      <c r="D408" s="234" t="s">
        <v>175</v>
      </c>
      <c r="E408" s="235" t="s">
        <v>659</v>
      </c>
      <c r="F408" s="236">
        <v>0</v>
      </c>
      <c r="G408" s="237" t="s">
        <v>916</v>
      </c>
      <c r="H408" s="236">
        <v>283</v>
      </c>
      <c r="I408" s="237" t="s">
        <v>1115</v>
      </c>
      <c r="J408" s="236">
        <v>324</v>
      </c>
      <c r="K408" s="237" t="s">
        <v>1115</v>
      </c>
      <c r="L408" s="236">
        <v>80</v>
      </c>
      <c r="M408" s="237" t="s">
        <v>1115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660</v>
      </c>
      <c r="D409" s="234" t="s">
        <v>172</v>
      </c>
      <c r="E409" s="235" t="s">
        <v>661</v>
      </c>
      <c r="F409" s="236">
        <v>0</v>
      </c>
      <c r="G409" s="237" t="s">
        <v>916</v>
      </c>
      <c r="H409" s="236">
        <v>93</v>
      </c>
      <c r="I409" s="237" t="s">
        <v>1117</v>
      </c>
      <c r="J409" s="236">
        <v>120</v>
      </c>
      <c r="K409" s="237" t="s">
        <v>1117</v>
      </c>
      <c r="L409" s="236">
        <v>10</v>
      </c>
      <c r="M409" s="237" t="s">
        <v>1124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658</v>
      </c>
      <c r="D410" s="234" t="s">
        <v>175</v>
      </c>
      <c r="E410" s="235" t="s">
        <v>662</v>
      </c>
      <c r="F410" s="236">
        <v>153</v>
      </c>
      <c r="G410" s="237" t="s">
        <v>1114</v>
      </c>
      <c r="H410" s="236">
        <v>0</v>
      </c>
      <c r="I410" s="237" t="s">
        <v>916</v>
      </c>
      <c r="J410" s="236">
        <v>0</v>
      </c>
      <c r="K410" s="237" t="s">
        <v>916</v>
      </c>
      <c r="L410" s="236">
        <v>0</v>
      </c>
      <c r="M410" s="237" t="s">
        <v>916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663</v>
      </c>
      <c r="D411" s="234" t="s">
        <v>172</v>
      </c>
      <c r="E411" s="235" t="s">
        <v>664</v>
      </c>
      <c r="F411" s="236">
        <v>30</v>
      </c>
      <c r="G411" s="237" t="s">
        <v>1118</v>
      </c>
      <c r="H411" s="236">
        <v>0</v>
      </c>
      <c r="I411" s="237" t="s">
        <v>916</v>
      </c>
      <c r="J411" s="236">
        <v>0</v>
      </c>
      <c r="K411" s="237" t="s">
        <v>916</v>
      </c>
      <c r="L411" s="236">
        <v>0</v>
      </c>
      <c r="M411" s="237" t="s">
        <v>916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656</v>
      </c>
      <c r="D412" s="234" t="s">
        <v>198</v>
      </c>
      <c r="E412" s="235" t="s">
        <v>665</v>
      </c>
      <c r="F412" s="236">
        <v>136</v>
      </c>
      <c r="G412" s="237" t="s">
        <v>1114</v>
      </c>
      <c r="H412" s="236">
        <v>0</v>
      </c>
      <c r="I412" s="237" t="s">
        <v>916</v>
      </c>
      <c r="J412" s="236">
        <v>0</v>
      </c>
      <c r="K412" s="237" t="s">
        <v>916</v>
      </c>
      <c r="L412" s="236">
        <v>0</v>
      </c>
      <c r="M412" s="237" t="s">
        <v>916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660</v>
      </c>
      <c r="D413" s="234" t="s">
        <v>172</v>
      </c>
      <c r="E413" s="235" t="s">
        <v>666</v>
      </c>
      <c r="F413" s="236">
        <v>115</v>
      </c>
      <c r="G413" s="237" t="s">
        <v>1114</v>
      </c>
      <c r="H413" s="236">
        <v>0</v>
      </c>
      <c r="I413" s="237" t="s">
        <v>916</v>
      </c>
      <c r="J413" s="236">
        <v>0</v>
      </c>
      <c r="K413" s="237" t="s">
        <v>916</v>
      </c>
      <c r="L413" s="236">
        <v>0</v>
      </c>
      <c r="M413" s="237" t="s">
        <v>916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667</v>
      </c>
      <c r="D414" s="234" t="s">
        <v>172</v>
      </c>
      <c r="E414" s="235" t="s">
        <v>668</v>
      </c>
      <c r="F414" s="236">
        <v>54</v>
      </c>
      <c r="G414" s="237" t="s">
        <v>1116</v>
      </c>
      <c r="H414" s="236">
        <v>0</v>
      </c>
      <c r="I414" s="237" t="s">
        <v>916</v>
      </c>
      <c r="J414" s="236">
        <v>0</v>
      </c>
      <c r="K414" s="237" t="s">
        <v>916</v>
      </c>
      <c r="L414" s="236">
        <v>0</v>
      </c>
      <c r="M414" s="237" t="s">
        <v>916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658</v>
      </c>
      <c r="D415" s="234" t="s">
        <v>175</v>
      </c>
      <c r="E415" s="235" t="s">
        <v>669</v>
      </c>
      <c r="F415" s="236">
        <v>0</v>
      </c>
      <c r="G415" s="237" t="s">
        <v>916</v>
      </c>
      <c r="H415" s="236">
        <v>0</v>
      </c>
      <c r="I415" s="237" t="s">
        <v>916</v>
      </c>
      <c r="J415" s="236">
        <v>0</v>
      </c>
      <c r="K415" s="237" t="s">
        <v>916</v>
      </c>
      <c r="L415" s="236">
        <v>0</v>
      </c>
      <c r="M415" s="237" t="s">
        <v>916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658</v>
      </c>
      <c r="D416" s="234" t="s">
        <v>175</v>
      </c>
      <c r="E416" s="235" t="s">
        <v>670</v>
      </c>
      <c r="F416" s="236">
        <v>0</v>
      </c>
      <c r="G416" s="237" t="s">
        <v>916</v>
      </c>
      <c r="H416" s="236">
        <v>0</v>
      </c>
      <c r="I416" s="237" t="s">
        <v>916</v>
      </c>
      <c r="J416" s="236">
        <v>0</v>
      </c>
      <c r="K416" s="237" t="s">
        <v>916</v>
      </c>
      <c r="L416" s="236">
        <v>0</v>
      </c>
      <c r="M416" s="237" t="s">
        <v>916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658</v>
      </c>
      <c r="D417" s="234" t="s">
        <v>175</v>
      </c>
      <c r="E417" s="235" t="s">
        <v>671</v>
      </c>
      <c r="F417" s="236">
        <v>216</v>
      </c>
      <c r="G417" s="237" t="s">
        <v>1114</v>
      </c>
      <c r="H417" s="236">
        <v>0</v>
      </c>
      <c r="I417" s="237" t="s">
        <v>916</v>
      </c>
      <c r="J417" s="236">
        <v>0</v>
      </c>
      <c r="K417" s="237" t="s">
        <v>916</v>
      </c>
      <c r="L417" s="236">
        <v>0</v>
      </c>
      <c r="M417" s="237" t="s">
        <v>916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672</v>
      </c>
      <c r="D418" s="234" t="s">
        <v>172</v>
      </c>
      <c r="E418" s="235" t="s">
        <v>673</v>
      </c>
      <c r="F418" s="236">
        <v>40</v>
      </c>
      <c r="G418" s="237" t="s">
        <v>1118</v>
      </c>
      <c r="H418" s="236">
        <v>0</v>
      </c>
      <c r="I418" s="237" t="s">
        <v>916</v>
      </c>
      <c r="J418" s="236">
        <v>0</v>
      </c>
      <c r="K418" s="237" t="s">
        <v>916</v>
      </c>
      <c r="L418" s="236">
        <v>0</v>
      </c>
      <c r="M418" s="237" t="s">
        <v>916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658</v>
      </c>
      <c r="D419" s="234" t="s">
        <v>175</v>
      </c>
      <c r="E419" s="235" t="s">
        <v>674</v>
      </c>
      <c r="F419" s="236">
        <v>185</v>
      </c>
      <c r="G419" s="237" t="s">
        <v>1114</v>
      </c>
      <c r="H419" s="236">
        <v>0</v>
      </c>
      <c r="I419" s="237" t="s">
        <v>916</v>
      </c>
      <c r="J419" s="236">
        <v>0</v>
      </c>
      <c r="K419" s="237" t="s">
        <v>916</v>
      </c>
      <c r="L419" s="236">
        <v>0</v>
      </c>
      <c r="M419" s="237" t="s">
        <v>916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658</v>
      </c>
      <c r="D420" s="234" t="s">
        <v>175</v>
      </c>
      <c r="E420" s="235" t="s">
        <v>675</v>
      </c>
      <c r="F420" s="236">
        <v>201</v>
      </c>
      <c r="G420" s="237" t="s">
        <v>1114</v>
      </c>
      <c r="H420" s="236">
        <v>0</v>
      </c>
      <c r="I420" s="237" t="s">
        <v>916</v>
      </c>
      <c r="J420" s="236">
        <v>0</v>
      </c>
      <c r="K420" s="237" t="s">
        <v>916</v>
      </c>
      <c r="L420" s="236">
        <v>0</v>
      </c>
      <c r="M420" s="237" t="s">
        <v>916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658</v>
      </c>
      <c r="D421" s="234" t="s">
        <v>175</v>
      </c>
      <c r="E421" s="235" t="s">
        <v>676</v>
      </c>
      <c r="F421" s="236">
        <v>235</v>
      </c>
      <c r="G421" s="237" t="s">
        <v>1114</v>
      </c>
      <c r="H421" s="236">
        <v>0</v>
      </c>
      <c r="I421" s="237" t="s">
        <v>916</v>
      </c>
      <c r="J421" s="236">
        <v>0</v>
      </c>
      <c r="K421" s="237" t="s">
        <v>916</v>
      </c>
      <c r="L421" s="236">
        <v>0</v>
      </c>
      <c r="M421" s="237" t="s">
        <v>916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658</v>
      </c>
      <c r="D422" s="234" t="s">
        <v>175</v>
      </c>
      <c r="E422" s="235" t="s">
        <v>677</v>
      </c>
      <c r="F422" s="236">
        <v>204</v>
      </c>
      <c r="G422" s="237" t="s">
        <v>1114</v>
      </c>
      <c r="H422" s="236">
        <v>0</v>
      </c>
      <c r="I422" s="237" t="s">
        <v>916</v>
      </c>
      <c r="J422" s="236">
        <v>0</v>
      </c>
      <c r="K422" s="237" t="s">
        <v>916</v>
      </c>
      <c r="L422" s="236">
        <v>0</v>
      </c>
      <c r="M422" s="237" t="s">
        <v>916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658</v>
      </c>
      <c r="D423" s="234" t="s">
        <v>175</v>
      </c>
      <c r="E423" s="235" t="s">
        <v>678</v>
      </c>
      <c r="F423" s="236">
        <v>238</v>
      </c>
      <c r="G423" s="237" t="s">
        <v>1114</v>
      </c>
      <c r="H423" s="236">
        <v>0</v>
      </c>
      <c r="I423" s="237" t="s">
        <v>916</v>
      </c>
      <c r="J423" s="236">
        <v>0</v>
      </c>
      <c r="K423" s="237" t="s">
        <v>916</v>
      </c>
      <c r="L423" s="236">
        <v>0</v>
      </c>
      <c r="M423" s="237" t="s">
        <v>916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658</v>
      </c>
      <c r="D424" s="234" t="s">
        <v>175</v>
      </c>
      <c r="E424" s="235" t="s">
        <v>679</v>
      </c>
      <c r="F424" s="236">
        <v>215</v>
      </c>
      <c r="G424" s="237" t="s">
        <v>1114</v>
      </c>
      <c r="H424" s="236">
        <v>0</v>
      </c>
      <c r="I424" s="237" t="s">
        <v>916</v>
      </c>
      <c r="J424" s="236">
        <v>0</v>
      </c>
      <c r="K424" s="237" t="s">
        <v>916</v>
      </c>
      <c r="L424" s="236">
        <v>0</v>
      </c>
      <c r="M424" s="237" t="s">
        <v>916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658</v>
      </c>
      <c r="D425" s="234" t="s">
        <v>175</v>
      </c>
      <c r="E425" s="235" t="s">
        <v>680</v>
      </c>
      <c r="F425" s="236">
        <v>215</v>
      </c>
      <c r="G425" s="237" t="s">
        <v>1114</v>
      </c>
      <c r="H425" s="236">
        <v>0</v>
      </c>
      <c r="I425" s="237" t="s">
        <v>916</v>
      </c>
      <c r="J425" s="236">
        <v>0</v>
      </c>
      <c r="K425" s="237" t="s">
        <v>916</v>
      </c>
      <c r="L425" s="236">
        <v>0</v>
      </c>
      <c r="M425" s="237" t="s">
        <v>916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658</v>
      </c>
      <c r="D426" s="234" t="s">
        <v>175</v>
      </c>
      <c r="E426" s="235" t="s">
        <v>681</v>
      </c>
      <c r="F426" s="236">
        <v>229</v>
      </c>
      <c r="G426" s="237" t="s">
        <v>1114</v>
      </c>
      <c r="H426" s="236">
        <v>0</v>
      </c>
      <c r="I426" s="237" t="s">
        <v>916</v>
      </c>
      <c r="J426" s="236">
        <v>0</v>
      </c>
      <c r="K426" s="237" t="s">
        <v>916</v>
      </c>
      <c r="L426" s="236">
        <v>0</v>
      </c>
      <c r="M426" s="237" t="s">
        <v>916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658</v>
      </c>
      <c r="D427" s="234" t="s">
        <v>175</v>
      </c>
      <c r="E427" s="235" t="s">
        <v>682</v>
      </c>
      <c r="F427" s="236">
        <v>0</v>
      </c>
      <c r="G427" s="237" t="s">
        <v>916</v>
      </c>
      <c r="H427" s="236">
        <v>0</v>
      </c>
      <c r="I427" s="237" t="s">
        <v>916</v>
      </c>
      <c r="J427" s="236">
        <v>0</v>
      </c>
      <c r="K427" s="237" t="s">
        <v>916</v>
      </c>
      <c r="L427" s="236">
        <v>0</v>
      </c>
      <c r="M427" s="237" t="s">
        <v>916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658</v>
      </c>
      <c r="D428" s="234" t="s">
        <v>175</v>
      </c>
      <c r="E428" s="235" t="s">
        <v>683</v>
      </c>
      <c r="F428" s="236">
        <v>218</v>
      </c>
      <c r="G428" s="237" t="s">
        <v>1114</v>
      </c>
      <c r="H428" s="236">
        <v>0</v>
      </c>
      <c r="I428" s="237" t="s">
        <v>916</v>
      </c>
      <c r="J428" s="236">
        <v>0</v>
      </c>
      <c r="K428" s="237" t="s">
        <v>916</v>
      </c>
      <c r="L428" s="236">
        <v>0</v>
      </c>
      <c r="M428" s="237" t="s">
        <v>916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658</v>
      </c>
      <c r="D429" s="234" t="s">
        <v>175</v>
      </c>
      <c r="E429" s="235" t="s">
        <v>684</v>
      </c>
      <c r="F429" s="236">
        <v>265</v>
      </c>
      <c r="G429" s="237" t="s">
        <v>1114</v>
      </c>
      <c r="H429" s="236">
        <v>0</v>
      </c>
      <c r="I429" s="237" t="s">
        <v>916</v>
      </c>
      <c r="J429" s="236">
        <v>0</v>
      </c>
      <c r="K429" s="237" t="s">
        <v>916</v>
      </c>
      <c r="L429" s="236">
        <v>0</v>
      </c>
      <c r="M429" s="237" t="s">
        <v>916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658</v>
      </c>
      <c r="D430" s="234" t="s">
        <v>175</v>
      </c>
      <c r="E430" s="235" t="s">
        <v>685</v>
      </c>
      <c r="F430" s="236">
        <v>195</v>
      </c>
      <c r="G430" s="237" t="s">
        <v>1114</v>
      </c>
      <c r="H430" s="236">
        <v>0</v>
      </c>
      <c r="I430" s="237" t="s">
        <v>916</v>
      </c>
      <c r="J430" s="236">
        <v>0</v>
      </c>
      <c r="K430" s="237" t="s">
        <v>916</v>
      </c>
      <c r="L430" s="236">
        <v>0</v>
      </c>
      <c r="M430" s="237" t="s">
        <v>916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658</v>
      </c>
      <c r="D431" s="234" t="s">
        <v>175</v>
      </c>
      <c r="E431" s="235" t="s">
        <v>686</v>
      </c>
      <c r="F431" s="236">
        <v>176</v>
      </c>
      <c r="G431" s="237" t="s">
        <v>1114</v>
      </c>
      <c r="H431" s="236">
        <v>0</v>
      </c>
      <c r="I431" s="237" t="s">
        <v>916</v>
      </c>
      <c r="J431" s="236">
        <v>0</v>
      </c>
      <c r="K431" s="237" t="s">
        <v>916</v>
      </c>
      <c r="L431" s="236">
        <v>0</v>
      </c>
      <c r="M431" s="237" t="s">
        <v>916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658</v>
      </c>
      <c r="D432" s="234" t="s">
        <v>175</v>
      </c>
      <c r="E432" s="235" t="s">
        <v>687</v>
      </c>
      <c r="F432" s="236">
        <v>0</v>
      </c>
      <c r="G432" s="237" t="s">
        <v>916</v>
      </c>
      <c r="H432" s="236">
        <v>383</v>
      </c>
      <c r="I432" s="237" t="s">
        <v>1115</v>
      </c>
      <c r="J432" s="236">
        <v>442</v>
      </c>
      <c r="K432" s="237" t="s">
        <v>1115</v>
      </c>
      <c r="L432" s="236">
        <v>90</v>
      </c>
      <c r="M432" s="237" t="s">
        <v>1115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658</v>
      </c>
      <c r="D433" s="234" t="s">
        <v>175</v>
      </c>
      <c r="E433" s="235" t="s">
        <v>688</v>
      </c>
      <c r="F433" s="236">
        <v>0</v>
      </c>
      <c r="G433" s="237" t="s">
        <v>916</v>
      </c>
      <c r="H433" s="236">
        <v>276</v>
      </c>
      <c r="I433" s="237" t="s">
        <v>1115</v>
      </c>
      <c r="J433" s="236">
        <v>391</v>
      </c>
      <c r="K433" s="237" t="s">
        <v>1115</v>
      </c>
      <c r="L433" s="236">
        <v>76</v>
      </c>
      <c r="M433" s="237" t="s">
        <v>1115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658</v>
      </c>
      <c r="D434" s="234" t="s">
        <v>175</v>
      </c>
      <c r="E434" s="235" t="s">
        <v>689</v>
      </c>
      <c r="F434" s="236">
        <v>0</v>
      </c>
      <c r="G434" s="237" t="s">
        <v>916</v>
      </c>
      <c r="H434" s="236">
        <v>245</v>
      </c>
      <c r="I434" s="237" t="s">
        <v>1115</v>
      </c>
      <c r="J434" s="236">
        <v>319</v>
      </c>
      <c r="K434" s="237" t="s">
        <v>1115</v>
      </c>
      <c r="L434" s="236">
        <v>99</v>
      </c>
      <c r="M434" s="237" t="s">
        <v>1115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658</v>
      </c>
      <c r="D435" s="234" t="s">
        <v>175</v>
      </c>
      <c r="E435" s="235" t="s">
        <v>690</v>
      </c>
      <c r="F435" s="236">
        <v>0</v>
      </c>
      <c r="G435" s="237" t="s">
        <v>916</v>
      </c>
      <c r="H435" s="236">
        <v>158</v>
      </c>
      <c r="I435" s="237" t="s">
        <v>1115</v>
      </c>
      <c r="J435" s="236">
        <v>158</v>
      </c>
      <c r="K435" s="237" t="s">
        <v>1117</v>
      </c>
      <c r="L435" s="236">
        <v>52</v>
      </c>
      <c r="M435" s="237" t="s">
        <v>1117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658</v>
      </c>
      <c r="D436" s="234" t="s">
        <v>175</v>
      </c>
      <c r="E436" s="235" t="s">
        <v>691</v>
      </c>
      <c r="F436" s="236">
        <v>0</v>
      </c>
      <c r="G436" s="237" t="s">
        <v>916</v>
      </c>
      <c r="H436" s="236">
        <v>375</v>
      </c>
      <c r="I436" s="237" t="s">
        <v>1115</v>
      </c>
      <c r="J436" s="236">
        <v>362</v>
      </c>
      <c r="K436" s="237" t="s">
        <v>1115</v>
      </c>
      <c r="L436" s="236">
        <v>60</v>
      </c>
      <c r="M436" s="237" t="s">
        <v>1117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658</v>
      </c>
      <c r="D437" s="234" t="s">
        <v>175</v>
      </c>
      <c r="E437" s="235" t="s">
        <v>692</v>
      </c>
      <c r="F437" s="236">
        <v>0</v>
      </c>
      <c r="G437" s="237" t="s">
        <v>916</v>
      </c>
      <c r="H437" s="236">
        <v>447</v>
      </c>
      <c r="I437" s="237" t="s">
        <v>1115</v>
      </c>
      <c r="J437" s="236">
        <v>349</v>
      </c>
      <c r="K437" s="237" t="s">
        <v>1115</v>
      </c>
      <c r="L437" s="236">
        <v>59</v>
      </c>
      <c r="M437" s="237" t="s">
        <v>1117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658</v>
      </c>
      <c r="D438" s="234" t="s">
        <v>175</v>
      </c>
      <c r="E438" s="235" t="s">
        <v>693</v>
      </c>
      <c r="F438" s="236">
        <v>0</v>
      </c>
      <c r="G438" s="237" t="s">
        <v>916</v>
      </c>
      <c r="H438" s="236">
        <v>426</v>
      </c>
      <c r="I438" s="237" t="s">
        <v>1115</v>
      </c>
      <c r="J438" s="236">
        <v>457</v>
      </c>
      <c r="K438" s="237" t="s">
        <v>1115</v>
      </c>
      <c r="L438" s="236">
        <v>88</v>
      </c>
      <c r="M438" s="237" t="s">
        <v>1115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672</v>
      </c>
      <c r="D439" s="234" t="s">
        <v>172</v>
      </c>
      <c r="E439" s="235" t="s">
        <v>694</v>
      </c>
      <c r="F439" s="236">
        <v>0</v>
      </c>
      <c r="G439" s="237" t="s">
        <v>916</v>
      </c>
      <c r="H439" s="236">
        <v>31</v>
      </c>
      <c r="I439" s="237" t="s">
        <v>1123</v>
      </c>
      <c r="J439" s="236">
        <v>36</v>
      </c>
      <c r="K439" s="237" t="s">
        <v>1123</v>
      </c>
      <c r="L439" s="236">
        <v>0</v>
      </c>
      <c r="M439" s="237" t="s">
        <v>916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663</v>
      </c>
      <c r="D440" s="234" t="s">
        <v>172</v>
      </c>
      <c r="E440" s="235" t="s">
        <v>695</v>
      </c>
      <c r="F440" s="236">
        <v>0</v>
      </c>
      <c r="G440" s="237" t="s">
        <v>916</v>
      </c>
      <c r="H440" s="236">
        <v>38</v>
      </c>
      <c r="I440" s="237" t="s">
        <v>1123</v>
      </c>
      <c r="J440" s="236">
        <v>40</v>
      </c>
      <c r="K440" s="237" t="s">
        <v>1123</v>
      </c>
      <c r="L440" s="236">
        <v>1</v>
      </c>
      <c r="M440" s="237" t="s">
        <v>1125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667</v>
      </c>
      <c r="D441" s="234" t="s">
        <v>172</v>
      </c>
      <c r="E441" s="235" t="s">
        <v>696</v>
      </c>
      <c r="F441" s="236">
        <v>0</v>
      </c>
      <c r="G441" s="237" t="s">
        <v>916</v>
      </c>
      <c r="H441" s="236">
        <v>37</v>
      </c>
      <c r="I441" s="237" t="s">
        <v>1123</v>
      </c>
      <c r="J441" s="236">
        <v>34</v>
      </c>
      <c r="K441" s="237" t="s">
        <v>1123</v>
      </c>
      <c r="L441" s="236">
        <v>5</v>
      </c>
      <c r="M441" s="237" t="s">
        <v>1125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916</v>
      </c>
      <c r="H442" s="236">
        <v>0</v>
      </c>
      <c r="I442" s="237" t="s">
        <v>916</v>
      </c>
      <c r="J442" s="236">
        <v>0</v>
      </c>
      <c r="K442" s="237" t="s">
        <v>916</v>
      </c>
      <c r="L442" s="236">
        <v>0</v>
      </c>
      <c r="M442" s="237" t="s">
        <v>916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916</v>
      </c>
      <c r="H443" s="236">
        <v>0</v>
      </c>
      <c r="I443" s="237" t="s">
        <v>916</v>
      </c>
      <c r="J443" s="236">
        <v>0</v>
      </c>
      <c r="K443" s="237" t="s">
        <v>916</v>
      </c>
      <c r="L443" s="236">
        <v>0</v>
      </c>
      <c r="M443" s="237" t="s">
        <v>916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697</v>
      </c>
      <c r="D445" s="234" t="s">
        <v>175</v>
      </c>
      <c r="E445" s="235" t="s">
        <v>698</v>
      </c>
      <c r="F445" s="236">
        <v>0</v>
      </c>
      <c r="G445" s="237" t="s">
        <v>916</v>
      </c>
      <c r="H445" s="236">
        <v>403</v>
      </c>
      <c r="I445" s="237" t="s">
        <v>1115</v>
      </c>
      <c r="J445" s="236">
        <v>391</v>
      </c>
      <c r="K445" s="237" t="s">
        <v>1115</v>
      </c>
      <c r="L445" s="236">
        <v>51</v>
      </c>
      <c r="M445" s="237" t="s">
        <v>1117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697</v>
      </c>
      <c r="D446" s="234" t="s">
        <v>175</v>
      </c>
      <c r="E446" s="235" t="s">
        <v>699</v>
      </c>
      <c r="F446" s="236">
        <v>151</v>
      </c>
      <c r="G446" s="237" t="s">
        <v>1114</v>
      </c>
      <c r="H446" s="236">
        <v>0</v>
      </c>
      <c r="I446" s="237" t="s">
        <v>916</v>
      </c>
      <c r="J446" s="236">
        <v>0</v>
      </c>
      <c r="K446" s="237" t="s">
        <v>916</v>
      </c>
      <c r="L446" s="236">
        <v>0</v>
      </c>
      <c r="M446" s="237" t="s">
        <v>916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700</v>
      </c>
      <c r="D447" s="234" t="s">
        <v>172</v>
      </c>
      <c r="E447" s="235" t="s">
        <v>701</v>
      </c>
      <c r="F447" s="236">
        <v>74</v>
      </c>
      <c r="G447" s="237" t="s">
        <v>1116</v>
      </c>
      <c r="H447" s="236">
        <v>0</v>
      </c>
      <c r="I447" s="237" t="s">
        <v>916</v>
      </c>
      <c r="J447" s="236">
        <v>0</v>
      </c>
      <c r="K447" s="237" t="s">
        <v>916</v>
      </c>
      <c r="L447" s="236">
        <v>0</v>
      </c>
      <c r="M447" s="237" t="s">
        <v>916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702</v>
      </c>
      <c r="D448" s="234" t="s">
        <v>198</v>
      </c>
      <c r="E448" s="235" t="s">
        <v>703</v>
      </c>
      <c r="F448" s="236">
        <v>125</v>
      </c>
      <c r="G448" s="237" t="s">
        <v>1114</v>
      </c>
      <c r="H448" s="236">
        <v>0</v>
      </c>
      <c r="I448" s="237" t="s">
        <v>916</v>
      </c>
      <c r="J448" s="236">
        <v>0</v>
      </c>
      <c r="K448" s="237" t="s">
        <v>916</v>
      </c>
      <c r="L448" s="236">
        <v>0</v>
      </c>
      <c r="M448" s="237" t="s">
        <v>916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704</v>
      </c>
      <c r="D449" s="234" t="s">
        <v>175</v>
      </c>
      <c r="E449" s="235" t="s">
        <v>705</v>
      </c>
      <c r="F449" s="236">
        <v>180</v>
      </c>
      <c r="G449" s="237" t="s">
        <v>1114</v>
      </c>
      <c r="H449" s="236">
        <v>0</v>
      </c>
      <c r="I449" s="237" t="s">
        <v>916</v>
      </c>
      <c r="J449" s="236">
        <v>0</v>
      </c>
      <c r="K449" s="237" t="s">
        <v>916</v>
      </c>
      <c r="L449" s="236">
        <v>0</v>
      </c>
      <c r="M449" s="237" t="s">
        <v>916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697</v>
      </c>
      <c r="D450" s="234" t="s">
        <v>175</v>
      </c>
      <c r="E450" s="235" t="s">
        <v>706</v>
      </c>
      <c r="F450" s="236">
        <v>246</v>
      </c>
      <c r="G450" s="237" t="s">
        <v>1114</v>
      </c>
      <c r="H450" s="236">
        <v>0</v>
      </c>
      <c r="I450" s="237" t="s">
        <v>916</v>
      </c>
      <c r="J450" s="236">
        <v>0</v>
      </c>
      <c r="K450" s="237" t="s">
        <v>916</v>
      </c>
      <c r="L450" s="236">
        <v>0</v>
      </c>
      <c r="M450" s="237" t="s">
        <v>916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707</v>
      </c>
      <c r="D451" s="234" t="s">
        <v>175</v>
      </c>
      <c r="E451" s="235" t="s">
        <v>708</v>
      </c>
      <c r="F451" s="236">
        <v>230</v>
      </c>
      <c r="G451" s="237" t="s">
        <v>1114</v>
      </c>
      <c r="H451" s="236">
        <v>0</v>
      </c>
      <c r="I451" s="237" t="s">
        <v>916</v>
      </c>
      <c r="J451" s="236">
        <v>0</v>
      </c>
      <c r="K451" s="237" t="s">
        <v>916</v>
      </c>
      <c r="L451" s="236">
        <v>0</v>
      </c>
      <c r="M451" s="237" t="s">
        <v>916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697</v>
      </c>
      <c r="D452" s="234" t="s">
        <v>175</v>
      </c>
      <c r="E452" s="235" t="s">
        <v>709</v>
      </c>
      <c r="F452" s="236">
        <v>223</v>
      </c>
      <c r="G452" s="237" t="s">
        <v>1114</v>
      </c>
      <c r="H452" s="236">
        <v>0</v>
      </c>
      <c r="I452" s="237" t="s">
        <v>916</v>
      </c>
      <c r="J452" s="236">
        <v>0</v>
      </c>
      <c r="K452" s="237" t="s">
        <v>916</v>
      </c>
      <c r="L452" s="236">
        <v>0</v>
      </c>
      <c r="M452" s="237" t="s">
        <v>916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710</v>
      </c>
      <c r="D453" s="234" t="s">
        <v>198</v>
      </c>
      <c r="E453" s="235" t="s">
        <v>711</v>
      </c>
      <c r="F453" s="236">
        <v>92</v>
      </c>
      <c r="G453" s="237" t="s">
        <v>1116</v>
      </c>
      <c r="H453" s="236">
        <v>0</v>
      </c>
      <c r="I453" s="237" t="s">
        <v>916</v>
      </c>
      <c r="J453" s="236">
        <v>0</v>
      </c>
      <c r="K453" s="237" t="s">
        <v>916</v>
      </c>
      <c r="L453" s="236">
        <v>0</v>
      </c>
      <c r="M453" s="237" t="s">
        <v>916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697</v>
      </c>
      <c r="D454" s="234" t="s">
        <v>175</v>
      </c>
      <c r="E454" s="235" t="s">
        <v>712</v>
      </c>
      <c r="F454" s="236">
        <v>214</v>
      </c>
      <c r="G454" s="237" t="s">
        <v>1114</v>
      </c>
      <c r="H454" s="236">
        <v>0</v>
      </c>
      <c r="I454" s="237" t="s">
        <v>916</v>
      </c>
      <c r="J454" s="236">
        <v>0</v>
      </c>
      <c r="K454" s="237" t="s">
        <v>916</v>
      </c>
      <c r="L454" s="236">
        <v>0</v>
      </c>
      <c r="M454" s="237" t="s">
        <v>916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704</v>
      </c>
      <c r="D455" s="234" t="s">
        <v>175</v>
      </c>
      <c r="E455" s="235" t="s">
        <v>713</v>
      </c>
      <c r="F455" s="236">
        <v>221</v>
      </c>
      <c r="G455" s="237" t="s">
        <v>1114</v>
      </c>
      <c r="H455" s="236">
        <v>0</v>
      </c>
      <c r="I455" s="237" t="s">
        <v>916</v>
      </c>
      <c r="J455" s="236">
        <v>0</v>
      </c>
      <c r="K455" s="237" t="s">
        <v>916</v>
      </c>
      <c r="L455" s="236">
        <v>0</v>
      </c>
      <c r="M455" s="237" t="s">
        <v>916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697</v>
      </c>
      <c r="D456" s="234" t="s">
        <v>175</v>
      </c>
      <c r="E456" s="235" t="s">
        <v>714</v>
      </c>
      <c r="F456" s="236">
        <v>220</v>
      </c>
      <c r="G456" s="237" t="s">
        <v>1114</v>
      </c>
      <c r="H456" s="236">
        <v>0</v>
      </c>
      <c r="I456" s="237" t="s">
        <v>916</v>
      </c>
      <c r="J456" s="236">
        <v>0</v>
      </c>
      <c r="K456" s="237" t="s">
        <v>916</v>
      </c>
      <c r="L456" s="236">
        <v>0</v>
      </c>
      <c r="M456" s="237" t="s">
        <v>916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710</v>
      </c>
      <c r="D457" s="234" t="s">
        <v>198</v>
      </c>
      <c r="E457" s="235" t="s">
        <v>715</v>
      </c>
      <c r="F457" s="236">
        <v>66</v>
      </c>
      <c r="G457" s="237" t="s">
        <v>1116</v>
      </c>
      <c r="H457" s="236">
        <v>0</v>
      </c>
      <c r="I457" s="237" t="s">
        <v>916</v>
      </c>
      <c r="J457" s="236">
        <v>0</v>
      </c>
      <c r="K457" s="237" t="s">
        <v>916</v>
      </c>
      <c r="L457" s="236">
        <v>0</v>
      </c>
      <c r="M457" s="237" t="s">
        <v>916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697</v>
      </c>
      <c r="D458" s="234" t="s">
        <v>175</v>
      </c>
      <c r="E458" s="235" t="s">
        <v>716</v>
      </c>
      <c r="F458" s="236">
        <v>137</v>
      </c>
      <c r="G458" s="237" t="s">
        <v>1114</v>
      </c>
      <c r="H458" s="236">
        <v>0</v>
      </c>
      <c r="I458" s="237" t="s">
        <v>916</v>
      </c>
      <c r="J458" s="236">
        <v>0</v>
      </c>
      <c r="K458" s="237" t="s">
        <v>916</v>
      </c>
      <c r="L458" s="236">
        <v>0</v>
      </c>
      <c r="M458" s="237" t="s">
        <v>916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704</v>
      </c>
      <c r="D459" s="234" t="s">
        <v>175</v>
      </c>
      <c r="E459" s="235" t="s">
        <v>717</v>
      </c>
      <c r="F459" s="236">
        <v>112</v>
      </c>
      <c r="G459" s="237" t="s">
        <v>1114</v>
      </c>
      <c r="H459" s="236">
        <v>0</v>
      </c>
      <c r="I459" s="237" t="s">
        <v>916</v>
      </c>
      <c r="J459" s="236">
        <v>0</v>
      </c>
      <c r="K459" s="237" t="s">
        <v>916</v>
      </c>
      <c r="L459" s="236">
        <v>0</v>
      </c>
      <c r="M459" s="237" t="s">
        <v>916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718</v>
      </c>
      <c r="D460" s="234" t="s">
        <v>198</v>
      </c>
      <c r="E460" s="235" t="s">
        <v>719</v>
      </c>
      <c r="F460" s="236">
        <v>290</v>
      </c>
      <c r="G460" s="237" t="s">
        <v>1114</v>
      </c>
      <c r="H460" s="236">
        <v>0</v>
      </c>
      <c r="I460" s="237" t="s">
        <v>916</v>
      </c>
      <c r="J460" s="236">
        <v>0</v>
      </c>
      <c r="K460" s="237" t="s">
        <v>916</v>
      </c>
      <c r="L460" s="236">
        <v>0</v>
      </c>
      <c r="M460" s="237" t="s">
        <v>916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707</v>
      </c>
      <c r="D461" s="234" t="s">
        <v>175</v>
      </c>
      <c r="E461" s="235" t="s">
        <v>720</v>
      </c>
      <c r="F461" s="236">
        <v>158</v>
      </c>
      <c r="G461" s="237" t="s">
        <v>1114</v>
      </c>
      <c r="H461" s="236">
        <v>0</v>
      </c>
      <c r="I461" s="237" t="s">
        <v>916</v>
      </c>
      <c r="J461" s="236">
        <v>0</v>
      </c>
      <c r="K461" s="237" t="s">
        <v>916</v>
      </c>
      <c r="L461" s="236">
        <v>0</v>
      </c>
      <c r="M461" s="237" t="s">
        <v>916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707</v>
      </c>
      <c r="D462" s="234" t="s">
        <v>175</v>
      </c>
      <c r="E462" s="235" t="s">
        <v>721</v>
      </c>
      <c r="F462" s="236">
        <v>209</v>
      </c>
      <c r="G462" s="237" t="s">
        <v>1114</v>
      </c>
      <c r="H462" s="236">
        <v>0</v>
      </c>
      <c r="I462" s="237" t="s">
        <v>916</v>
      </c>
      <c r="J462" s="236">
        <v>0</v>
      </c>
      <c r="K462" s="237" t="s">
        <v>916</v>
      </c>
      <c r="L462" s="236">
        <v>0</v>
      </c>
      <c r="M462" s="237" t="s">
        <v>916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704</v>
      </c>
      <c r="D463" s="234" t="s">
        <v>172</v>
      </c>
      <c r="E463" s="235" t="s">
        <v>722</v>
      </c>
      <c r="F463" s="236">
        <v>0</v>
      </c>
      <c r="G463" s="237" t="s">
        <v>916</v>
      </c>
      <c r="H463" s="236">
        <v>0</v>
      </c>
      <c r="I463" s="237" t="s">
        <v>916</v>
      </c>
      <c r="J463" s="236">
        <v>0</v>
      </c>
      <c r="K463" s="237" t="s">
        <v>916</v>
      </c>
      <c r="L463" s="236">
        <v>0</v>
      </c>
      <c r="M463" s="237" t="s">
        <v>916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704</v>
      </c>
      <c r="D464" s="234" t="s">
        <v>175</v>
      </c>
      <c r="E464" s="235" t="s">
        <v>723</v>
      </c>
      <c r="F464" s="236">
        <v>230</v>
      </c>
      <c r="G464" s="237" t="s">
        <v>1114</v>
      </c>
      <c r="H464" s="236">
        <v>0</v>
      </c>
      <c r="I464" s="237" t="s">
        <v>916</v>
      </c>
      <c r="J464" s="236">
        <v>0</v>
      </c>
      <c r="K464" s="237" t="s">
        <v>916</v>
      </c>
      <c r="L464" s="236">
        <v>0</v>
      </c>
      <c r="M464" s="237" t="s">
        <v>916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697</v>
      </c>
      <c r="D465" s="234" t="s">
        <v>175</v>
      </c>
      <c r="E465" s="235" t="s">
        <v>724</v>
      </c>
      <c r="F465" s="236">
        <v>35</v>
      </c>
      <c r="G465" s="237" t="s">
        <v>1114</v>
      </c>
      <c r="H465" s="236">
        <v>0</v>
      </c>
      <c r="I465" s="237" t="s">
        <v>916</v>
      </c>
      <c r="J465" s="236">
        <v>0</v>
      </c>
      <c r="K465" s="237" t="s">
        <v>916</v>
      </c>
      <c r="L465" s="236">
        <v>0</v>
      </c>
      <c r="M465" s="237" t="s">
        <v>916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697</v>
      </c>
      <c r="D466" s="234" t="s">
        <v>172</v>
      </c>
      <c r="E466" s="235" t="s">
        <v>725</v>
      </c>
      <c r="F466" s="236">
        <v>46</v>
      </c>
      <c r="G466" s="237" t="s">
        <v>1118</v>
      </c>
      <c r="H466" s="236">
        <v>41</v>
      </c>
      <c r="I466" s="237" t="s">
        <v>1121</v>
      </c>
      <c r="J466" s="236">
        <v>41</v>
      </c>
      <c r="K466" s="237" t="s">
        <v>1123</v>
      </c>
      <c r="L466" s="236">
        <v>0</v>
      </c>
      <c r="M466" s="237" t="s">
        <v>916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697</v>
      </c>
      <c r="D467" s="234" t="s">
        <v>175</v>
      </c>
      <c r="E467" s="235" t="s">
        <v>726</v>
      </c>
      <c r="F467" s="236">
        <v>0</v>
      </c>
      <c r="G467" s="237" t="s">
        <v>916</v>
      </c>
      <c r="H467" s="236">
        <v>467</v>
      </c>
      <c r="I467" s="237" t="s">
        <v>1115</v>
      </c>
      <c r="J467" s="236">
        <v>502</v>
      </c>
      <c r="K467" s="237" t="s">
        <v>1115</v>
      </c>
      <c r="L467" s="236">
        <v>52</v>
      </c>
      <c r="M467" s="237" t="s">
        <v>1117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697</v>
      </c>
      <c r="D468" s="234" t="s">
        <v>175</v>
      </c>
      <c r="E468" s="235" t="s">
        <v>727</v>
      </c>
      <c r="F468" s="236">
        <v>0</v>
      </c>
      <c r="G468" s="237" t="s">
        <v>916</v>
      </c>
      <c r="H468" s="236">
        <v>451</v>
      </c>
      <c r="I468" s="237" t="s">
        <v>1115</v>
      </c>
      <c r="J468" s="236">
        <v>531</v>
      </c>
      <c r="K468" s="237" t="s">
        <v>1115</v>
      </c>
      <c r="L468" s="236">
        <v>55</v>
      </c>
      <c r="M468" s="237" t="s">
        <v>1117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704</v>
      </c>
      <c r="D469" s="234" t="s">
        <v>175</v>
      </c>
      <c r="E469" s="235" t="s">
        <v>728</v>
      </c>
      <c r="F469" s="236">
        <v>0</v>
      </c>
      <c r="G469" s="237" t="s">
        <v>916</v>
      </c>
      <c r="H469" s="236">
        <v>233</v>
      </c>
      <c r="I469" s="237" t="s">
        <v>1115</v>
      </c>
      <c r="J469" s="236">
        <v>253</v>
      </c>
      <c r="K469" s="237" t="s">
        <v>1115</v>
      </c>
      <c r="L469" s="236">
        <v>59</v>
      </c>
      <c r="M469" s="237" t="s">
        <v>1117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718</v>
      </c>
      <c r="D470" s="234" t="s">
        <v>172</v>
      </c>
      <c r="E470" s="235" t="s">
        <v>729</v>
      </c>
      <c r="F470" s="236">
        <v>0</v>
      </c>
      <c r="G470" s="237" t="s">
        <v>916</v>
      </c>
      <c r="H470" s="236">
        <v>10</v>
      </c>
      <c r="I470" s="237" t="s">
        <v>1125</v>
      </c>
      <c r="J470" s="236">
        <v>0</v>
      </c>
      <c r="K470" s="237" t="s">
        <v>916</v>
      </c>
      <c r="L470" s="236">
        <v>0</v>
      </c>
      <c r="M470" s="237" t="s">
        <v>916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718</v>
      </c>
      <c r="D471" s="234" t="s">
        <v>198</v>
      </c>
      <c r="E471" s="235" t="s">
        <v>730</v>
      </c>
      <c r="F471" s="236">
        <v>0</v>
      </c>
      <c r="G471" s="237" t="s">
        <v>916</v>
      </c>
      <c r="H471" s="236">
        <v>320</v>
      </c>
      <c r="I471" s="237" t="s">
        <v>1115</v>
      </c>
      <c r="J471" s="236">
        <v>346</v>
      </c>
      <c r="K471" s="237" t="s">
        <v>1115</v>
      </c>
      <c r="L471" s="236">
        <v>43</v>
      </c>
      <c r="M471" s="237" t="s">
        <v>1117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697</v>
      </c>
      <c r="D472" s="234" t="s">
        <v>172</v>
      </c>
      <c r="E472" s="235" t="s">
        <v>731</v>
      </c>
      <c r="F472" s="236">
        <v>0</v>
      </c>
      <c r="G472" s="237" t="s">
        <v>916</v>
      </c>
      <c r="H472" s="236">
        <v>0</v>
      </c>
      <c r="I472" s="237" t="s">
        <v>916</v>
      </c>
      <c r="J472" s="236">
        <v>0</v>
      </c>
      <c r="K472" s="237" t="s">
        <v>916</v>
      </c>
      <c r="L472" s="236">
        <v>0</v>
      </c>
      <c r="M472" s="237" t="s">
        <v>916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702</v>
      </c>
      <c r="D473" s="234" t="s">
        <v>198</v>
      </c>
      <c r="E473" s="235" t="s">
        <v>732</v>
      </c>
      <c r="F473" s="236">
        <v>0</v>
      </c>
      <c r="G473" s="237" t="s">
        <v>916</v>
      </c>
      <c r="H473" s="236">
        <v>138</v>
      </c>
      <c r="I473" s="237" t="s">
        <v>1117</v>
      </c>
      <c r="J473" s="236">
        <v>165</v>
      </c>
      <c r="K473" s="237" t="s">
        <v>1117</v>
      </c>
      <c r="L473" s="236">
        <v>29</v>
      </c>
      <c r="M473" s="237" t="s">
        <v>1121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704</v>
      </c>
      <c r="D474" s="234" t="s">
        <v>175</v>
      </c>
      <c r="E474" s="235" t="s">
        <v>733</v>
      </c>
      <c r="F474" s="236">
        <v>0</v>
      </c>
      <c r="G474" s="237" t="s">
        <v>916</v>
      </c>
      <c r="H474" s="236">
        <v>487</v>
      </c>
      <c r="I474" s="237" t="s">
        <v>1115</v>
      </c>
      <c r="J474" s="236">
        <v>586</v>
      </c>
      <c r="K474" s="237" t="s">
        <v>1115</v>
      </c>
      <c r="L474" s="236">
        <v>55</v>
      </c>
      <c r="M474" s="237" t="s">
        <v>1117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704</v>
      </c>
      <c r="D475" s="234" t="s">
        <v>175</v>
      </c>
      <c r="E475" s="235" t="s">
        <v>734</v>
      </c>
      <c r="F475" s="236">
        <v>48</v>
      </c>
      <c r="G475" s="237" t="s">
        <v>1114</v>
      </c>
      <c r="H475" s="236">
        <v>201</v>
      </c>
      <c r="I475" s="237" t="s">
        <v>1115</v>
      </c>
      <c r="J475" s="236">
        <v>213</v>
      </c>
      <c r="K475" s="237" t="s">
        <v>1115</v>
      </c>
      <c r="L475" s="236">
        <v>42</v>
      </c>
      <c r="M475" s="237" t="s">
        <v>1117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735</v>
      </c>
      <c r="D476" s="234" t="s">
        <v>198</v>
      </c>
      <c r="E476" s="235" t="s">
        <v>736</v>
      </c>
      <c r="F476" s="236">
        <v>92</v>
      </c>
      <c r="G476" s="237" t="s">
        <v>1116</v>
      </c>
      <c r="H476" s="236">
        <v>85</v>
      </c>
      <c r="I476" s="237" t="s">
        <v>1117</v>
      </c>
      <c r="J476" s="236">
        <v>87</v>
      </c>
      <c r="K476" s="237" t="s">
        <v>1119</v>
      </c>
      <c r="L476" s="236">
        <v>0</v>
      </c>
      <c r="M476" s="237" t="s">
        <v>916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710</v>
      </c>
      <c r="D477" s="234" t="s">
        <v>198</v>
      </c>
      <c r="E477" s="235" t="s">
        <v>737</v>
      </c>
      <c r="F477" s="236">
        <v>0</v>
      </c>
      <c r="G477" s="237" t="s">
        <v>916</v>
      </c>
      <c r="H477" s="236">
        <v>176</v>
      </c>
      <c r="I477" s="237" t="s">
        <v>1115</v>
      </c>
      <c r="J477" s="236">
        <v>200</v>
      </c>
      <c r="K477" s="237" t="s">
        <v>1115</v>
      </c>
      <c r="L477" s="236">
        <v>15</v>
      </c>
      <c r="M477" s="237" t="s">
        <v>1123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700</v>
      </c>
      <c r="D478" s="234" t="s">
        <v>172</v>
      </c>
      <c r="E478" s="235" t="s">
        <v>738</v>
      </c>
      <c r="F478" s="236">
        <v>0</v>
      </c>
      <c r="G478" s="237" t="s">
        <v>916</v>
      </c>
      <c r="H478" s="236">
        <v>80</v>
      </c>
      <c r="I478" s="237" t="s">
        <v>1117</v>
      </c>
      <c r="J478" s="236">
        <v>93</v>
      </c>
      <c r="K478" s="237" t="s">
        <v>1119</v>
      </c>
      <c r="L478" s="236">
        <v>0</v>
      </c>
      <c r="M478" s="237" t="s">
        <v>916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739</v>
      </c>
      <c r="D479" s="234" t="s">
        <v>198</v>
      </c>
      <c r="E479" s="235" t="s">
        <v>740</v>
      </c>
      <c r="F479" s="236">
        <v>186</v>
      </c>
      <c r="G479" s="237" t="s">
        <v>1114</v>
      </c>
      <c r="H479" s="236">
        <v>189</v>
      </c>
      <c r="I479" s="237" t="s">
        <v>1115</v>
      </c>
      <c r="J479" s="236">
        <v>166</v>
      </c>
      <c r="K479" s="237" t="s">
        <v>1117</v>
      </c>
      <c r="L479" s="236">
        <v>22</v>
      </c>
      <c r="M479" s="237" t="s">
        <v>1121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741</v>
      </c>
      <c r="D480" s="234" t="s">
        <v>172</v>
      </c>
      <c r="E480" s="235" t="s">
        <v>742</v>
      </c>
      <c r="F480" s="236">
        <v>26</v>
      </c>
      <c r="G480" s="237" t="s">
        <v>1118</v>
      </c>
      <c r="H480" s="236">
        <v>0</v>
      </c>
      <c r="I480" s="237" t="s">
        <v>916</v>
      </c>
      <c r="J480" s="236">
        <v>0</v>
      </c>
      <c r="K480" s="237" t="s">
        <v>916</v>
      </c>
      <c r="L480" s="236">
        <v>0</v>
      </c>
      <c r="M480" s="237" t="s">
        <v>916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741</v>
      </c>
      <c r="D481" s="234" t="s">
        <v>172</v>
      </c>
      <c r="E481" s="235" t="s">
        <v>743</v>
      </c>
      <c r="F481" s="236">
        <v>0</v>
      </c>
      <c r="G481" s="237" t="s">
        <v>916</v>
      </c>
      <c r="H481" s="236">
        <v>37</v>
      </c>
      <c r="I481" s="237" t="s">
        <v>1123</v>
      </c>
      <c r="J481" s="236">
        <v>22</v>
      </c>
      <c r="K481" s="237" t="s">
        <v>1124</v>
      </c>
      <c r="L481" s="236">
        <v>0</v>
      </c>
      <c r="M481" s="237" t="s">
        <v>916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707</v>
      </c>
      <c r="D482" s="234" t="s">
        <v>175</v>
      </c>
      <c r="E482" s="235" t="s">
        <v>744</v>
      </c>
      <c r="F482" s="236">
        <v>0</v>
      </c>
      <c r="G482" s="237" t="s">
        <v>916</v>
      </c>
      <c r="H482" s="236">
        <v>571</v>
      </c>
      <c r="I482" s="237" t="s">
        <v>1115</v>
      </c>
      <c r="J482" s="236">
        <v>582</v>
      </c>
      <c r="K482" s="237" t="s">
        <v>1115</v>
      </c>
      <c r="L482" s="236">
        <v>74</v>
      </c>
      <c r="M482" s="237" t="s">
        <v>1117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745</v>
      </c>
      <c r="D483" s="234" t="s">
        <v>172</v>
      </c>
      <c r="E483" s="235" t="s">
        <v>746</v>
      </c>
      <c r="F483" s="236">
        <v>67</v>
      </c>
      <c r="G483" s="237" t="s">
        <v>1116</v>
      </c>
      <c r="H483" s="236">
        <v>0</v>
      </c>
      <c r="I483" s="237" t="s">
        <v>916</v>
      </c>
      <c r="J483" s="236">
        <v>0</v>
      </c>
      <c r="K483" s="237" t="s">
        <v>916</v>
      </c>
      <c r="L483" s="236">
        <v>0</v>
      </c>
      <c r="M483" s="237" t="s">
        <v>916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745</v>
      </c>
      <c r="D484" s="234" t="s">
        <v>172</v>
      </c>
      <c r="E484" s="235" t="s">
        <v>747</v>
      </c>
      <c r="F484" s="236">
        <v>0</v>
      </c>
      <c r="G484" s="237" t="s">
        <v>916</v>
      </c>
      <c r="H484" s="236">
        <v>64</v>
      </c>
      <c r="I484" s="237" t="s">
        <v>1119</v>
      </c>
      <c r="J484" s="236">
        <v>101</v>
      </c>
      <c r="K484" s="237" t="s">
        <v>1117</v>
      </c>
      <c r="L484" s="236">
        <v>9</v>
      </c>
      <c r="M484" s="237" t="s">
        <v>1124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748</v>
      </c>
      <c r="D486" s="234" t="s">
        <v>172</v>
      </c>
      <c r="E486" s="235" t="s">
        <v>749</v>
      </c>
      <c r="F486" s="236">
        <v>69</v>
      </c>
      <c r="G486" s="237" t="s">
        <v>1116</v>
      </c>
      <c r="H486" s="236">
        <v>72</v>
      </c>
      <c r="I486" s="237" t="s">
        <v>1119</v>
      </c>
      <c r="J486" s="236">
        <v>88</v>
      </c>
      <c r="K486" s="237" t="s">
        <v>1119</v>
      </c>
      <c r="L486" s="236">
        <v>16</v>
      </c>
      <c r="M486" s="237" t="s">
        <v>1123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750</v>
      </c>
      <c r="D487" s="234" t="s">
        <v>175</v>
      </c>
      <c r="E487" s="235" t="s">
        <v>751</v>
      </c>
      <c r="F487" s="236">
        <v>0</v>
      </c>
      <c r="G487" s="237" t="s">
        <v>916</v>
      </c>
      <c r="H487" s="236">
        <v>0</v>
      </c>
      <c r="I487" s="237" t="s">
        <v>916</v>
      </c>
      <c r="J487" s="236">
        <v>39</v>
      </c>
      <c r="K487" s="237" t="s">
        <v>1123</v>
      </c>
      <c r="L487" s="236">
        <v>0</v>
      </c>
      <c r="M487" s="237" t="s">
        <v>916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752</v>
      </c>
      <c r="D488" s="234" t="s">
        <v>175</v>
      </c>
      <c r="E488" s="235" t="s">
        <v>753</v>
      </c>
      <c r="F488" s="236">
        <v>18</v>
      </c>
      <c r="G488" s="237" t="s">
        <v>1114</v>
      </c>
      <c r="H488" s="236">
        <v>0</v>
      </c>
      <c r="I488" s="237" t="s">
        <v>916</v>
      </c>
      <c r="J488" s="236">
        <v>0</v>
      </c>
      <c r="K488" s="237" t="s">
        <v>916</v>
      </c>
      <c r="L488" s="236">
        <v>0</v>
      </c>
      <c r="M488" s="237" t="s">
        <v>916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750</v>
      </c>
      <c r="D489" s="234" t="s">
        <v>175</v>
      </c>
      <c r="E489" s="235" t="s">
        <v>754</v>
      </c>
      <c r="F489" s="236">
        <v>110</v>
      </c>
      <c r="G489" s="237" t="s">
        <v>1114</v>
      </c>
      <c r="H489" s="236">
        <v>0</v>
      </c>
      <c r="I489" s="237" t="s">
        <v>916</v>
      </c>
      <c r="J489" s="236">
        <v>0</v>
      </c>
      <c r="K489" s="237" t="s">
        <v>916</v>
      </c>
      <c r="L489" s="236">
        <v>0</v>
      </c>
      <c r="M489" s="237" t="s">
        <v>916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750</v>
      </c>
      <c r="D490" s="234" t="s">
        <v>175</v>
      </c>
      <c r="E490" s="235" t="s">
        <v>755</v>
      </c>
      <c r="F490" s="236">
        <v>58</v>
      </c>
      <c r="G490" s="237" t="s">
        <v>1114</v>
      </c>
      <c r="H490" s="236">
        <v>0</v>
      </c>
      <c r="I490" s="237" t="s">
        <v>916</v>
      </c>
      <c r="J490" s="236">
        <v>0</v>
      </c>
      <c r="K490" s="237" t="s">
        <v>916</v>
      </c>
      <c r="L490" s="236">
        <v>0</v>
      </c>
      <c r="M490" s="237" t="s">
        <v>916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750</v>
      </c>
      <c r="D491" s="234" t="s">
        <v>175</v>
      </c>
      <c r="E491" s="235" t="s">
        <v>756</v>
      </c>
      <c r="F491" s="236">
        <v>208</v>
      </c>
      <c r="G491" s="237" t="s">
        <v>1114</v>
      </c>
      <c r="H491" s="236">
        <v>0</v>
      </c>
      <c r="I491" s="237" t="s">
        <v>916</v>
      </c>
      <c r="J491" s="236">
        <v>0</v>
      </c>
      <c r="K491" s="237" t="s">
        <v>916</v>
      </c>
      <c r="L491" s="236">
        <v>0</v>
      </c>
      <c r="M491" s="237" t="s">
        <v>916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750</v>
      </c>
      <c r="D492" s="234" t="s">
        <v>175</v>
      </c>
      <c r="E492" s="235" t="s">
        <v>757</v>
      </c>
      <c r="F492" s="236">
        <v>145</v>
      </c>
      <c r="G492" s="237" t="s">
        <v>1114</v>
      </c>
      <c r="H492" s="236">
        <v>0</v>
      </c>
      <c r="I492" s="237" t="s">
        <v>916</v>
      </c>
      <c r="J492" s="236">
        <v>0</v>
      </c>
      <c r="K492" s="237" t="s">
        <v>916</v>
      </c>
      <c r="L492" s="236">
        <v>0</v>
      </c>
      <c r="M492" s="237" t="s">
        <v>916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750</v>
      </c>
      <c r="D493" s="234" t="s">
        <v>175</v>
      </c>
      <c r="E493" s="235" t="s">
        <v>758</v>
      </c>
      <c r="F493" s="236">
        <v>162</v>
      </c>
      <c r="G493" s="237" t="s">
        <v>1114</v>
      </c>
      <c r="H493" s="236">
        <v>0</v>
      </c>
      <c r="I493" s="237" t="s">
        <v>916</v>
      </c>
      <c r="J493" s="236">
        <v>0</v>
      </c>
      <c r="K493" s="237" t="s">
        <v>916</v>
      </c>
      <c r="L493" s="236">
        <v>0</v>
      </c>
      <c r="M493" s="237" t="s">
        <v>916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750</v>
      </c>
      <c r="D494" s="234" t="s">
        <v>175</v>
      </c>
      <c r="E494" s="235" t="s">
        <v>759</v>
      </c>
      <c r="F494" s="236">
        <v>156</v>
      </c>
      <c r="G494" s="237" t="s">
        <v>1114</v>
      </c>
      <c r="H494" s="236">
        <v>0</v>
      </c>
      <c r="I494" s="237" t="s">
        <v>916</v>
      </c>
      <c r="J494" s="236">
        <v>0</v>
      </c>
      <c r="K494" s="237" t="s">
        <v>916</v>
      </c>
      <c r="L494" s="236">
        <v>0</v>
      </c>
      <c r="M494" s="237" t="s">
        <v>916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750</v>
      </c>
      <c r="D495" s="234" t="s">
        <v>175</v>
      </c>
      <c r="E495" s="235" t="s">
        <v>760</v>
      </c>
      <c r="F495" s="236">
        <v>0</v>
      </c>
      <c r="G495" s="237" t="s">
        <v>916</v>
      </c>
      <c r="H495" s="236">
        <v>0</v>
      </c>
      <c r="I495" s="237" t="s">
        <v>916</v>
      </c>
      <c r="J495" s="236">
        <v>0</v>
      </c>
      <c r="K495" s="237" t="s">
        <v>916</v>
      </c>
      <c r="L495" s="236">
        <v>0</v>
      </c>
      <c r="M495" s="237" t="s">
        <v>916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750</v>
      </c>
      <c r="D496" s="234" t="s">
        <v>175</v>
      </c>
      <c r="E496" s="235" t="s">
        <v>761</v>
      </c>
      <c r="F496" s="236">
        <v>0</v>
      </c>
      <c r="G496" s="237" t="s">
        <v>916</v>
      </c>
      <c r="H496" s="236">
        <v>99</v>
      </c>
      <c r="I496" s="237" t="s">
        <v>1117</v>
      </c>
      <c r="J496" s="236">
        <v>110</v>
      </c>
      <c r="K496" s="237" t="s">
        <v>1117</v>
      </c>
      <c r="L496" s="236">
        <v>0</v>
      </c>
      <c r="M496" s="237" t="s">
        <v>916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750</v>
      </c>
      <c r="D497" s="234" t="s">
        <v>175</v>
      </c>
      <c r="E497" s="235" t="s">
        <v>762</v>
      </c>
      <c r="F497" s="236">
        <v>0</v>
      </c>
      <c r="G497" s="237" t="s">
        <v>916</v>
      </c>
      <c r="H497" s="236">
        <v>0</v>
      </c>
      <c r="I497" s="237" t="s">
        <v>916</v>
      </c>
      <c r="J497" s="236">
        <v>423</v>
      </c>
      <c r="K497" s="237" t="s">
        <v>1115</v>
      </c>
      <c r="L497" s="236">
        <v>84</v>
      </c>
      <c r="M497" s="237" t="s">
        <v>1115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750</v>
      </c>
      <c r="D498" s="234" t="s">
        <v>175</v>
      </c>
      <c r="E498" s="235" t="s">
        <v>763</v>
      </c>
      <c r="F498" s="236">
        <v>20</v>
      </c>
      <c r="G498" s="237" t="s">
        <v>1114</v>
      </c>
      <c r="H498" s="236">
        <v>392</v>
      </c>
      <c r="I498" s="237" t="s">
        <v>1115</v>
      </c>
      <c r="J498" s="236">
        <v>0</v>
      </c>
      <c r="K498" s="237" t="s">
        <v>916</v>
      </c>
      <c r="L498" s="236">
        <v>0</v>
      </c>
      <c r="M498" s="237" t="s">
        <v>916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764</v>
      </c>
      <c r="D499" s="234" t="s">
        <v>172</v>
      </c>
      <c r="E499" s="235" t="s">
        <v>765</v>
      </c>
      <c r="F499" s="236">
        <v>50</v>
      </c>
      <c r="G499" s="237" t="s">
        <v>1118</v>
      </c>
      <c r="H499" s="236">
        <v>67</v>
      </c>
      <c r="I499" s="237" t="s">
        <v>1119</v>
      </c>
      <c r="J499" s="236">
        <v>61</v>
      </c>
      <c r="K499" s="237" t="s">
        <v>1121</v>
      </c>
      <c r="L499" s="236">
        <v>13</v>
      </c>
      <c r="M499" s="237" t="s">
        <v>1123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750</v>
      </c>
      <c r="D500" s="234" t="s">
        <v>175</v>
      </c>
      <c r="E500" s="235" t="s">
        <v>766</v>
      </c>
      <c r="F500" s="236">
        <v>0</v>
      </c>
      <c r="G500" s="237" t="s">
        <v>916</v>
      </c>
      <c r="H500" s="236">
        <v>334</v>
      </c>
      <c r="I500" s="237" t="s">
        <v>1115</v>
      </c>
      <c r="J500" s="236">
        <v>421</v>
      </c>
      <c r="K500" s="237" t="s">
        <v>1115</v>
      </c>
      <c r="L500" s="236">
        <v>60</v>
      </c>
      <c r="M500" s="237" t="s">
        <v>1117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750</v>
      </c>
      <c r="D501" s="234" t="s">
        <v>175</v>
      </c>
      <c r="E501" s="235" t="s">
        <v>767</v>
      </c>
      <c r="F501" s="236">
        <v>0</v>
      </c>
      <c r="G501" s="237" t="s">
        <v>916</v>
      </c>
      <c r="H501" s="236">
        <v>0</v>
      </c>
      <c r="I501" s="237" t="s">
        <v>916</v>
      </c>
      <c r="J501" s="236">
        <v>0</v>
      </c>
      <c r="K501" s="237" t="s">
        <v>916</v>
      </c>
      <c r="L501" s="236">
        <v>0</v>
      </c>
      <c r="M501" s="237" t="s">
        <v>916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768</v>
      </c>
      <c r="D502" s="234" t="s">
        <v>172</v>
      </c>
      <c r="E502" s="235" t="s">
        <v>769</v>
      </c>
      <c r="F502" s="236">
        <v>27</v>
      </c>
      <c r="G502" s="237" t="s">
        <v>1118</v>
      </c>
      <c r="H502" s="236">
        <v>50</v>
      </c>
      <c r="I502" s="237" t="s">
        <v>1121</v>
      </c>
      <c r="J502" s="236">
        <v>59</v>
      </c>
      <c r="K502" s="237" t="s">
        <v>1121</v>
      </c>
      <c r="L502" s="236">
        <v>0</v>
      </c>
      <c r="M502" s="237" t="s">
        <v>916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770</v>
      </c>
      <c r="D504" s="234" t="s">
        <v>172</v>
      </c>
      <c r="E504" s="235" t="s">
        <v>771</v>
      </c>
      <c r="F504" s="236">
        <v>0</v>
      </c>
      <c r="G504" s="237" t="s">
        <v>916</v>
      </c>
      <c r="H504" s="236">
        <v>300</v>
      </c>
      <c r="I504" s="237" t="s">
        <v>1115</v>
      </c>
      <c r="J504" s="236">
        <v>254</v>
      </c>
      <c r="K504" s="237" t="s">
        <v>1115</v>
      </c>
      <c r="L504" s="236">
        <v>41</v>
      </c>
      <c r="M504" s="237" t="s">
        <v>1117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770</v>
      </c>
      <c r="D505" s="234" t="s">
        <v>175</v>
      </c>
      <c r="E505" s="274" t="s">
        <v>772</v>
      </c>
      <c r="F505" s="236">
        <v>0</v>
      </c>
      <c r="G505" s="237" t="s">
        <v>916</v>
      </c>
      <c r="H505" s="236">
        <v>294</v>
      </c>
      <c r="I505" s="237" t="s">
        <v>1115</v>
      </c>
      <c r="J505" s="236">
        <v>171</v>
      </c>
      <c r="K505" s="237" t="s">
        <v>1117</v>
      </c>
      <c r="L505" s="236">
        <v>0</v>
      </c>
      <c r="M505" s="237" t="s">
        <v>916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773</v>
      </c>
      <c r="D506" s="234" t="s">
        <v>198</v>
      </c>
      <c r="E506" s="235" t="s">
        <v>774</v>
      </c>
      <c r="F506" s="236">
        <v>0</v>
      </c>
      <c r="G506" s="237" t="s">
        <v>916</v>
      </c>
      <c r="H506" s="236">
        <v>102</v>
      </c>
      <c r="I506" s="237" t="s">
        <v>1117</v>
      </c>
      <c r="J506" s="236">
        <v>77</v>
      </c>
      <c r="K506" s="237" t="s">
        <v>1119</v>
      </c>
      <c r="L506" s="236">
        <v>20</v>
      </c>
      <c r="M506" s="237" t="s">
        <v>1121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775</v>
      </c>
      <c r="D507" s="234" t="s">
        <v>172</v>
      </c>
      <c r="E507" s="235" t="s">
        <v>776</v>
      </c>
      <c r="F507" s="236">
        <v>0</v>
      </c>
      <c r="G507" s="237" t="s">
        <v>916</v>
      </c>
      <c r="H507" s="236">
        <v>249</v>
      </c>
      <c r="I507" s="237" t="s">
        <v>1115</v>
      </c>
      <c r="J507" s="236">
        <v>252</v>
      </c>
      <c r="K507" s="237" t="s">
        <v>1115</v>
      </c>
      <c r="L507" s="236">
        <v>62</v>
      </c>
      <c r="M507" s="237" t="s">
        <v>1117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770</v>
      </c>
      <c r="D508" s="234" t="s">
        <v>175</v>
      </c>
      <c r="E508" s="235" t="s">
        <v>777</v>
      </c>
      <c r="F508" s="236">
        <v>288</v>
      </c>
      <c r="G508" s="237" t="s">
        <v>1114</v>
      </c>
      <c r="H508" s="236">
        <v>0</v>
      </c>
      <c r="I508" s="237" t="s">
        <v>916</v>
      </c>
      <c r="J508" s="236">
        <v>0</v>
      </c>
      <c r="K508" s="237" t="s">
        <v>916</v>
      </c>
      <c r="L508" s="236">
        <v>0</v>
      </c>
      <c r="M508" s="237" t="s">
        <v>916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778</v>
      </c>
      <c r="D509" s="234" t="s">
        <v>172</v>
      </c>
      <c r="E509" s="235" t="s">
        <v>779</v>
      </c>
      <c r="F509" s="236">
        <v>160</v>
      </c>
      <c r="G509" s="237" t="s">
        <v>1114</v>
      </c>
      <c r="H509" s="236">
        <v>0</v>
      </c>
      <c r="I509" s="237" t="s">
        <v>916</v>
      </c>
      <c r="J509" s="236">
        <v>0</v>
      </c>
      <c r="K509" s="237" t="s">
        <v>916</v>
      </c>
      <c r="L509" s="236">
        <v>0</v>
      </c>
      <c r="M509" s="237" t="s">
        <v>916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770</v>
      </c>
      <c r="D510" s="234" t="s">
        <v>175</v>
      </c>
      <c r="E510" s="235" t="s">
        <v>780</v>
      </c>
      <c r="F510" s="236">
        <v>235</v>
      </c>
      <c r="G510" s="237" t="s">
        <v>1114</v>
      </c>
      <c r="H510" s="236">
        <v>0</v>
      </c>
      <c r="I510" s="237" t="s">
        <v>916</v>
      </c>
      <c r="J510" s="236">
        <v>0</v>
      </c>
      <c r="K510" s="237" t="s">
        <v>916</v>
      </c>
      <c r="L510" s="236">
        <v>0</v>
      </c>
      <c r="M510" s="237" t="s">
        <v>916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781</v>
      </c>
      <c r="D511" s="234" t="s">
        <v>172</v>
      </c>
      <c r="E511" s="235" t="s">
        <v>782</v>
      </c>
      <c r="F511" s="236">
        <v>210</v>
      </c>
      <c r="G511" s="237" t="s">
        <v>1114</v>
      </c>
      <c r="H511" s="236">
        <v>0</v>
      </c>
      <c r="I511" s="237" t="s">
        <v>916</v>
      </c>
      <c r="J511" s="236">
        <v>0</v>
      </c>
      <c r="K511" s="237" t="s">
        <v>916</v>
      </c>
      <c r="L511" s="236">
        <v>0</v>
      </c>
      <c r="M511" s="237" t="s">
        <v>916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783</v>
      </c>
      <c r="D512" s="234" t="s">
        <v>172</v>
      </c>
      <c r="E512" s="235" t="s">
        <v>784</v>
      </c>
      <c r="F512" s="236">
        <v>90</v>
      </c>
      <c r="G512" s="237" t="s">
        <v>1116</v>
      </c>
      <c r="H512" s="236">
        <v>0</v>
      </c>
      <c r="I512" s="237" t="s">
        <v>916</v>
      </c>
      <c r="J512" s="236">
        <v>0</v>
      </c>
      <c r="K512" s="237" t="s">
        <v>916</v>
      </c>
      <c r="L512" s="236">
        <v>0</v>
      </c>
      <c r="M512" s="237" t="s">
        <v>916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785</v>
      </c>
      <c r="D513" s="234" t="s">
        <v>172</v>
      </c>
      <c r="E513" s="235" t="s">
        <v>786</v>
      </c>
      <c r="F513" s="236">
        <v>200</v>
      </c>
      <c r="G513" s="237" t="s">
        <v>1114</v>
      </c>
      <c r="H513" s="236">
        <v>0</v>
      </c>
      <c r="I513" s="237" t="s">
        <v>916</v>
      </c>
      <c r="J513" s="236">
        <v>0</v>
      </c>
      <c r="K513" s="237" t="s">
        <v>916</v>
      </c>
      <c r="L513" s="236">
        <v>0</v>
      </c>
      <c r="M513" s="237" t="s">
        <v>916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781</v>
      </c>
      <c r="D514" s="234" t="s">
        <v>172</v>
      </c>
      <c r="E514" s="235" t="s">
        <v>787</v>
      </c>
      <c r="F514" s="236">
        <v>389</v>
      </c>
      <c r="G514" s="237" t="s">
        <v>1114</v>
      </c>
      <c r="H514" s="236">
        <v>0</v>
      </c>
      <c r="I514" s="237" t="s">
        <v>916</v>
      </c>
      <c r="J514" s="236">
        <v>0</v>
      </c>
      <c r="K514" s="237" t="s">
        <v>916</v>
      </c>
      <c r="L514" s="236">
        <v>0</v>
      </c>
      <c r="M514" s="237" t="s">
        <v>916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788</v>
      </c>
      <c r="D515" s="234" t="s">
        <v>172</v>
      </c>
      <c r="E515" s="235" t="s">
        <v>789</v>
      </c>
      <c r="F515" s="236">
        <v>76</v>
      </c>
      <c r="G515" s="237" t="s">
        <v>1116</v>
      </c>
      <c r="H515" s="236">
        <v>0</v>
      </c>
      <c r="I515" s="237" t="s">
        <v>916</v>
      </c>
      <c r="J515" s="236">
        <v>0</v>
      </c>
      <c r="K515" s="237" t="s">
        <v>916</v>
      </c>
      <c r="L515" s="236">
        <v>0</v>
      </c>
      <c r="M515" s="237" t="s">
        <v>916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790</v>
      </c>
      <c r="D516" s="234" t="s">
        <v>172</v>
      </c>
      <c r="E516" s="235" t="s">
        <v>791</v>
      </c>
      <c r="F516" s="236">
        <v>95</v>
      </c>
      <c r="G516" s="237" t="s">
        <v>1116</v>
      </c>
      <c r="H516" s="236">
        <v>0</v>
      </c>
      <c r="I516" s="237" t="s">
        <v>916</v>
      </c>
      <c r="J516" s="236">
        <v>0</v>
      </c>
      <c r="K516" s="237" t="s">
        <v>916</v>
      </c>
      <c r="L516" s="236">
        <v>0</v>
      </c>
      <c r="M516" s="237" t="s">
        <v>916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792</v>
      </c>
      <c r="D517" s="234" t="s">
        <v>175</v>
      </c>
      <c r="E517" s="235" t="s">
        <v>793</v>
      </c>
      <c r="F517" s="236">
        <v>117</v>
      </c>
      <c r="G517" s="237" t="s">
        <v>1114</v>
      </c>
      <c r="H517" s="236">
        <v>0</v>
      </c>
      <c r="I517" s="237" t="s">
        <v>916</v>
      </c>
      <c r="J517" s="236">
        <v>0</v>
      </c>
      <c r="K517" s="237" t="s">
        <v>916</v>
      </c>
      <c r="L517" s="236">
        <v>0</v>
      </c>
      <c r="M517" s="237" t="s">
        <v>916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770</v>
      </c>
      <c r="D518" s="234" t="s">
        <v>172</v>
      </c>
      <c r="E518" s="235" t="s">
        <v>794</v>
      </c>
      <c r="F518" s="236">
        <v>215</v>
      </c>
      <c r="G518" s="237" t="s">
        <v>1114</v>
      </c>
      <c r="H518" s="236">
        <v>0</v>
      </c>
      <c r="I518" s="237" t="s">
        <v>916</v>
      </c>
      <c r="J518" s="236">
        <v>0</v>
      </c>
      <c r="K518" s="237" t="s">
        <v>916</v>
      </c>
      <c r="L518" s="236">
        <v>0</v>
      </c>
      <c r="M518" s="237" t="s">
        <v>916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795</v>
      </c>
      <c r="D519" s="234" t="s">
        <v>172</v>
      </c>
      <c r="E519" s="235" t="s">
        <v>796</v>
      </c>
      <c r="F519" s="236">
        <v>276</v>
      </c>
      <c r="G519" s="237" t="s">
        <v>1114</v>
      </c>
      <c r="H519" s="236">
        <v>0</v>
      </c>
      <c r="I519" s="237" t="s">
        <v>916</v>
      </c>
      <c r="J519" s="236">
        <v>0</v>
      </c>
      <c r="K519" s="237" t="s">
        <v>916</v>
      </c>
      <c r="L519" s="236">
        <v>0</v>
      </c>
      <c r="M519" s="237" t="s">
        <v>916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775</v>
      </c>
      <c r="D520" s="234" t="s">
        <v>172</v>
      </c>
      <c r="E520" s="235" t="s">
        <v>797</v>
      </c>
      <c r="F520" s="236">
        <v>212</v>
      </c>
      <c r="G520" s="237" t="s">
        <v>1114</v>
      </c>
      <c r="H520" s="236">
        <v>0</v>
      </c>
      <c r="I520" s="237" t="s">
        <v>916</v>
      </c>
      <c r="J520" s="236">
        <v>0</v>
      </c>
      <c r="K520" s="237" t="s">
        <v>916</v>
      </c>
      <c r="L520" s="236">
        <v>0</v>
      </c>
      <c r="M520" s="237" t="s">
        <v>916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798</v>
      </c>
      <c r="D521" s="234" t="s">
        <v>172</v>
      </c>
      <c r="E521" s="235" t="s">
        <v>799</v>
      </c>
      <c r="F521" s="236">
        <v>297</v>
      </c>
      <c r="G521" s="237" t="s">
        <v>1114</v>
      </c>
      <c r="H521" s="236">
        <v>0</v>
      </c>
      <c r="I521" s="237" t="s">
        <v>916</v>
      </c>
      <c r="J521" s="236">
        <v>0</v>
      </c>
      <c r="K521" s="237" t="s">
        <v>916</v>
      </c>
      <c r="L521" s="236">
        <v>0</v>
      </c>
      <c r="M521" s="237" t="s">
        <v>916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773</v>
      </c>
      <c r="D522" s="234" t="s">
        <v>198</v>
      </c>
      <c r="E522" s="235" t="s">
        <v>800</v>
      </c>
      <c r="F522" s="236">
        <v>90</v>
      </c>
      <c r="G522" s="237" t="s">
        <v>1116</v>
      </c>
      <c r="H522" s="236">
        <v>0</v>
      </c>
      <c r="I522" s="237" t="s">
        <v>916</v>
      </c>
      <c r="J522" s="236">
        <v>0</v>
      </c>
      <c r="K522" s="237" t="s">
        <v>916</v>
      </c>
      <c r="L522" s="236">
        <v>0</v>
      </c>
      <c r="M522" s="237" t="s">
        <v>916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801</v>
      </c>
      <c r="D523" s="234" t="s">
        <v>172</v>
      </c>
      <c r="E523" s="235" t="s">
        <v>802</v>
      </c>
      <c r="F523" s="236">
        <v>172</v>
      </c>
      <c r="G523" s="237" t="s">
        <v>1114</v>
      </c>
      <c r="H523" s="236">
        <v>0</v>
      </c>
      <c r="I523" s="237" t="s">
        <v>916</v>
      </c>
      <c r="J523" s="236">
        <v>0</v>
      </c>
      <c r="K523" s="237" t="s">
        <v>916</v>
      </c>
      <c r="L523" s="236">
        <v>0</v>
      </c>
      <c r="M523" s="237" t="s">
        <v>916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803</v>
      </c>
      <c r="D524" s="234" t="s">
        <v>172</v>
      </c>
      <c r="E524" s="235" t="s">
        <v>804</v>
      </c>
      <c r="F524" s="236">
        <v>195</v>
      </c>
      <c r="G524" s="237" t="s">
        <v>1114</v>
      </c>
      <c r="H524" s="236">
        <v>0</v>
      </c>
      <c r="I524" s="237" t="s">
        <v>916</v>
      </c>
      <c r="J524" s="236">
        <v>0</v>
      </c>
      <c r="K524" s="237" t="s">
        <v>916</v>
      </c>
      <c r="L524" s="236">
        <v>0</v>
      </c>
      <c r="M524" s="237" t="s">
        <v>916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798</v>
      </c>
      <c r="D525" s="234" t="s">
        <v>172</v>
      </c>
      <c r="E525" s="235" t="s">
        <v>805</v>
      </c>
      <c r="F525" s="236">
        <v>260</v>
      </c>
      <c r="G525" s="237" t="s">
        <v>1114</v>
      </c>
      <c r="H525" s="236">
        <v>0</v>
      </c>
      <c r="I525" s="237" t="s">
        <v>916</v>
      </c>
      <c r="J525" s="236">
        <v>0</v>
      </c>
      <c r="K525" s="237" t="s">
        <v>916</v>
      </c>
      <c r="L525" s="236">
        <v>0</v>
      </c>
      <c r="M525" s="237" t="s">
        <v>916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798</v>
      </c>
      <c r="D526" s="234" t="s">
        <v>172</v>
      </c>
      <c r="E526" s="235" t="s">
        <v>806</v>
      </c>
      <c r="F526" s="236">
        <v>0</v>
      </c>
      <c r="G526" s="237" t="s">
        <v>916</v>
      </c>
      <c r="H526" s="236">
        <v>249</v>
      </c>
      <c r="I526" s="237" t="s">
        <v>1115</v>
      </c>
      <c r="J526" s="236">
        <v>295</v>
      </c>
      <c r="K526" s="237" t="s">
        <v>1115</v>
      </c>
      <c r="L526" s="236">
        <v>55</v>
      </c>
      <c r="M526" s="237" t="s">
        <v>1117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783</v>
      </c>
      <c r="D527" s="234" t="s">
        <v>172</v>
      </c>
      <c r="E527" s="235" t="s">
        <v>807</v>
      </c>
      <c r="F527" s="236">
        <v>0</v>
      </c>
      <c r="G527" s="237" t="s">
        <v>916</v>
      </c>
      <c r="H527" s="236">
        <v>73</v>
      </c>
      <c r="I527" s="237" t="s">
        <v>1119</v>
      </c>
      <c r="J527" s="236">
        <v>99</v>
      </c>
      <c r="K527" s="237" t="s">
        <v>1119</v>
      </c>
      <c r="L527" s="236">
        <v>12</v>
      </c>
      <c r="M527" s="237" t="s">
        <v>1124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785</v>
      </c>
      <c r="D528" s="234" t="s">
        <v>172</v>
      </c>
      <c r="E528" s="235" t="s">
        <v>808</v>
      </c>
      <c r="F528" s="236">
        <v>0</v>
      </c>
      <c r="G528" s="237" t="s">
        <v>916</v>
      </c>
      <c r="H528" s="236">
        <v>87</v>
      </c>
      <c r="I528" s="237" t="s">
        <v>1117</v>
      </c>
      <c r="J528" s="236">
        <v>117</v>
      </c>
      <c r="K528" s="237" t="s">
        <v>1117</v>
      </c>
      <c r="L528" s="236">
        <v>17</v>
      </c>
      <c r="M528" s="237" t="s">
        <v>1123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809</v>
      </c>
      <c r="D529" s="234" t="s">
        <v>198</v>
      </c>
      <c r="E529" s="235" t="s">
        <v>810</v>
      </c>
      <c r="F529" s="236">
        <v>136</v>
      </c>
      <c r="G529" s="237" t="s">
        <v>1114</v>
      </c>
      <c r="H529" s="236">
        <v>99</v>
      </c>
      <c r="I529" s="237" t="s">
        <v>1117</v>
      </c>
      <c r="J529" s="236">
        <v>88</v>
      </c>
      <c r="K529" s="237" t="s">
        <v>1119</v>
      </c>
      <c r="L529" s="236">
        <v>27</v>
      </c>
      <c r="M529" s="237" t="s">
        <v>1121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809</v>
      </c>
      <c r="D530" s="234" t="s">
        <v>172</v>
      </c>
      <c r="E530" s="235" t="s">
        <v>811</v>
      </c>
      <c r="F530" s="236">
        <v>0</v>
      </c>
      <c r="G530" s="237" t="s">
        <v>916</v>
      </c>
      <c r="H530" s="236">
        <v>403</v>
      </c>
      <c r="I530" s="237" t="s">
        <v>1115</v>
      </c>
      <c r="J530" s="236">
        <v>382</v>
      </c>
      <c r="K530" s="237" t="s">
        <v>1115</v>
      </c>
      <c r="L530" s="236">
        <v>76</v>
      </c>
      <c r="M530" s="237" t="s">
        <v>1115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790</v>
      </c>
      <c r="D531" s="234" t="s">
        <v>172</v>
      </c>
      <c r="E531" s="235" t="s">
        <v>812</v>
      </c>
      <c r="F531" s="236">
        <v>34</v>
      </c>
      <c r="G531" s="237" t="s">
        <v>1118</v>
      </c>
      <c r="H531" s="236">
        <v>89</v>
      </c>
      <c r="I531" s="237" t="s">
        <v>1117</v>
      </c>
      <c r="J531" s="236">
        <v>98</v>
      </c>
      <c r="K531" s="237" t="s">
        <v>1119</v>
      </c>
      <c r="L531" s="236">
        <v>6</v>
      </c>
      <c r="M531" s="237" t="s">
        <v>1125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792</v>
      </c>
      <c r="D532" s="234" t="s">
        <v>172</v>
      </c>
      <c r="E532" s="235" t="s">
        <v>813</v>
      </c>
      <c r="F532" s="236">
        <v>141</v>
      </c>
      <c r="G532" s="237" t="s">
        <v>1114</v>
      </c>
      <c r="H532" s="236">
        <v>149</v>
      </c>
      <c r="I532" s="237" t="s">
        <v>1117</v>
      </c>
      <c r="J532" s="236">
        <v>134</v>
      </c>
      <c r="K532" s="237" t="s">
        <v>1117</v>
      </c>
      <c r="L532" s="236">
        <v>0</v>
      </c>
      <c r="M532" s="237" t="s">
        <v>916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801</v>
      </c>
      <c r="D533" s="234" t="s">
        <v>172</v>
      </c>
      <c r="E533" s="235" t="s">
        <v>814</v>
      </c>
      <c r="F533" s="236">
        <v>0</v>
      </c>
      <c r="G533" s="237" t="s">
        <v>916</v>
      </c>
      <c r="H533" s="236">
        <v>126</v>
      </c>
      <c r="I533" s="237" t="s">
        <v>1117</v>
      </c>
      <c r="J533" s="236">
        <v>105</v>
      </c>
      <c r="K533" s="237" t="s">
        <v>1117</v>
      </c>
      <c r="L533" s="236">
        <v>25</v>
      </c>
      <c r="M533" s="237" t="s">
        <v>1121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778</v>
      </c>
      <c r="D534" s="234" t="s">
        <v>172</v>
      </c>
      <c r="E534" s="235" t="s">
        <v>815</v>
      </c>
      <c r="F534" s="236">
        <v>0</v>
      </c>
      <c r="G534" s="237" t="s">
        <v>916</v>
      </c>
      <c r="H534" s="236">
        <v>94</v>
      </c>
      <c r="I534" s="237" t="s">
        <v>1117</v>
      </c>
      <c r="J534" s="236">
        <v>99</v>
      </c>
      <c r="K534" s="237" t="s">
        <v>1119</v>
      </c>
      <c r="L534" s="236">
        <v>0</v>
      </c>
      <c r="M534" s="237" t="s">
        <v>916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803</v>
      </c>
      <c r="D535" s="234" t="s">
        <v>172</v>
      </c>
      <c r="E535" s="235" t="s">
        <v>816</v>
      </c>
      <c r="F535" s="236">
        <v>0</v>
      </c>
      <c r="G535" s="237" t="s">
        <v>916</v>
      </c>
      <c r="H535" s="236">
        <v>156</v>
      </c>
      <c r="I535" s="237" t="s">
        <v>1115</v>
      </c>
      <c r="J535" s="236">
        <v>145</v>
      </c>
      <c r="K535" s="237" t="s">
        <v>1117</v>
      </c>
      <c r="L535" s="236">
        <v>34</v>
      </c>
      <c r="M535" s="237" t="s">
        <v>1119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795</v>
      </c>
      <c r="D536" s="234" t="s">
        <v>172</v>
      </c>
      <c r="E536" s="235" t="s">
        <v>817</v>
      </c>
      <c r="F536" s="236">
        <v>0</v>
      </c>
      <c r="G536" s="237" t="s">
        <v>916</v>
      </c>
      <c r="H536" s="236">
        <v>228</v>
      </c>
      <c r="I536" s="237" t="s">
        <v>1115</v>
      </c>
      <c r="J536" s="236">
        <v>252</v>
      </c>
      <c r="K536" s="237" t="s">
        <v>1115</v>
      </c>
      <c r="L536" s="236">
        <v>59</v>
      </c>
      <c r="M536" s="237" t="s">
        <v>1117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803</v>
      </c>
      <c r="D537" s="234" t="s">
        <v>172</v>
      </c>
      <c r="E537" s="235" t="s">
        <v>818</v>
      </c>
      <c r="F537" s="236">
        <v>120</v>
      </c>
      <c r="G537" s="237" t="s">
        <v>1114</v>
      </c>
      <c r="H537" s="236">
        <v>102</v>
      </c>
      <c r="I537" s="237" t="s">
        <v>1117</v>
      </c>
      <c r="J537" s="236">
        <v>91</v>
      </c>
      <c r="K537" s="237" t="s">
        <v>1119</v>
      </c>
      <c r="L537" s="236">
        <v>0</v>
      </c>
      <c r="M537" s="237" t="s">
        <v>916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819</v>
      </c>
      <c r="D539" s="234" t="s">
        <v>175</v>
      </c>
      <c r="E539" s="235" t="s">
        <v>820</v>
      </c>
      <c r="F539" s="236">
        <v>0</v>
      </c>
      <c r="G539" s="237" t="s">
        <v>916</v>
      </c>
      <c r="H539" s="236">
        <v>0</v>
      </c>
      <c r="I539" s="237" t="s">
        <v>916</v>
      </c>
      <c r="J539" s="236">
        <v>0</v>
      </c>
      <c r="K539" s="237" t="s">
        <v>916</v>
      </c>
      <c r="L539" s="236">
        <v>0</v>
      </c>
      <c r="M539" s="237" t="s">
        <v>916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821</v>
      </c>
      <c r="D540" s="234" t="s">
        <v>172</v>
      </c>
      <c r="E540" s="235" t="s">
        <v>822</v>
      </c>
      <c r="F540" s="236">
        <v>0</v>
      </c>
      <c r="G540" s="237" t="s">
        <v>916</v>
      </c>
      <c r="H540" s="236">
        <v>57</v>
      </c>
      <c r="I540" s="237" t="s">
        <v>1121</v>
      </c>
      <c r="J540" s="236">
        <v>93</v>
      </c>
      <c r="K540" s="237" t="s">
        <v>1119</v>
      </c>
      <c r="L540" s="236">
        <v>11</v>
      </c>
      <c r="M540" s="237" t="s">
        <v>1124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823</v>
      </c>
      <c r="D541" s="234" t="s">
        <v>172</v>
      </c>
      <c r="E541" s="235" t="s">
        <v>824</v>
      </c>
      <c r="F541" s="236">
        <v>25</v>
      </c>
      <c r="G541" s="237" t="s">
        <v>1120</v>
      </c>
      <c r="H541" s="236">
        <v>25</v>
      </c>
      <c r="I541" s="237" t="s">
        <v>1123</v>
      </c>
      <c r="J541" s="236">
        <v>26</v>
      </c>
      <c r="K541" s="237" t="s">
        <v>1124</v>
      </c>
      <c r="L541" s="236">
        <v>0</v>
      </c>
      <c r="M541" s="237" t="s">
        <v>916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819</v>
      </c>
      <c r="D542" s="234" t="s">
        <v>175</v>
      </c>
      <c r="E542" s="235" t="s">
        <v>825</v>
      </c>
      <c r="F542" s="236">
        <v>70</v>
      </c>
      <c r="G542" s="237" t="s">
        <v>1114</v>
      </c>
      <c r="H542" s="236">
        <v>0</v>
      </c>
      <c r="I542" s="237" t="s">
        <v>916</v>
      </c>
      <c r="J542" s="236">
        <v>0</v>
      </c>
      <c r="K542" s="237" t="s">
        <v>916</v>
      </c>
      <c r="L542" s="236">
        <v>0</v>
      </c>
      <c r="M542" s="237" t="s">
        <v>916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819</v>
      </c>
      <c r="D543" s="234" t="s">
        <v>175</v>
      </c>
      <c r="E543" s="235" t="s">
        <v>826</v>
      </c>
      <c r="F543" s="236">
        <v>90</v>
      </c>
      <c r="G543" s="237" t="s">
        <v>1114</v>
      </c>
      <c r="H543" s="236">
        <v>0</v>
      </c>
      <c r="I543" s="237" t="s">
        <v>916</v>
      </c>
      <c r="J543" s="236">
        <v>0</v>
      </c>
      <c r="K543" s="237" t="s">
        <v>916</v>
      </c>
      <c r="L543" s="236">
        <v>0</v>
      </c>
      <c r="M543" s="237" t="s">
        <v>916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819</v>
      </c>
      <c r="D544" s="234" t="s">
        <v>175</v>
      </c>
      <c r="E544" s="235" t="s">
        <v>827</v>
      </c>
      <c r="F544" s="236">
        <v>81</v>
      </c>
      <c r="G544" s="237" t="s">
        <v>1114</v>
      </c>
      <c r="H544" s="236">
        <v>0</v>
      </c>
      <c r="I544" s="237" t="s">
        <v>916</v>
      </c>
      <c r="J544" s="236">
        <v>0</v>
      </c>
      <c r="K544" s="237" t="s">
        <v>916</v>
      </c>
      <c r="L544" s="236">
        <v>0</v>
      </c>
      <c r="M544" s="237" t="s">
        <v>916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828</v>
      </c>
      <c r="D545" s="234" t="s">
        <v>172</v>
      </c>
      <c r="E545" s="235" t="s">
        <v>829</v>
      </c>
      <c r="F545" s="236">
        <v>67</v>
      </c>
      <c r="G545" s="237" t="s">
        <v>1116</v>
      </c>
      <c r="H545" s="236">
        <v>0</v>
      </c>
      <c r="I545" s="237" t="s">
        <v>916</v>
      </c>
      <c r="J545" s="236">
        <v>0</v>
      </c>
      <c r="K545" s="237" t="s">
        <v>916</v>
      </c>
      <c r="L545" s="236">
        <v>0</v>
      </c>
      <c r="M545" s="237" t="s">
        <v>916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819</v>
      </c>
      <c r="D546" s="234" t="s">
        <v>175</v>
      </c>
      <c r="E546" s="235" t="s">
        <v>830</v>
      </c>
      <c r="F546" s="236">
        <v>53</v>
      </c>
      <c r="G546" s="237" t="s">
        <v>1114</v>
      </c>
      <c r="H546" s="236">
        <v>0</v>
      </c>
      <c r="I546" s="237" t="s">
        <v>916</v>
      </c>
      <c r="J546" s="236">
        <v>0</v>
      </c>
      <c r="K546" s="237" t="s">
        <v>916</v>
      </c>
      <c r="L546" s="236">
        <v>0</v>
      </c>
      <c r="M546" s="237" t="s">
        <v>916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819</v>
      </c>
      <c r="D547" s="234" t="s">
        <v>175</v>
      </c>
      <c r="E547" s="235" t="s">
        <v>831</v>
      </c>
      <c r="F547" s="236">
        <v>36</v>
      </c>
      <c r="G547" s="237" t="s">
        <v>1114</v>
      </c>
      <c r="H547" s="236">
        <v>0</v>
      </c>
      <c r="I547" s="237" t="s">
        <v>916</v>
      </c>
      <c r="J547" s="236">
        <v>0</v>
      </c>
      <c r="K547" s="237" t="s">
        <v>916</v>
      </c>
      <c r="L547" s="236">
        <v>0</v>
      </c>
      <c r="M547" s="237" t="s">
        <v>916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819</v>
      </c>
      <c r="D548" s="234" t="s">
        <v>175</v>
      </c>
      <c r="E548" s="235" t="s">
        <v>832</v>
      </c>
      <c r="F548" s="236">
        <v>227</v>
      </c>
      <c r="G548" s="237" t="s">
        <v>1114</v>
      </c>
      <c r="H548" s="236">
        <v>0</v>
      </c>
      <c r="I548" s="237" t="s">
        <v>916</v>
      </c>
      <c r="J548" s="236">
        <v>0</v>
      </c>
      <c r="K548" s="237" t="s">
        <v>916</v>
      </c>
      <c r="L548" s="236">
        <v>0</v>
      </c>
      <c r="M548" s="237" t="s">
        <v>916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819</v>
      </c>
      <c r="D549" s="234" t="s">
        <v>175</v>
      </c>
      <c r="E549" s="235" t="s">
        <v>833</v>
      </c>
      <c r="F549" s="236">
        <v>88</v>
      </c>
      <c r="G549" s="237" t="s">
        <v>1114</v>
      </c>
      <c r="H549" s="236">
        <v>0</v>
      </c>
      <c r="I549" s="237" t="s">
        <v>916</v>
      </c>
      <c r="J549" s="236">
        <v>0</v>
      </c>
      <c r="K549" s="237" t="s">
        <v>916</v>
      </c>
      <c r="L549" s="236">
        <v>0</v>
      </c>
      <c r="M549" s="237" t="s">
        <v>916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834</v>
      </c>
      <c r="D550" s="234" t="s">
        <v>172</v>
      </c>
      <c r="E550" s="235" t="s">
        <v>835</v>
      </c>
      <c r="F550" s="236">
        <v>60</v>
      </c>
      <c r="G550" s="237" t="s">
        <v>1116</v>
      </c>
      <c r="H550" s="236">
        <v>0</v>
      </c>
      <c r="I550" s="237" t="s">
        <v>916</v>
      </c>
      <c r="J550" s="236">
        <v>0</v>
      </c>
      <c r="K550" s="237" t="s">
        <v>916</v>
      </c>
      <c r="L550" s="236">
        <v>0</v>
      </c>
      <c r="M550" s="237" t="s">
        <v>916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836</v>
      </c>
      <c r="D551" s="234" t="s">
        <v>172</v>
      </c>
      <c r="E551" s="235" t="s">
        <v>837</v>
      </c>
      <c r="F551" s="236">
        <v>42</v>
      </c>
      <c r="G551" s="237" t="s">
        <v>1118</v>
      </c>
      <c r="H551" s="236">
        <v>0</v>
      </c>
      <c r="I551" s="237" t="s">
        <v>916</v>
      </c>
      <c r="J551" s="236">
        <v>0</v>
      </c>
      <c r="K551" s="237" t="s">
        <v>916</v>
      </c>
      <c r="L551" s="236">
        <v>0</v>
      </c>
      <c r="M551" s="237" t="s">
        <v>916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819</v>
      </c>
      <c r="D552" s="234" t="s">
        <v>175</v>
      </c>
      <c r="E552" s="235" t="s">
        <v>838</v>
      </c>
      <c r="F552" s="236">
        <v>60</v>
      </c>
      <c r="G552" s="237" t="s">
        <v>1114</v>
      </c>
      <c r="H552" s="236">
        <v>0</v>
      </c>
      <c r="I552" s="237" t="s">
        <v>916</v>
      </c>
      <c r="J552" s="236">
        <v>0</v>
      </c>
      <c r="K552" s="237" t="s">
        <v>916</v>
      </c>
      <c r="L552" s="236">
        <v>0</v>
      </c>
      <c r="M552" s="237" t="s">
        <v>916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839</v>
      </c>
      <c r="D553" s="234" t="s">
        <v>175</v>
      </c>
      <c r="E553" s="235" t="s">
        <v>840</v>
      </c>
      <c r="F553" s="236">
        <v>90</v>
      </c>
      <c r="G553" s="237" t="s">
        <v>1114</v>
      </c>
      <c r="H553" s="236">
        <v>0</v>
      </c>
      <c r="I553" s="237" t="s">
        <v>916</v>
      </c>
      <c r="J553" s="236">
        <v>0</v>
      </c>
      <c r="K553" s="237" t="s">
        <v>916</v>
      </c>
      <c r="L553" s="236">
        <v>0</v>
      </c>
      <c r="M553" s="237" t="s">
        <v>916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841</v>
      </c>
      <c r="D554" s="234" t="s">
        <v>172</v>
      </c>
      <c r="E554" s="235" t="s">
        <v>842</v>
      </c>
      <c r="F554" s="236">
        <v>56</v>
      </c>
      <c r="G554" s="237" t="s">
        <v>1116</v>
      </c>
      <c r="H554" s="236">
        <v>0</v>
      </c>
      <c r="I554" s="237" t="s">
        <v>916</v>
      </c>
      <c r="J554" s="236">
        <v>0</v>
      </c>
      <c r="K554" s="237" t="s">
        <v>916</v>
      </c>
      <c r="L554" s="236">
        <v>0</v>
      </c>
      <c r="M554" s="237" t="s">
        <v>916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821</v>
      </c>
      <c r="D555" s="234" t="s">
        <v>172</v>
      </c>
      <c r="E555" s="235" t="s">
        <v>843</v>
      </c>
      <c r="F555" s="236">
        <v>45</v>
      </c>
      <c r="G555" s="237" t="s">
        <v>1118</v>
      </c>
      <c r="H555" s="236">
        <v>0</v>
      </c>
      <c r="I555" s="237" t="s">
        <v>916</v>
      </c>
      <c r="J555" s="236">
        <v>0</v>
      </c>
      <c r="K555" s="237" t="s">
        <v>916</v>
      </c>
      <c r="L555" s="236">
        <v>0</v>
      </c>
      <c r="M555" s="237" t="s">
        <v>916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819</v>
      </c>
      <c r="D556" s="234" t="s">
        <v>172</v>
      </c>
      <c r="E556" s="235" t="s">
        <v>844</v>
      </c>
      <c r="F556" s="236">
        <v>105</v>
      </c>
      <c r="G556" s="237" t="s">
        <v>1114</v>
      </c>
      <c r="H556" s="236">
        <v>0</v>
      </c>
      <c r="I556" s="237" t="s">
        <v>916</v>
      </c>
      <c r="J556" s="236">
        <v>0</v>
      </c>
      <c r="K556" s="237" t="s">
        <v>916</v>
      </c>
      <c r="L556" s="236">
        <v>0</v>
      </c>
      <c r="M556" s="237" t="s">
        <v>916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819</v>
      </c>
      <c r="D557" s="234" t="s">
        <v>175</v>
      </c>
      <c r="E557" s="235" t="s">
        <v>845</v>
      </c>
      <c r="F557" s="236">
        <v>183</v>
      </c>
      <c r="G557" s="237" t="s">
        <v>1114</v>
      </c>
      <c r="H557" s="236">
        <v>0</v>
      </c>
      <c r="I557" s="237" t="s">
        <v>916</v>
      </c>
      <c r="J557" s="236">
        <v>0</v>
      </c>
      <c r="K557" s="237" t="s">
        <v>916</v>
      </c>
      <c r="L557" s="236">
        <v>0</v>
      </c>
      <c r="M557" s="237" t="s">
        <v>916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819</v>
      </c>
      <c r="D558" s="234" t="s">
        <v>175</v>
      </c>
      <c r="E558" s="235" t="s">
        <v>846</v>
      </c>
      <c r="F558" s="236">
        <v>159</v>
      </c>
      <c r="G558" s="237" t="s">
        <v>1114</v>
      </c>
      <c r="H558" s="236">
        <v>0</v>
      </c>
      <c r="I558" s="237" t="s">
        <v>916</v>
      </c>
      <c r="J558" s="236">
        <v>0</v>
      </c>
      <c r="K558" s="237" t="s">
        <v>916</v>
      </c>
      <c r="L558" s="236">
        <v>0</v>
      </c>
      <c r="M558" s="237" t="s">
        <v>916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819</v>
      </c>
      <c r="D559" s="234" t="s">
        <v>175</v>
      </c>
      <c r="E559" s="235" t="s">
        <v>847</v>
      </c>
      <c r="F559" s="236">
        <v>80</v>
      </c>
      <c r="G559" s="237" t="s">
        <v>1114</v>
      </c>
      <c r="H559" s="236">
        <v>0</v>
      </c>
      <c r="I559" s="237" t="s">
        <v>916</v>
      </c>
      <c r="J559" s="236">
        <v>0</v>
      </c>
      <c r="K559" s="237" t="s">
        <v>916</v>
      </c>
      <c r="L559" s="236">
        <v>0</v>
      </c>
      <c r="M559" s="237" t="s">
        <v>916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819</v>
      </c>
      <c r="D560" s="234" t="s">
        <v>175</v>
      </c>
      <c r="E560" s="235" t="s">
        <v>848</v>
      </c>
      <c r="F560" s="236">
        <v>86</v>
      </c>
      <c r="G560" s="237" t="s">
        <v>1114</v>
      </c>
      <c r="H560" s="236">
        <v>0</v>
      </c>
      <c r="I560" s="237" t="s">
        <v>916</v>
      </c>
      <c r="J560" s="236">
        <v>0</v>
      </c>
      <c r="K560" s="237" t="s">
        <v>916</v>
      </c>
      <c r="L560" s="236">
        <v>0</v>
      </c>
      <c r="M560" s="237" t="s">
        <v>916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819</v>
      </c>
      <c r="D561" s="234" t="s">
        <v>175</v>
      </c>
      <c r="E561" s="235" t="s">
        <v>849</v>
      </c>
      <c r="F561" s="236">
        <v>219</v>
      </c>
      <c r="G561" s="237" t="s">
        <v>1114</v>
      </c>
      <c r="H561" s="236">
        <v>0</v>
      </c>
      <c r="I561" s="237" t="s">
        <v>916</v>
      </c>
      <c r="J561" s="236">
        <v>0</v>
      </c>
      <c r="K561" s="237" t="s">
        <v>916</v>
      </c>
      <c r="L561" s="236">
        <v>0</v>
      </c>
      <c r="M561" s="237" t="s">
        <v>916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850</v>
      </c>
      <c r="D562" s="234" t="s">
        <v>172</v>
      </c>
      <c r="E562" s="235" t="s">
        <v>851</v>
      </c>
      <c r="F562" s="236">
        <v>40</v>
      </c>
      <c r="G562" s="237" t="s">
        <v>1118</v>
      </c>
      <c r="H562" s="236">
        <v>15</v>
      </c>
      <c r="I562" s="237" t="s">
        <v>1124</v>
      </c>
      <c r="J562" s="236">
        <v>0</v>
      </c>
      <c r="K562" s="237" t="s">
        <v>916</v>
      </c>
      <c r="L562" s="236">
        <v>0</v>
      </c>
      <c r="M562" s="237" t="s">
        <v>916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852</v>
      </c>
      <c r="D563" s="234" t="s">
        <v>172</v>
      </c>
      <c r="E563" s="235" t="s">
        <v>853</v>
      </c>
      <c r="F563" s="236">
        <v>16</v>
      </c>
      <c r="G563" s="237" t="s">
        <v>1120</v>
      </c>
      <c r="H563" s="236">
        <v>141</v>
      </c>
      <c r="I563" s="237" t="s">
        <v>1117</v>
      </c>
      <c r="J563" s="236">
        <v>155</v>
      </c>
      <c r="K563" s="237" t="s">
        <v>1117</v>
      </c>
      <c r="L563" s="236">
        <v>28</v>
      </c>
      <c r="M563" s="237" t="s">
        <v>1121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854</v>
      </c>
      <c r="D564" s="234" t="s">
        <v>172</v>
      </c>
      <c r="E564" s="235" t="s">
        <v>855</v>
      </c>
      <c r="F564" s="236">
        <v>29</v>
      </c>
      <c r="G564" s="237" t="s">
        <v>1118</v>
      </c>
      <c r="H564" s="236">
        <v>0</v>
      </c>
      <c r="I564" s="237" t="s">
        <v>916</v>
      </c>
      <c r="J564" s="236">
        <v>0</v>
      </c>
      <c r="K564" s="237" t="s">
        <v>916</v>
      </c>
      <c r="L564" s="236">
        <v>0</v>
      </c>
      <c r="M564" s="237" t="s">
        <v>916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828</v>
      </c>
      <c r="D565" s="234" t="s">
        <v>172</v>
      </c>
      <c r="E565" s="235" t="s">
        <v>856</v>
      </c>
      <c r="F565" s="236">
        <v>72</v>
      </c>
      <c r="G565" s="237" t="s">
        <v>1116</v>
      </c>
      <c r="H565" s="236">
        <v>0</v>
      </c>
      <c r="I565" s="237" t="s">
        <v>916</v>
      </c>
      <c r="J565" s="236">
        <v>0</v>
      </c>
      <c r="K565" s="237" t="s">
        <v>916</v>
      </c>
      <c r="L565" s="236">
        <v>0</v>
      </c>
      <c r="M565" s="237" t="s">
        <v>916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854</v>
      </c>
      <c r="D566" s="234" t="s">
        <v>172</v>
      </c>
      <c r="E566" s="235" t="s">
        <v>857</v>
      </c>
      <c r="F566" s="236">
        <v>0</v>
      </c>
      <c r="G566" s="237" t="s">
        <v>916</v>
      </c>
      <c r="H566" s="236">
        <v>79</v>
      </c>
      <c r="I566" s="237" t="s">
        <v>1119</v>
      </c>
      <c r="J566" s="236">
        <v>94</v>
      </c>
      <c r="K566" s="237" t="s">
        <v>1119</v>
      </c>
      <c r="L566" s="236">
        <v>17</v>
      </c>
      <c r="M566" s="237" t="s">
        <v>1123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858</v>
      </c>
      <c r="D567" s="234" t="s">
        <v>172</v>
      </c>
      <c r="E567" s="235" t="s">
        <v>859</v>
      </c>
      <c r="F567" s="236">
        <v>15</v>
      </c>
      <c r="G567" s="237" t="s">
        <v>1120</v>
      </c>
      <c r="H567" s="236">
        <v>136</v>
      </c>
      <c r="I567" s="237" t="s">
        <v>1117</v>
      </c>
      <c r="J567" s="236">
        <v>150</v>
      </c>
      <c r="K567" s="237" t="s">
        <v>1117</v>
      </c>
      <c r="L567" s="236">
        <v>10</v>
      </c>
      <c r="M567" s="237" t="s">
        <v>1124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858</v>
      </c>
      <c r="D568" s="234" t="s">
        <v>172</v>
      </c>
      <c r="E568" s="235" t="s">
        <v>860</v>
      </c>
      <c r="F568" s="236">
        <v>90</v>
      </c>
      <c r="G568" s="237" t="s">
        <v>1116</v>
      </c>
      <c r="H568" s="236">
        <v>0</v>
      </c>
      <c r="I568" s="237" t="s">
        <v>916</v>
      </c>
      <c r="J568" s="236">
        <v>0</v>
      </c>
      <c r="K568" s="237" t="s">
        <v>916</v>
      </c>
      <c r="L568" s="236">
        <v>0</v>
      </c>
      <c r="M568" s="237" t="s">
        <v>916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861</v>
      </c>
      <c r="D569" s="234" t="s">
        <v>172</v>
      </c>
      <c r="E569" s="235" t="s">
        <v>862</v>
      </c>
      <c r="F569" s="236">
        <v>0</v>
      </c>
      <c r="G569" s="237" t="s">
        <v>916</v>
      </c>
      <c r="H569" s="236">
        <v>52</v>
      </c>
      <c r="I569" s="237" t="s">
        <v>1121</v>
      </c>
      <c r="J569" s="236">
        <v>64</v>
      </c>
      <c r="K569" s="237" t="s">
        <v>1121</v>
      </c>
      <c r="L569" s="236">
        <v>0</v>
      </c>
      <c r="M569" s="237" t="s">
        <v>916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861</v>
      </c>
      <c r="D570" s="234" t="s">
        <v>172</v>
      </c>
      <c r="E570" s="235" t="s">
        <v>863</v>
      </c>
      <c r="F570" s="236">
        <v>55</v>
      </c>
      <c r="G570" s="237" t="s">
        <v>1116</v>
      </c>
      <c r="H570" s="236">
        <v>0</v>
      </c>
      <c r="I570" s="237" t="s">
        <v>916</v>
      </c>
      <c r="J570" s="236">
        <v>0</v>
      </c>
      <c r="K570" s="237" t="s">
        <v>916</v>
      </c>
      <c r="L570" s="236">
        <v>0</v>
      </c>
      <c r="M570" s="237" t="s">
        <v>916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854</v>
      </c>
      <c r="D571" s="234" t="s">
        <v>172</v>
      </c>
      <c r="E571" s="235" t="s">
        <v>864</v>
      </c>
      <c r="F571" s="236">
        <v>29</v>
      </c>
      <c r="G571" s="237" t="s">
        <v>1118</v>
      </c>
      <c r="H571" s="236">
        <v>0</v>
      </c>
      <c r="I571" s="237" t="s">
        <v>916</v>
      </c>
      <c r="J571" s="236">
        <v>0</v>
      </c>
      <c r="K571" s="237" t="s">
        <v>916</v>
      </c>
      <c r="L571" s="236">
        <v>0</v>
      </c>
      <c r="M571" s="237" t="s">
        <v>916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841</v>
      </c>
      <c r="D572" s="234" t="s">
        <v>172</v>
      </c>
      <c r="E572" s="235" t="s">
        <v>865</v>
      </c>
      <c r="F572" s="236">
        <v>0</v>
      </c>
      <c r="G572" s="237" t="s">
        <v>916</v>
      </c>
      <c r="H572" s="236">
        <v>38</v>
      </c>
      <c r="I572" s="237" t="s">
        <v>1123</v>
      </c>
      <c r="J572" s="236">
        <v>35</v>
      </c>
      <c r="K572" s="237" t="s">
        <v>1123</v>
      </c>
      <c r="L572" s="236">
        <v>0</v>
      </c>
      <c r="M572" s="237" t="s">
        <v>916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828</v>
      </c>
      <c r="D573" s="234" t="s">
        <v>172</v>
      </c>
      <c r="E573" s="235" t="s">
        <v>866</v>
      </c>
      <c r="F573" s="236">
        <v>0</v>
      </c>
      <c r="G573" s="237" t="s">
        <v>916</v>
      </c>
      <c r="H573" s="236">
        <v>63</v>
      </c>
      <c r="I573" s="237" t="s">
        <v>1119</v>
      </c>
      <c r="J573" s="236">
        <v>90</v>
      </c>
      <c r="K573" s="237" t="s">
        <v>1119</v>
      </c>
      <c r="L573" s="236">
        <v>6</v>
      </c>
      <c r="M573" s="237" t="s">
        <v>1125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819</v>
      </c>
      <c r="D574" s="234" t="s">
        <v>175</v>
      </c>
      <c r="E574" s="235" t="s">
        <v>867</v>
      </c>
      <c r="F574" s="236">
        <v>0</v>
      </c>
      <c r="G574" s="237" t="s">
        <v>916</v>
      </c>
      <c r="H574" s="236">
        <v>253</v>
      </c>
      <c r="I574" s="237" t="s">
        <v>1115</v>
      </c>
      <c r="J574" s="236">
        <v>290</v>
      </c>
      <c r="K574" s="237" t="s">
        <v>1115</v>
      </c>
      <c r="L574" s="236">
        <v>44</v>
      </c>
      <c r="M574" s="237" t="s">
        <v>1117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819</v>
      </c>
      <c r="D575" s="234" t="s">
        <v>175</v>
      </c>
      <c r="E575" s="235" t="s">
        <v>868</v>
      </c>
      <c r="F575" s="236">
        <v>0</v>
      </c>
      <c r="G575" s="237" t="s">
        <v>916</v>
      </c>
      <c r="H575" s="236">
        <v>401</v>
      </c>
      <c r="I575" s="237" t="s">
        <v>1115</v>
      </c>
      <c r="J575" s="236">
        <v>443</v>
      </c>
      <c r="K575" s="237" t="s">
        <v>1115</v>
      </c>
      <c r="L575" s="236">
        <v>75</v>
      </c>
      <c r="M575" s="237" t="s">
        <v>1115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819</v>
      </c>
      <c r="D576" s="234" t="s">
        <v>175</v>
      </c>
      <c r="E576" s="235" t="s">
        <v>869</v>
      </c>
      <c r="F576" s="236">
        <v>0</v>
      </c>
      <c r="G576" s="237" t="s">
        <v>916</v>
      </c>
      <c r="H576" s="236">
        <v>355</v>
      </c>
      <c r="I576" s="237" t="s">
        <v>1115</v>
      </c>
      <c r="J576" s="236">
        <v>356</v>
      </c>
      <c r="K576" s="237" t="s">
        <v>1115</v>
      </c>
      <c r="L576" s="236">
        <v>57</v>
      </c>
      <c r="M576" s="237" t="s">
        <v>1117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819</v>
      </c>
      <c r="D577" s="234" t="s">
        <v>175</v>
      </c>
      <c r="E577" s="235" t="s">
        <v>870</v>
      </c>
      <c r="F577" s="236">
        <v>0</v>
      </c>
      <c r="G577" s="237" t="s">
        <v>916</v>
      </c>
      <c r="H577" s="236">
        <v>207</v>
      </c>
      <c r="I577" s="237" t="s">
        <v>1115</v>
      </c>
      <c r="J577" s="236">
        <v>206</v>
      </c>
      <c r="K577" s="237" t="s">
        <v>1115</v>
      </c>
      <c r="L577" s="236">
        <v>30</v>
      </c>
      <c r="M577" s="237" t="s">
        <v>1119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819</v>
      </c>
      <c r="D578" s="234" t="s">
        <v>175</v>
      </c>
      <c r="E578" s="235" t="s">
        <v>871</v>
      </c>
      <c r="F578" s="236">
        <v>0</v>
      </c>
      <c r="G578" s="237" t="s">
        <v>916</v>
      </c>
      <c r="H578" s="236">
        <v>374</v>
      </c>
      <c r="I578" s="237" t="s">
        <v>1115</v>
      </c>
      <c r="J578" s="236">
        <v>450</v>
      </c>
      <c r="K578" s="237" t="s">
        <v>1115</v>
      </c>
      <c r="L578" s="236">
        <v>53</v>
      </c>
      <c r="M578" s="237" t="s">
        <v>1117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819</v>
      </c>
      <c r="D579" s="234" t="s">
        <v>175</v>
      </c>
      <c r="E579" s="235" t="s">
        <v>872</v>
      </c>
      <c r="F579" s="236">
        <v>90</v>
      </c>
      <c r="G579" s="237" t="s">
        <v>1114</v>
      </c>
      <c r="H579" s="236">
        <v>0</v>
      </c>
      <c r="I579" s="237" t="s">
        <v>916</v>
      </c>
      <c r="J579" s="236">
        <v>0</v>
      </c>
      <c r="K579" s="237" t="s">
        <v>916</v>
      </c>
      <c r="L579" s="236">
        <v>0</v>
      </c>
      <c r="M579" s="237" t="s">
        <v>916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839</v>
      </c>
      <c r="D580" s="234" t="s">
        <v>198</v>
      </c>
      <c r="E580" s="235" t="s">
        <v>873</v>
      </c>
      <c r="F580" s="236">
        <v>0</v>
      </c>
      <c r="G580" s="237" t="s">
        <v>916</v>
      </c>
      <c r="H580" s="236">
        <v>76</v>
      </c>
      <c r="I580" s="237" t="s">
        <v>1119</v>
      </c>
      <c r="J580" s="236">
        <v>131</v>
      </c>
      <c r="K580" s="237" t="s">
        <v>1117</v>
      </c>
      <c r="L580" s="236">
        <v>20</v>
      </c>
      <c r="M580" s="237" t="s">
        <v>1121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836</v>
      </c>
      <c r="D581" s="234" t="s">
        <v>172</v>
      </c>
      <c r="E581" s="235" t="s">
        <v>874</v>
      </c>
      <c r="F581" s="236">
        <v>25</v>
      </c>
      <c r="G581" s="237" t="s">
        <v>1120</v>
      </c>
      <c r="H581" s="236">
        <v>22</v>
      </c>
      <c r="I581" s="237" t="s">
        <v>1124</v>
      </c>
      <c r="J581" s="236">
        <v>43</v>
      </c>
      <c r="K581" s="237" t="s">
        <v>1123</v>
      </c>
      <c r="L581" s="236">
        <v>0</v>
      </c>
      <c r="M581" s="237" t="s">
        <v>916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850</v>
      </c>
      <c r="D582" s="234" t="s">
        <v>172</v>
      </c>
      <c r="E582" s="235" t="s">
        <v>875</v>
      </c>
      <c r="F582" s="236">
        <v>38</v>
      </c>
      <c r="G582" s="237" t="s">
        <v>1118</v>
      </c>
      <c r="H582" s="236">
        <v>51</v>
      </c>
      <c r="I582" s="237" t="s">
        <v>1121</v>
      </c>
      <c r="J582" s="236">
        <v>96</v>
      </c>
      <c r="K582" s="237" t="s">
        <v>1119</v>
      </c>
      <c r="L582" s="236">
        <v>14</v>
      </c>
      <c r="M582" s="237" t="s">
        <v>1123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876</v>
      </c>
      <c r="D584" s="234" t="s">
        <v>198</v>
      </c>
      <c r="E584" s="235" t="s">
        <v>877</v>
      </c>
      <c r="F584" s="236">
        <v>125</v>
      </c>
      <c r="G584" s="237" t="s">
        <v>1114</v>
      </c>
      <c r="H584" s="236">
        <v>101</v>
      </c>
      <c r="I584" s="237" t="s">
        <v>1117</v>
      </c>
      <c r="J584" s="236">
        <v>128</v>
      </c>
      <c r="K584" s="237" t="s">
        <v>1117</v>
      </c>
      <c r="L584" s="236">
        <v>0</v>
      </c>
      <c r="M584" s="237" t="s">
        <v>916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878</v>
      </c>
      <c r="D585" s="234" t="s">
        <v>172</v>
      </c>
      <c r="E585" s="235" t="s">
        <v>879</v>
      </c>
      <c r="F585" s="236">
        <v>2</v>
      </c>
      <c r="G585" s="237" t="s">
        <v>1122</v>
      </c>
      <c r="H585" s="236">
        <v>54</v>
      </c>
      <c r="I585" s="237" t="s">
        <v>1121</v>
      </c>
      <c r="J585" s="236">
        <v>103</v>
      </c>
      <c r="K585" s="237" t="s">
        <v>1117</v>
      </c>
      <c r="L585" s="236">
        <v>18</v>
      </c>
      <c r="M585" s="237" t="s">
        <v>1123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878</v>
      </c>
      <c r="D586" s="234" t="s">
        <v>175</v>
      </c>
      <c r="E586" s="235" t="s">
        <v>880</v>
      </c>
      <c r="F586" s="236">
        <v>65</v>
      </c>
      <c r="G586" s="237" t="s">
        <v>1114</v>
      </c>
      <c r="H586" s="236">
        <v>0</v>
      </c>
      <c r="I586" s="237" t="s">
        <v>916</v>
      </c>
      <c r="J586" s="236">
        <v>0</v>
      </c>
      <c r="K586" s="237" t="s">
        <v>916</v>
      </c>
      <c r="L586" s="236">
        <v>0</v>
      </c>
      <c r="M586" s="237" t="s">
        <v>916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878</v>
      </c>
      <c r="D587" s="234" t="s">
        <v>175</v>
      </c>
      <c r="E587" s="235" t="s">
        <v>881</v>
      </c>
      <c r="F587" s="236">
        <v>0</v>
      </c>
      <c r="G587" s="237" t="s">
        <v>916</v>
      </c>
      <c r="H587" s="236">
        <v>0</v>
      </c>
      <c r="I587" s="237" t="s">
        <v>916</v>
      </c>
      <c r="J587" s="236">
        <v>0</v>
      </c>
      <c r="K587" s="237" t="s">
        <v>916</v>
      </c>
      <c r="L587" s="236">
        <v>0</v>
      </c>
      <c r="M587" s="237" t="s">
        <v>916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916</v>
      </c>
      <c r="H588" s="236">
        <v>0</v>
      </c>
      <c r="I588" s="237" t="s">
        <v>916</v>
      </c>
      <c r="J588" s="236">
        <v>0</v>
      </c>
      <c r="K588" s="237" t="s">
        <v>916</v>
      </c>
      <c r="L588" s="236">
        <v>0</v>
      </c>
      <c r="M588" s="237" t="s">
        <v>916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916</v>
      </c>
      <c r="H589" s="236">
        <v>0</v>
      </c>
      <c r="I589" s="237" t="s">
        <v>916</v>
      </c>
      <c r="J589" s="236">
        <v>0</v>
      </c>
      <c r="K589" s="237" t="s">
        <v>916</v>
      </c>
      <c r="L589" s="236">
        <v>0</v>
      </c>
      <c r="M589" s="237" t="s">
        <v>916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882</v>
      </c>
      <c r="D590" s="234" t="s">
        <v>175</v>
      </c>
      <c r="E590" s="235" t="s">
        <v>883</v>
      </c>
      <c r="F590" s="236">
        <v>143</v>
      </c>
      <c r="G590" s="237" t="s">
        <v>1114</v>
      </c>
      <c r="H590" s="236">
        <v>0</v>
      </c>
      <c r="I590" s="237" t="s">
        <v>916</v>
      </c>
      <c r="J590" s="236">
        <v>0</v>
      </c>
      <c r="K590" s="237" t="s">
        <v>916</v>
      </c>
      <c r="L590" s="236">
        <v>0</v>
      </c>
      <c r="M590" s="237" t="s">
        <v>916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882</v>
      </c>
      <c r="D591" s="234" t="s">
        <v>175</v>
      </c>
      <c r="E591" s="235" t="s">
        <v>884</v>
      </c>
      <c r="F591" s="236">
        <v>70</v>
      </c>
      <c r="G591" s="237" t="s">
        <v>1114</v>
      </c>
      <c r="H591" s="236">
        <v>0</v>
      </c>
      <c r="I591" s="237" t="s">
        <v>916</v>
      </c>
      <c r="J591" s="236">
        <v>0</v>
      </c>
      <c r="K591" s="237" t="s">
        <v>916</v>
      </c>
      <c r="L591" s="236">
        <v>0</v>
      </c>
      <c r="M591" s="237" t="s">
        <v>916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882</v>
      </c>
      <c r="D592" s="234" t="s">
        <v>175</v>
      </c>
      <c r="E592" s="235" t="s">
        <v>885</v>
      </c>
      <c r="F592" s="236">
        <v>225</v>
      </c>
      <c r="G592" s="237" t="s">
        <v>1114</v>
      </c>
      <c r="H592" s="236">
        <v>0</v>
      </c>
      <c r="I592" s="237" t="s">
        <v>916</v>
      </c>
      <c r="J592" s="236">
        <v>0</v>
      </c>
      <c r="K592" s="237" t="s">
        <v>916</v>
      </c>
      <c r="L592" s="236">
        <v>0</v>
      </c>
      <c r="M592" s="237" t="s">
        <v>916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882</v>
      </c>
      <c r="D593" s="234" t="s">
        <v>175</v>
      </c>
      <c r="E593" s="235" t="s">
        <v>886</v>
      </c>
      <c r="F593" s="236">
        <v>210</v>
      </c>
      <c r="G593" s="237" t="s">
        <v>1114</v>
      </c>
      <c r="H593" s="236">
        <v>0</v>
      </c>
      <c r="I593" s="237" t="s">
        <v>916</v>
      </c>
      <c r="J593" s="236">
        <v>0</v>
      </c>
      <c r="K593" s="237" t="s">
        <v>916</v>
      </c>
      <c r="L593" s="236">
        <v>0</v>
      </c>
      <c r="M593" s="237" t="s">
        <v>916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882</v>
      </c>
      <c r="D594" s="234" t="s">
        <v>175</v>
      </c>
      <c r="E594" s="235" t="s">
        <v>887</v>
      </c>
      <c r="F594" s="236">
        <v>135</v>
      </c>
      <c r="G594" s="237" t="s">
        <v>1114</v>
      </c>
      <c r="H594" s="236">
        <v>0</v>
      </c>
      <c r="I594" s="237" t="s">
        <v>916</v>
      </c>
      <c r="J594" s="236">
        <v>0</v>
      </c>
      <c r="K594" s="237" t="s">
        <v>916</v>
      </c>
      <c r="L594" s="236">
        <v>0</v>
      </c>
      <c r="M594" s="237" t="s">
        <v>916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882</v>
      </c>
      <c r="D595" s="234" t="s">
        <v>175</v>
      </c>
      <c r="E595" s="235" t="s">
        <v>888</v>
      </c>
      <c r="F595" s="236">
        <v>0</v>
      </c>
      <c r="G595" s="237" t="s">
        <v>916</v>
      </c>
      <c r="H595" s="236">
        <v>0</v>
      </c>
      <c r="I595" s="237" t="s">
        <v>916</v>
      </c>
      <c r="J595" s="236">
        <v>0</v>
      </c>
      <c r="K595" s="237" t="s">
        <v>916</v>
      </c>
      <c r="L595" s="236">
        <v>0</v>
      </c>
      <c r="M595" s="237" t="s">
        <v>916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882</v>
      </c>
      <c r="D596" s="234" t="s">
        <v>175</v>
      </c>
      <c r="E596" s="235" t="s">
        <v>889</v>
      </c>
      <c r="F596" s="236">
        <v>0</v>
      </c>
      <c r="G596" s="237" t="s">
        <v>916</v>
      </c>
      <c r="H596" s="236">
        <v>0</v>
      </c>
      <c r="I596" s="237" t="s">
        <v>916</v>
      </c>
      <c r="J596" s="236">
        <v>0</v>
      </c>
      <c r="K596" s="237" t="s">
        <v>916</v>
      </c>
      <c r="L596" s="236">
        <v>0</v>
      </c>
      <c r="M596" s="237" t="s">
        <v>916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882</v>
      </c>
      <c r="D597" s="234" t="s">
        <v>175</v>
      </c>
      <c r="E597" s="235" t="s">
        <v>890</v>
      </c>
      <c r="F597" s="236">
        <v>130</v>
      </c>
      <c r="G597" s="237" t="s">
        <v>1114</v>
      </c>
      <c r="H597" s="236">
        <v>0</v>
      </c>
      <c r="I597" s="237" t="s">
        <v>916</v>
      </c>
      <c r="J597" s="236">
        <v>0</v>
      </c>
      <c r="K597" s="237" t="s">
        <v>916</v>
      </c>
      <c r="L597" s="236">
        <v>0</v>
      </c>
      <c r="M597" s="237" t="s">
        <v>916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882</v>
      </c>
      <c r="D598" s="234" t="s">
        <v>175</v>
      </c>
      <c r="E598" s="235" t="s">
        <v>891</v>
      </c>
      <c r="F598" s="236">
        <v>0</v>
      </c>
      <c r="G598" s="237" t="s">
        <v>916</v>
      </c>
      <c r="H598" s="236">
        <v>0</v>
      </c>
      <c r="I598" s="237" t="s">
        <v>916</v>
      </c>
      <c r="J598" s="236">
        <v>0</v>
      </c>
      <c r="K598" s="237" t="s">
        <v>916</v>
      </c>
      <c r="L598" s="236">
        <v>0</v>
      </c>
      <c r="M598" s="237" t="s">
        <v>916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882</v>
      </c>
      <c r="D599" s="234" t="s">
        <v>175</v>
      </c>
      <c r="E599" s="235" t="s">
        <v>892</v>
      </c>
      <c r="F599" s="236">
        <v>0</v>
      </c>
      <c r="G599" s="237" t="s">
        <v>916</v>
      </c>
      <c r="H599" s="236">
        <v>168</v>
      </c>
      <c r="I599" s="237" t="s">
        <v>1115</v>
      </c>
      <c r="J599" s="236">
        <v>169</v>
      </c>
      <c r="K599" s="237" t="s">
        <v>1117</v>
      </c>
      <c r="L599" s="236">
        <v>0</v>
      </c>
      <c r="M599" s="237" t="s">
        <v>916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882</v>
      </c>
      <c r="D600" s="234" t="s">
        <v>175</v>
      </c>
      <c r="E600" s="235" t="s">
        <v>893</v>
      </c>
      <c r="F600" s="236">
        <v>0</v>
      </c>
      <c r="G600" s="237" t="s">
        <v>916</v>
      </c>
      <c r="H600" s="236">
        <v>219</v>
      </c>
      <c r="I600" s="237" t="s">
        <v>1115</v>
      </c>
      <c r="J600" s="236">
        <v>308</v>
      </c>
      <c r="K600" s="237" t="s">
        <v>1115</v>
      </c>
      <c r="L600" s="236">
        <v>64</v>
      </c>
      <c r="M600" s="237" t="s">
        <v>1117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882</v>
      </c>
      <c r="D601" s="234" t="s">
        <v>175</v>
      </c>
      <c r="E601" s="235" t="s">
        <v>894</v>
      </c>
      <c r="F601" s="236">
        <v>0</v>
      </c>
      <c r="G601" s="237" t="s">
        <v>916</v>
      </c>
      <c r="H601" s="236">
        <v>162</v>
      </c>
      <c r="I601" s="237" t="s">
        <v>1115</v>
      </c>
      <c r="J601" s="236">
        <v>202</v>
      </c>
      <c r="K601" s="237" t="s">
        <v>1115</v>
      </c>
      <c r="L601" s="236">
        <v>58</v>
      </c>
      <c r="M601" s="237" t="s">
        <v>1117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895</v>
      </c>
      <c r="D602" s="234" t="s">
        <v>198</v>
      </c>
      <c r="E602" s="235" t="s">
        <v>896</v>
      </c>
      <c r="F602" s="236">
        <v>95</v>
      </c>
      <c r="G602" s="237" t="s">
        <v>1116</v>
      </c>
      <c r="H602" s="236">
        <v>83</v>
      </c>
      <c r="I602" s="237" t="s">
        <v>1117</v>
      </c>
      <c r="J602" s="236">
        <v>121</v>
      </c>
      <c r="K602" s="237" t="s">
        <v>1117</v>
      </c>
      <c r="L602" s="236">
        <v>22</v>
      </c>
      <c r="M602" s="237" t="s">
        <v>1121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882</v>
      </c>
      <c r="D603" s="234" t="s">
        <v>175</v>
      </c>
      <c r="E603" s="235" t="s">
        <v>897</v>
      </c>
      <c r="F603" s="236">
        <v>0</v>
      </c>
      <c r="G603" s="237" t="s">
        <v>916</v>
      </c>
      <c r="H603" s="236">
        <v>208</v>
      </c>
      <c r="I603" s="237" t="s">
        <v>1115</v>
      </c>
      <c r="J603" s="236">
        <v>276</v>
      </c>
      <c r="K603" s="237" t="s">
        <v>1115</v>
      </c>
      <c r="L603" s="236">
        <v>67</v>
      </c>
      <c r="M603" s="237" t="s">
        <v>1117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898</v>
      </c>
      <c r="D604" s="234" t="s">
        <v>198</v>
      </c>
      <c r="E604" s="235" t="s">
        <v>899</v>
      </c>
      <c r="F604" s="236">
        <v>110</v>
      </c>
      <c r="G604" s="237" t="s">
        <v>1114</v>
      </c>
      <c r="H604" s="236">
        <v>89</v>
      </c>
      <c r="I604" s="237" t="s">
        <v>1117</v>
      </c>
      <c r="J604" s="236">
        <v>103</v>
      </c>
      <c r="K604" s="237" t="s">
        <v>1117</v>
      </c>
      <c r="L604" s="236">
        <v>0</v>
      </c>
      <c r="M604" s="237" t="s">
        <v>916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900</v>
      </c>
      <c r="D606" s="234" t="s">
        <v>172</v>
      </c>
      <c r="E606" s="235" t="s">
        <v>901</v>
      </c>
      <c r="F606" s="236">
        <v>0</v>
      </c>
      <c r="G606" s="237" t="s">
        <v>916</v>
      </c>
      <c r="H606" s="236">
        <v>81</v>
      </c>
      <c r="I606" s="237" t="s">
        <v>1117</v>
      </c>
      <c r="J606" s="236">
        <v>80</v>
      </c>
      <c r="K606" s="237" t="s">
        <v>1119</v>
      </c>
      <c r="L606" s="236">
        <v>18</v>
      </c>
      <c r="M606" s="237" t="s">
        <v>1123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902</v>
      </c>
      <c r="D607" s="234" t="s">
        <v>172</v>
      </c>
      <c r="E607" s="235" t="s">
        <v>903</v>
      </c>
      <c r="F607" s="236">
        <v>0</v>
      </c>
      <c r="G607" s="237" t="s">
        <v>916</v>
      </c>
      <c r="H607" s="236">
        <v>39</v>
      </c>
      <c r="I607" s="237" t="s">
        <v>1123</v>
      </c>
      <c r="J607" s="236">
        <v>44</v>
      </c>
      <c r="K607" s="237" t="s">
        <v>1123</v>
      </c>
      <c r="L607" s="236">
        <v>0</v>
      </c>
      <c r="M607" s="237" t="s">
        <v>916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904</v>
      </c>
      <c r="D608" s="234" t="s">
        <v>175</v>
      </c>
      <c r="E608" s="235" t="s">
        <v>905</v>
      </c>
      <c r="F608" s="236">
        <v>163</v>
      </c>
      <c r="G608" s="237" t="s">
        <v>1114</v>
      </c>
      <c r="H608" s="236">
        <v>0</v>
      </c>
      <c r="I608" s="237" t="s">
        <v>916</v>
      </c>
      <c r="J608" s="236">
        <v>0</v>
      </c>
      <c r="K608" s="237" t="s">
        <v>916</v>
      </c>
      <c r="L608" s="236">
        <v>0</v>
      </c>
      <c r="M608" s="237" t="s">
        <v>916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902</v>
      </c>
      <c r="D609" s="234" t="s">
        <v>172</v>
      </c>
      <c r="E609" s="235" t="s">
        <v>906</v>
      </c>
      <c r="F609" s="236">
        <v>40</v>
      </c>
      <c r="G609" s="237" t="s">
        <v>1118</v>
      </c>
      <c r="H609" s="236">
        <v>0</v>
      </c>
      <c r="I609" s="237" t="s">
        <v>916</v>
      </c>
      <c r="J609" s="236">
        <v>0</v>
      </c>
      <c r="K609" s="237" t="s">
        <v>916</v>
      </c>
      <c r="L609" s="236">
        <v>0</v>
      </c>
      <c r="M609" s="237" t="s">
        <v>916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907</v>
      </c>
      <c r="D610" s="234" t="s">
        <v>172</v>
      </c>
      <c r="E610" s="235" t="s">
        <v>908</v>
      </c>
      <c r="F610" s="236">
        <v>84</v>
      </c>
      <c r="G610" s="237" t="s">
        <v>1116</v>
      </c>
      <c r="H610" s="236">
        <v>0</v>
      </c>
      <c r="I610" s="237" t="s">
        <v>916</v>
      </c>
      <c r="J610" s="236">
        <v>0</v>
      </c>
      <c r="K610" s="237" t="s">
        <v>916</v>
      </c>
      <c r="L610" s="236">
        <v>0</v>
      </c>
      <c r="M610" s="237" t="s">
        <v>916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909</v>
      </c>
      <c r="D611" s="234" t="s">
        <v>172</v>
      </c>
      <c r="E611" s="235" t="s">
        <v>910</v>
      </c>
      <c r="F611" s="236">
        <v>77</v>
      </c>
      <c r="G611" s="237" t="s">
        <v>1116</v>
      </c>
      <c r="H611" s="236">
        <v>0</v>
      </c>
      <c r="I611" s="237" t="s">
        <v>916</v>
      </c>
      <c r="J611" s="236">
        <v>0</v>
      </c>
      <c r="K611" s="237" t="s">
        <v>916</v>
      </c>
      <c r="L611" s="236">
        <v>0</v>
      </c>
      <c r="M611" s="237" t="s">
        <v>916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911</v>
      </c>
      <c r="D612" s="234" t="s">
        <v>172</v>
      </c>
      <c r="E612" s="235" t="s">
        <v>912</v>
      </c>
      <c r="F612" s="236">
        <v>76</v>
      </c>
      <c r="G612" s="237" t="s">
        <v>1116</v>
      </c>
      <c r="H612" s="236">
        <v>0</v>
      </c>
      <c r="I612" s="237" t="s">
        <v>916</v>
      </c>
      <c r="J612" s="236">
        <v>0</v>
      </c>
      <c r="K612" s="237" t="s">
        <v>916</v>
      </c>
      <c r="L612" s="236">
        <v>0</v>
      </c>
      <c r="M612" s="237" t="s">
        <v>916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913</v>
      </c>
      <c r="D613" s="234" t="s">
        <v>172</v>
      </c>
      <c r="E613" s="235" t="s">
        <v>914</v>
      </c>
      <c r="F613" s="236">
        <v>106</v>
      </c>
      <c r="G613" s="237" t="s">
        <v>1114</v>
      </c>
      <c r="H613" s="236">
        <v>0</v>
      </c>
      <c r="I613" s="237" t="s">
        <v>916</v>
      </c>
      <c r="J613" s="236">
        <v>0</v>
      </c>
      <c r="K613" s="237" t="s">
        <v>916</v>
      </c>
      <c r="L613" s="236">
        <v>0</v>
      </c>
      <c r="M613" s="237" t="s">
        <v>916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915</v>
      </c>
      <c r="D614" s="234" t="s">
        <v>172</v>
      </c>
      <c r="E614" s="235" t="s">
        <v>916</v>
      </c>
      <c r="F614" s="236">
        <v>0</v>
      </c>
      <c r="G614" s="237" t="s">
        <v>916</v>
      </c>
      <c r="H614" s="236">
        <v>0</v>
      </c>
      <c r="I614" s="237" t="s">
        <v>916</v>
      </c>
      <c r="J614" s="236">
        <v>0</v>
      </c>
      <c r="K614" s="237" t="s">
        <v>916</v>
      </c>
      <c r="L614" s="236">
        <v>0</v>
      </c>
      <c r="M614" s="237" t="s">
        <v>916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917</v>
      </c>
      <c r="D615" s="234" t="s">
        <v>172</v>
      </c>
      <c r="E615" s="235" t="s">
        <v>918</v>
      </c>
      <c r="F615" s="236">
        <v>68</v>
      </c>
      <c r="G615" s="237" t="s">
        <v>1116</v>
      </c>
      <c r="H615" s="236">
        <v>0</v>
      </c>
      <c r="I615" s="237" t="s">
        <v>916</v>
      </c>
      <c r="J615" s="236">
        <v>0</v>
      </c>
      <c r="K615" s="237" t="s">
        <v>916</v>
      </c>
      <c r="L615" s="236">
        <v>0</v>
      </c>
      <c r="M615" s="237" t="s">
        <v>916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902</v>
      </c>
      <c r="D616" s="234" t="s">
        <v>172</v>
      </c>
      <c r="E616" s="235" t="s">
        <v>919</v>
      </c>
      <c r="F616" s="236">
        <v>57</v>
      </c>
      <c r="G616" s="237" t="s">
        <v>1116</v>
      </c>
      <c r="H616" s="236">
        <v>0</v>
      </c>
      <c r="I616" s="237" t="s">
        <v>916</v>
      </c>
      <c r="J616" s="236">
        <v>0</v>
      </c>
      <c r="K616" s="237" t="s">
        <v>916</v>
      </c>
      <c r="L616" s="236">
        <v>0</v>
      </c>
      <c r="M616" s="237" t="s">
        <v>916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920</v>
      </c>
      <c r="D617" s="234" t="s">
        <v>172</v>
      </c>
      <c r="E617" s="235" t="s">
        <v>921</v>
      </c>
      <c r="F617" s="236">
        <v>92</v>
      </c>
      <c r="G617" s="237" t="s">
        <v>1116</v>
      </c>
      <c r="H617" s="236">
        <v>0</v>
      </c>
      <c r="I617" s="237" t="s">
        <v>916</v>
      </c>
      <c r="J617" s="236">
        <v>0</v>
      </c>
      <c r="K617" s="237" t="s">
        <v>916</v>
      </c>
      <c r="L617" s="236">
        <v>0</v>
      </c>
      <c r="M617" s="237" t="s">
        <v>916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900</v>
      </c>
      <c r="D618" s="234" t="s">
        <v>172</v>
      </c>
      <c r="E618" s="235" t="s">
        <v>922</v>
      </c>
      <c r="F618" s="236">
        <v>37</v>
      </c>
      <c r="G618" s="237" t="s">
        <v>1118</v>
      </c>
      <c r="H618" s="236">
        <v>0</v>
      </c>
      <c r="I618" s="237" t="s">
        <v>916</v>
      </c>
      <c r="J618" s="236">
        <v>0</v>
      </c>
      <c r="K618" s="237" t="s">
        <v>916</v>
      </c>
      <c r="L618" s="236">
        <v>0</v>
      </c>
      <c r="M618" s="237" t="s">
        <v>916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902</v>
      </c>
      <c r="D619" s="234" t="s">
        <v>172</v>
      </c>
      <c r="E619" s="235" t="s">
        <v>923</v>
      </c>
      <c r="F619" s="236">
        <v>127</v>
      </c>
      <c r="G619" s="237" t="s">
        <v>1114</v>
      </c>
      <c r="H619" s="236">
        <v>0</v>
      </c>
      <c r="I619" s="237" t="s">
        <v>916</v>
      </c>
      <c r="J619" s="236">
        <v>0</v>
      </c>
      <c r="K619" s="237" t="s">
        <v>916</v>
      </c>
      <c r="L619" s="236">
        <v>0</v>
      </c>
      <c r="M619" s="237" t="s">
        <v>916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924</v>
      </c>
      <c r="D620" s="234" t="s">
        <v>172</v>
      </c>
      <c r="E620" s="235" t="s">
        <v>925</v>
      </c>
      <c r="F620" s="236">
        <v>75</v>
      </c>
      <c r="G620" s="237" t="s">
        <v>1116</v>
      </c>
      <c r="H620" s="236">
        <v>0</v>
      </c>
      <c r="I620" s="237" t="s">
        <v>916</v>
      </c>
      <c r="J620" s="236">
        <v>0</v>
      </c>
      <c r="K620" s="237" t="s">
        <v>916</v>
      </c>
      <c r="L620" s="236">
        <v>0</v>
      </c>
      <c r="M620" s="237" t="s">
        <v>916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924</v>
      </c>
      <c r="D621" s="234" t="s">
        <v>172</v>
      </c>
      <c r="E621" s="235" t="s">
        <v>916</v>
      </c>
      <c r="F621" s="236">
        <v>0</v>
      </c>
      <c r="G621" s="237" t="s">
        <v>916</v>
      </c>
      <c r="H621" s="236">
        <v>0</v>
      </c>
      <c r="I621" s="237" t="s">
        <v>916</v>
      </c>
      <c r="J621" s="236">
        <v>0</v>
      </c>
      <c r="K621" s="237" t="s">
        <v>916</v>
      </c>
      <c r="L621" s="236">
        <v>0</v>
      </c>
      <c r="M621" s="237" t="s">
        <v>916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926</v>
      </c>
      <c r="D622" s="234" t="s">
        <v>172</v>
      </c>
      <c r="E622" s="235" t="s">
        <v>916</v>
      </c>
      <c r="F622" s="236">
        <v>0</v>
      </c>
      <c r="G622" s="237" t="s">
        <v>916</v>
      </c>
      <c r="H622" s="236">
        <v>0</v>
      </c>
      <c r="I622" s="237" t="s">
        <v>916</v>
      </c>
      <c r="J622" s="236">
        <v>0</v>
      </c>
      <c r="K622" s="237" t="s">
        <v>916</v>
      </c>
      <c r="L622" s="236">
        <v>0</v>
      </c>
      <c r="M622" s="237" t="s">
        <v>916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927</v>
      </c>
      <c r="D623" s="234" t="s">
        <v>172</v>
      </c>
      <c r="E623" s="235" t="s">
        <v>916</v>
      </c>
      <c r="F623" s="236">
        <v>0</v>
      </c>
      <c r="G623" s="237" t="s">
        <v>916</v>
      </c>
      <c r="H623" s="236">
        <v>0</v>
      </c>
      <c r="I623" s="237" t="s">
        <v>916</v>
      </c>
      <c r="J623" s="236">
        <v>0</v>
      </c>
      <c r="K623" s="237" t="s">
        <v>916</v>
      </c>
      <c r="L623" s="236">
        <v>0</v>
      </c>
      <c r="M623" s="237" t="s">
        <v>916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900</v>
      </c>
      <c r="D624" s="234" t="s">
        <v>172</v>
      </c>
      <c r="E624" s="235" t="s">
        <v>928</v>
      </c>
      <c r="F624" s="236">
        <v>60</v>
      </c>
      <c r="G624" s="237" t="s">
        <v>1116</v>
      </c>
      <c r="H624" s="236">
        <v>0</v>
      </c>
      <c r="I624" s="237" t="s">
        <v>916</v>
      </c>
      <c r="J624" s="236">
        <v>0</v>
      </c>
      <c r="K624" s="237" t="s">
        <v>916</v>
      </c>
      <c r="L624" s="236">
        <v>0</v>
      </c>
      <c r="M624" s="237" t="s">
        <v>916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929</v>
      </c>
      <c r="D625" s="234" t="s">
        <v>198</v>
      </c>
      <c r="E625" s="235" t="s">
        <v>930</v>
      </c>
      <c r="F625" s="236">
        <v>135</v>
      </c>
      <c r="G625" s="237" t="s">
        <v>1114</v>
      </c>
      <c r="H625" s="236">
        <v>0</v>
      </c>
      <c r="I625" s="237" t="s">
        <v>916</v>
      </c>
      <c r="J625" s="236">
        <v>0</v>
      </c>
      <c r="K625" s="237" t="s">
        <v>916</v>
      </c>
      <c r="L625" s="236">
        <v>0</v>
      </c>
      <c r="M625" s="237" t="s">
        <v>916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911</v>
      </c>
      <c r="D626" s="234" t="s">
        <v>172</v>
      </c>
      <c r="E626" s="235" t="s">
        <v>931</v>
      </c>
      <c r="F626" s="236">
        <v>77</v>
      </c>
      <c r="G626" s="237" t="s">
        <v>1116</v>
      </c>
      <c r="H626" s="236">
        <v>0</v>
      </c>
      <c r="I626" s="237" t="s">
        <v>916</v>
      </c>
      <c r="J626" s="236">
        <v>0</v>
      </c>
      <c r="K626" s="237" t="s">
        <v>916</v>
      </c>
      <c r="L626" s="236">
        <v>0</v>
      </c>
      <c r="M626" s="237" t="s">
        <v>916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911</v>
      </c>
      <c r="D627" s="234" t="s">
        <v>172</v>
      </c>
      <c r="E627" s="235" t="s">
        <v>932</v>
      </c>
      <c r="F627" s="236">
        <v>78</v>
      </c>
      <c r="G627" s="237" t="s">
        <v>1116</v>
      </c>
      <c r="H627" s="236">
        <v>0</v>
      </c>
      <c r="I627" s="237" t="s">
        <v>916</v>
      </c>
      <c r="J627" s="236">
        <v>0</v>
      </c>
      <c r="K627" s="237" t="s">
        <v>916</v>
      </c>
      <c r="L627" s="236">
        <v>0</v>
      </c>
      <c r="M627" s="237" t="s">
        <v>916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904</v>
      </c>
      <c r="D628" s="234" t="s">
        <v>175</v>
      </c>
      <c r="E628" s="235" t="s">
        <v>933</v>
      </c>
      <c r="F628" s="236">
        <v>290</v>
      </c>
      <c r="G628" s="237" t="s">
        <v>1114</v>
      </c>
      <c r="H628" s="236">
        <v>0</v>
      </c>
      <c r="I628" s="237" t="s">
        <v>916</v>
      </c>
      <c r="J628" s="236">
        <v>0</v>
      </c>
      <c r="K628" s="237" t="s">
        <v>916</v>
      </c>
      <c r="L628" s="236">
        <v>0</v>
      </c>
      <c r="M628" s="237" t="s">
        <v>916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904</v>
      </c>
      <c r="D629" s="234" t="s">
        <v>175</v>
      </c>
      <c r="E629" s="235" t="s">
        <v>934</v>
      </c>
      <c r="F629" s="236">
        <v>238</v>
      </c>
      <c r="G629" s="237" t="s">
        <v>1114</v>
      </c>
      <c r="H629" s="236">
        <v>0</v>
      </c>
      <c r="I629" s="237" t="s">
        <v>916</v>
      </c>
      <c r="J629" s="236">
        <v>0</v>
      </c>
      <c r="K629" s="237" t="s">
        <v>916</v>
      </c>
      <c r="L629" s="236">
        <v>0</v>
      </c>
      <c r="M629" s="237" t="s">
        <v>916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904</v>
      </c>
      <c r="D630" s="234" t="s">
        <v>175</v>
      </c>
      <c r="E630" s="235" t="s">
        <v>935</v>
      </c>
      <c r="F630" s="236">
        <v>143</v>
      </c>
      <c r="G630" s="237" t="s">
        <v>1114</v>
      </c>
      <c r="H630" s="236">
        <v>0</v>
      </c>
      <c r="I630" s="237" t="s">
        <v>916</v>
      </c>
      <c r="J630" s="236">
        <v>0</v>
      </c>
      <c r="K630" s="237" t="s">
        <v>916</v>
      </c>
      <c r="L630" s="236">
        <v>0</v>
      </c>
      <c r="M630" s="237" t="s">
        <v>916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913</v>
      </c>
      <c r="D631" s="234" t="s">
        <v>172</v>
      </c>
      <c r="E631" s="235" t="s">
        <v>936</v>
      </c>
      <c r="F631" s="236">
        <v>0</v>
      </c>
      <c r="G631" s="237" t="s">
        <v>916</v>
      </c>
      <c r="H631" s="236">
        <v>79</v>
      </c>
      <c r="I631" s="237" t="s">
        <v>1119</v>
      </c>
      <c r="J631" s="236">
        <v>77</v>
      </c>
      <c r="K631" s="237" t="s">
        <v>1119</v>
      </c>
      <c r="L631" s="236">
        <v>0</v>
      </c>
      <c r="M631" s="237" t="s">
        <v>916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924</v>
      </c>
      <c r="D632" s="234" t="s">
        <v>172</v>
      </c>
      <c r="E632" s="235" t="s">
        <v>937</v>
      </c>
      <c r="F632" s="236">
        <v>13</v>
      </c>
      <c r="G632" s="237" t="s">
        <v>1120</v>
      </c>
      <c r="H632" s="236">
        <v>22</v>
      </c>
      <c r="I632" s="237" t="s">
        <v>1124</v>
      </c>
      <c r="J632" s="236">
        <v>42</v>
      </c>
      <c r="K632" s="237" t="s">
        <v>1123</v>
      </c>
      <c r="L632" s="236">
        <v>0</v>
      </c>
      <c r="M632" s="237" t="s">
        <v>916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900</v>
      </c>
      <c r="D633" s="234" t="s">
        <v>172</v>
      </c>
      <c r="E633" s="235" t="s">
        <v>938</v>
      </c>
      <c r="F633" s="236">
        <v>0</v>
      </c>
      <c r="G633" s="237" t="s">
        <v>916</v>
      </c>
      <c r="H633" s="236">
        <v>29</v>
      </c>
      <c r="I633" s="237" t="s">
        <v>1123</v>
      </c>
      <c r="J633" s="236">
        <v>32</v>
      </c>
      <c r="K633" s="237" t="s">
        <v>1123</v>
      </c>
      <c r="L633" s="236">
        <v>0</v>
      </c>
      <c r="M633" s="237" t="s">
        <v>916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927</v>
      </c>
      <c r="D634" s="234" t="s">
        <v>172</v>
      </c>
      <c r="E634" s="235" t="s">
        <v>939</v>
      </c>
      <c r="F634" s="236">
        <v>41</v>
      </c>
      <c r="G634" s="237" t="s">
        <v>1118</v>
      </c>
      <c r="H634" s="236">
        <v>24</v>
      </c>
      <c r="I634" s="237" t="s">
        <v>1124</v>
      </c>
      <c r="J634" s="236">
        <v>34</v>
      </c>
      <c r="K634" s="237" t="s">
        <v>1123</v>
      </c>
      <c r="L634" s="236">
        <v>0</v>
      </c>
      <c r="M634" s="237" t="s">
        <v>916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911</v>
      </c>
      <c r="D635" s="234" t="s">
        <v>172</v>
      </c>
      <c r="E635" s="235" t="s">
        <v>940</v>
      </c>
      <c r="F635" s="236">
        <v>46</v>
      </c>
      <c r="G635" s="237" t="s">
        <v>1118</v>
      </c>
      <c r="H635" s="236">
        <v>62</v>
      </c>
      <c r="I635" s="237" t="s">
        <v>1119</v>
      </c>
      <c r="J635" s="236">
        <v>0</v>
      </c>
      <c r="K635" s="237" t="s">
        <v>916</v>
      </c>
      <c r="L635" s="236">
        <v>0</v>
      </c>
      <c r="M635" s="237" t="s">
        <v>916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929</v>
      </c>
      <c r="D636" s="234" t="s">
        <v>198</v>
      </c>
      <c r="E636" s="235" t="s">
        <v>941</v>
      </c>
      <c r="F636" s="236">
        <v>0</v>
      </c>
      <c r="G636" s="237" t="s">
        <v>916</v>
      </c>
      <c r="H636" s="236">
        <v>127</v>
      </c>
      <c r="I636" s="237" t="s">
        <v>1117</v>
      </c>
      <c r="J636" s="236">
        <v>148</v>
      </c>
      <c r="K636" s="237" t="s">
        <v>1117</v>
      </c>
      <c r="L636" s="236">
        <v>15</v>
      </c>
      <c r="M636" s="237" t="s">
        <v>1123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917</v>
      </c>
      <c r="D637" s="234" t="s">
        <v>172</v>
      </c>
      <c r="E637" s="235" t="s">
        <v>942</v>
      </c>
      <c r="F637" s="236">
        <v>0</v>
      </c>
      <c r="G637" s="237" t="s">
        <v>916</v>
      </c>
      <c r="H637" s="236">
        <v>61</v>
      </c>
      <c r="I637" s="237" t="s">
        <v>1119</v>
      </c>
      <c r="J637" s="236">
        <v>75</v>
      </c>
      <c r="K637" s="237" t="s">
        <v>1119</v>
      </c>
      <c r="L637" s="236">
        <v>11</v>
      </c>
      <c r="M637" s="237" t="s">
        <v>1124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907</v>
      </c>
      <c r="D638" s="234" t="s">
        <v>172</v>
      </c>
      <c r="E638" s="235" t="s">
        <v>943</v>
      </c>
      <c r="F638" s="236">
        <v>0</v>
      </c>
      <c r="G638" s="237" t="s">
        <v>916</v>
      </c>
      <c r="H638" s="236">
        <v>100</v>
      </c>
      <c r="I638" s="237" t="s">
        <v>1117</v>
      </c>
      <c r="J638" s="236">
        <v>69</v>
      </c>
      <c r="K638" s="237" t="s">
        <v>1121</v>
      </c>
      <c r="L638" s="236">
        <v>12</v>
      </c>
      <c r="M638" s="237" t="s">
        <v>1124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920</v>
      </c>
      <c r="D639" s="234" t="s">
        <v>172</v>
      </c>
      <c r="E639" s="235" t="s">
        <v>944</v>
      </c>
      <c r="F639" s="236">
        <v>0</v>
      </c>
      <c r="G639" s="237" t="s">
        <v>916</v>
      </c>
      <c r="H639" s="236">
        <v>77</v>
      </c>
      <c r="I639" s="237" t="s">
        <v>1119</v>
      </c>
      <c r="J639" s="236">
        <v>92</v>
      </c>
      <c r="K639" s="237" t="s">
        <v>1119</v>
      </c>
      <c r="L639" s="236">
        <v>10</v>
      </c>
      <c r="M639" s="237" t="s">
        <v>1124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909</v>
      </c>
      <c r="D640" s="234" t="s">
        <v>172</v>
      </c>
      <c r="E640" s="235" t="s">
        <v>945</v>
      </c>
      <c r="F640" s="236">
        <v>0</v>
      </c>
      <c r="G640" s="237" t="s">
        <v>916</v>
      </c>
      <c r="H640" s="236">
        <v>75</v>
      </c>
      <c r="I640" s="237" t="s">
        <v>1119</v>
      </c>
      <c r="J640" s="236">
        <v>67</v>
      </c>
      <c r="K640" s="237" t="s">
        <v>1121</v>
      </c>
      <c r="L640" s="236">
        <v>15</v>
      </c>
      <c r="M640" s="237" t="s">
        <v>1123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904</v>
      </c>
      <c r="D641" s="234" t="s">
        <v>175</v>
      </c>
      <c r="E641" s="235" t="s">
        <v>946</v>
      </c>
      <c r="F641" s="236">
        <v>0</v>
      </c>
      <c r="G641" s="237" t="s">
        <v>916</v>
      </c>
      <c r="H641" s="236">
        <v>53</v>
      </c>
      <c r="I641" s="237" t="s">
        <v>1121</v>
      </c>
      <c r="J641" s="236">
        <v>0</v>
      </c>
      <c r="K641" s="237" t="s">
        <v>916</v>
      </c>
      <c r="L641" s="236">
        <v>0</v>
      </c>
      <c r="M641" s="237" t="s">
        <v>916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915</v>
      </c>
      <c r="D642" s="234" t="s">
        <v>172</v>
      </c>
      <c r="E642" s="235" t="s">
        <v>947</v>
      </c>
      <c r="F642" s="236">
        <v>77</v>
      </c>
      <c r="G642" s="237" t="s">
        <v>1116</v>
      </c>
      <c r="H642" s="236">
        <v>69</v>
      </c>
      <c r="I642" s="237" t="s">
        <v>1119</v>
      </c>
      <c r="J642" s="236">
        <v>105</v>
      </c>
      <c r="K642" s="237" t="s">
        <v>1117</v>
      </c>
      <c r="L642" s="236">
        <v>26</v>
      </c>
      <c r="M642" s="237" t="s">
        <v>1121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911</v>
      </c>
      <c r="D643" s="234" t="s">
        <v>172</v>
      </c>
      <c r="E643" s="235" t="s">
        <v>948</v>
      </c>
      <c r="F643" s="236">
        <v>0</v>
      </c>
      <c r="G643" s="237" t="s">
        <v>916</v>
      </c>
      <c r="H643" s="236">
        <v>367</v>
      </c>
      <c r="I643" s="237" t="s">
        <v>1115</v>
      </c>
      <c r="J643" s="236">
        <v>433</v>
      </c>
      <c r="K643" s="237" t="s">
        <v>1115</v>
      </c>
      <c r="L643" s="236">
        <v>61</v>
      </c>
      <c r="M643" s="237" t="s">
        <v>1117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904</v>
      </c>
      <c r="D644" s="234" t="s">
        <v>175</v>
      </c>
      <c r="E644" s="235" t="s">
        <v>949</v>
      </c>
      <c r="F644" s="236">
        <v>0</v>
      </c>
      <c r="G644" s="237" t="s">
        <v>916</v>
      </c>
      <c r="H644" s="236">
        <v>309</v>
      </c>
      <c r="I644" s="237" t="s">
        <v>1115</v>
      </c>
      <c r="J644" s="236">
        <v>399</v>
      </c>
      <c r="K644" s="237" t="s">
        <v>1115</v>
      </c>
      <c r="L644" s="236">
        <v>57</v>
      </c>
      <c r="M644" s="237" t="s">
        <v>1117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904</v>
      </c>
      <c r="D645" s="234" t="s">
        <v>175</v>
      </c>
      <c r="E645" s="235" t="s">
        <v>950</v>
      </c>
      <c r="F645" s="236">
        <v>0</v>
      </c>
      <c r="G645" s="237" t="s">
        <v>916</v>
      </c>
      <c r="H645" s="236">
        <v>279</v>
      </c>
      <c r="I645" s="237" t="s">
        <v>1115</v>
      </c>
      <c r="J645" s="236">
        <v>258</v>
      </c>
      <c r="K645" s="237" t="s">
        <v>1115</v>
      </c>
      <c r="L645" s="236">
        <v>45</v>
      </c>
      <c r="M645" s="237" t="s">
        <v>1117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904</v>
      </c>
      <c r="D646" s="234" t="s">
        <v>175</v>
      </c>
      <c r="E646" s="235" t="s">
        <v>951</v>
      </c>
      <c r="F646" s="236">
        <v>0</v>
      </c>
      <c r="G646" s="237" t="s">
        <v>916</v>
      </c>
      <c r="H646" s="236">
        <v>210</v>
      </c>
      <c r="I646" s="237" t="s">
        <v>1115</v>
      </c>
      <c r="J646" s="236">
        <v>267</v>
      </c>
      <c r="K646" s="237" t="s">
        <v>1115</v>
      </c>
      <c r="L646" s="236">
        <v>51</v>
      </c>
      <c r="M646" s="237" t="s">
        <v>1117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926</v>
      </c>
      <c r="D647" s="234" t="s">
        <v>172</v>
      </c>
      <c r="E647" s="235" t="s">
        <v>952</v>
      </c>
      <c r="F647" s="236">
        <v>21</v>
      </c>
      <c r="G647" s="237" t="s">
        <v>1120</v>
      </c>
      <c r="H647" s="236">
        <v>17</v>
      </c>
      <c r="I647" s="237" t="s">
        <v>1124</v>
      </c>
      <c r="J647" s="236">
        <v>32</v>
      </c>
      <c r="K647" s="237" t="s">
        <v>1123</v>
      </c>
      <c r="L647" s="236">
        <v>0</v>
      </c>
      <c r="M647" s="237" t="s">
        <v>916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911</v>
      </c>
      <c r="D648" s="234" t="s">
        <v>172</v>
      </c>
      <c r="E648" s="235" t="s">
        <v>953</v>
      </c>
      <c r="F648" s="236">
        <v>133</v>
      </c>
      <c r="G648" s="237" t="s">
        <v>1114</v>
      </c>
      <c r="H648" s="236">
        <v>0</v>
      </c>
      <c r="I648" s="237" t="s">
        <v>916</v>
      </c>
      <c r="J648" s="236">
        <v>0</v>
      </c>
      <c r="K648" s="237" t="s">
        <v>916</v>
      </c>
      <c r="L648" s="236">
        <v>0</v>
      </c>
      <c r="M648" s="237" t="s">
        <v>916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902</v>
      </c>
      <c r="D649" s="234" t="s">
        <v>172</v>
      </c>
      <c r="E649" s="235" t="s">
        <v>954</v>
      </c>
      <c r="F649" s="236">
        <v>0</v>
      </c>
      <c r="G649" s="237" t="s">
        <v>916</v>
      </c>
      <c r="H649" s="236">
        <v>133</v>
      </c>
      <c r="I649" s="237" t="s">
        <v>1117</v>
      </c>
      <c r="J649" s="236">
        <v>152</v>
      </c>
      <c r="K649" s="237" t="s">
        <v>1117</v>
      </c>
      <c r="L649" s="236">
        <v>20</v>
      </c>
      <c r="M649" s="237" t="s">
        <v>1121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955</v>
      </c>
      <c r="D651" s="234" t="s">
        <v>172</v>
      </c>
      <c r="E651" s="235" t="s">
        <v>956</v>
      </c>
      <c r="F651" s="236">
        <v>69</v>
      </c>
      <c r="G651" s="237" t="s">
        <v>1116</v>
      </c>
      <c r="H651" s="236">
        <v>47</v>
      </c>
      <c r="I651" s="237" t="s">
        <v>1121</v>
      </c>
      <c r="J651" s="236">
        <v>39</v>
      </c>
      <c r="K651" s="237" t="s">
        <v>1123</v>
      </c>
      <c r="L651" s="236">
        <v>0</v>
      </c>
      <c r="M651" s="237" t="s">
        <v>916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955</v>
      </c>
      <c r="D652" s="234" t="s">
        <v>172</v>
      </c>
      <c r="E652" s="235" t="s">
        <v>957</v>
      </c>
      <c r="F652" s="236">
        <v>0</v>
      </c>
      <c r="G652" s="237" t="s">
        <v>916</v>
      </c>
      <c r="H652" s="236">
        <v>0</v>
      </c>
      <c r="I652" s="237" t="s">
        <v>916</v>
      </c>
      <c r="J652" s="236">
        <v>0</v>
      </c>
      <c r="K652" s="237" t="s">
        <v>916</v>
      </c>
      <c r="L652" s="236">
        <v>0</v>
      </c>
      <c r="M652" s="237" t="s">
        <v>916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958</v>
      </c>
      <c r="D653" s="234" t="s">
        <v>172</v>
      </c>
      <c r="E653" s="235" t="s">
        <v>959</v>
      </c>
      <c r="F653" s="236">
        <v>40</v>
      </c>
      <c r="G653" s="237" t="s">
        <v>1118</v>
      </c>
      <c r="H653" s="236">
        <v>0</v>
      </c>
      <c r="I653" s="237" t="s">
        <v>916</v>
      </c>
      <c r="J653" s="236">
        <v>0</v>
      </c>
      <c r="K653" s="237" t="s">
        <v>916</v>
      </c>
      <c r="L653" s="236">
        <v>0</v>
      </c>
      <c r="M653" s="237" t="s">
        <v>916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960</v>
      </c>
      <c r="D654" s="234" t="s">
        <v>172</v>
      </c>
      <c r="E654" s="235" t="s">
        <v>961</v>
      </c>
      <c r="F654" s="236">
        <v>14</v>
      </c>
      <c r="G654" s="237" t="s">
        <v>1120</v>
      </c>
      <c r="H654" s="236">
        <v>23</v>
      </c>
      <c r="I654" s="237" t="s">
        <v>1124</v>
      </c>
      <c r="J654" s="236">
        <v>44</v>
      </c>
      <c r="K654" s="237" t="s">
        <v>1123</v>
      </c>
      <c r="L654" s="236">
        <v>5</v>
      </c>
      <c r="M654" s="237" t="s">
        <v>1125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960</v>
      </c>
      <c r="D655" s="234" t="s">
        <v>172</v>
      </c>
      <c r="E655" s="235" t="s">
        <v>962</v>
      </c>
      <c r="F655" s="236">
        <v>0</v>
      </c>
      <c r="G655" s="237" t="s">
        <v>916</v>
      </c>
      <c r="H655" s="236">
        <v>0</v>
      </c>
      <c r="I655" s="237" t="s">
        <v>916</v>
      </c>
      <c r="J655" s="236">
        <v>0</v>
      </c>
      <c r="K655" s="237" t="s">
        <v>916</v>
      </c>
      <c r="L655" s="236">
        <v>0</v>
      </c>
      <c r="M655" s="237" t="s">
        <v>916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963</v>
      </c>
      <c r="D656" s="234" t="s">
        <v>172</v>
      </c>
      <c r="E656" s="235" t="s">
        <v>964</v>
      </c>
      <c r="F656" s="236">
        <v>17</v>
      </c>
      <c r="G656" s="237" t="s">
        <v>1120</v>
      </c>
      <c r="H656" s="236">
        <v>9</v>
      </c>
      <c r="I656" s="237" t="s">
        <v>1125</v>
      </c>
      <c r="J656" s="236">
        <v>12</v>
      </c>
      <c r="K656" s="237" t="s">
        <v>1125</v>
      </c>
      <c r="L656" s="236">
        <v>0</v>
      </c>
      <c r="M656" s="237" t="s">
        <v>916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965</v>
      </c>
      <c r="D657" s="234" t="s">
        <v>172</v>
      </c>
      <c r="E657" s="235" t="s">
        <v>966</v>
      </c>
      <c r="F657" s="236">
        <v>0</v>
      </c>
      <c r="G657" s="237" t="s">
        <v>916</v>
      </c>
      <c r="H657" s="236">
        <v>27</v>
      </c>
      <c r="I657" s="237" t="s">
        <v>1123</v>
      </c>
      <c r="J657" s="236">
        <v>0</v>
      </c>
      <c r="K657" s="237" t="s">
        <v>916</v>
      </c>
      <c r="L657" s="236">
        <v>0</v>
      </c>
      <c r="M657" s="237" t="s">
        <v>916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965</v>
      </c>
      <c r="D658" s="234" t="s">
        <v>172</v>
      </c>
      <c r="E658" s="235" t="s">
        <v>967</v>
      </c>
      <c r="F658" s="236">
        <v>29</v>
      </c>
      <c r="G658" s="237" t="s">
        <v>1118</v>
      </c>
      <c r="H658" s="236">
        <v>0</v>
      </c>
      <c r="I658" s="237" t="s">
        <v>916</v>
      </c>
      <c r="J658" s="236">
        <v>0</v>
      </c>
      <c r="K658" s="237" t="s">
        <v>916</v>
      </c>
      <c r="L658" s="236">
        <v>0</v>
      </c>
      <c r="M658" s="237" t="s">
        <v>916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968</v>
      </c>
      <c r="D659" s="234" t="s">
        <v>175</v>
      </c>
      <c r="E659" s="235" t="s">
        <v>969</v>
      </c>
      <c r="F659" s="236">
        <v>0</v>
      </c>
      <c r="G659" s="237" t="s">
        <v>916</v>
      </c>
      <c r="H659" s="236">
        <v>277</v>
      </c>
      <c r="I659" s="237" t="s">
        <v>1115</v>
      </c>
      <c r="J659" s="236">
        <v>330</v>
      </c>
      <c r="K659" s="237" t="s">
        <v>1115</v>
      </c>
      <c r="L659" s="236">
        <v>50</v>
      </c>
      <c r="M659" s="237" t="s">
        <v>1117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968</v>
      </c>
      <c r="D660" s="234" t="s">
        <v>175</v>
      </c>
      <c r="E660" s="235" t="s">
        <v>970</v>
      </c>
      <c r="F660" s="236">
        <v>0</v>
      </c>
      <c r="G660" s="237" t="s">
        <v>916</v>
      </c>
      <c r="H660" s="236">
        <v>252</v>
      </c>
      <c r="I660" s="237" t="s">
        <v>1115</v>
      </c>
      <c r="J660" s="236">
        <v>249</v>
      </c>
      <c r="K660" s="237" t="s">
        <v>1115</v>
      </c>
      <c r="L660" s="236">
        <v>45</v>
      </c>
      <c r="M660" s="237" t="s">
        <v>1117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968</v>
      </c>
      <c r="D661" s="234" t="s">
        <v>175</v>
      </c>
      <c r="E661" s="235" t="s">
        <v>971</v>
      </c>
      <c r="F661" s="236">
        <v>0</v>
      </c>
      <c r="G661" s="237" t="s">
        <v>916</v>
      </c>
      <c r="H661" s="236">
        <v>381</v>
      </c>
      <c r="I661" s="237" t="s">
        <v>1115</v>
      </c>
      <c r="J661" s="236">
        <v>511</v>
      </c>
      <c r="K661" s="237" t="s">
        <v>1115</v>
      </c>
      <c r="L661" s="236">
        <v>49</v>
      </c>
      <c r="M661" s="237" t="s">
        <v>1117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968</v>
      </c>
      <c r="D662" s="234" t="s">
        <v>175</v>
      </c>
      <c r="E662" s="235" t="s">
        <v>972</v>
      </c>
      <c r="F662" s="236">
        <v>202</v>
      </c>
      <c r="G662" s="237" t="s">
        <v>1114</v>
      </c>
      <c r="H662" s="236">
        <v>348</v>
      </c>
      <c r="I662" s="237" t="s">
        <v>1115</v>
      </c>
      <c r="J662" s="236">
        <v>361</v>
      </c>
      <c r="K662" s="237" t="s">
        <v>1115</v>
      </c>
      <c r="L662" s="236">
        <v>51</v>
      </c>
      <c r="M662" s="237" t="s">
        <v>1117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968</v>
      </c>
      <c r="D663" s="234" t="s">
        <v>175</v>
      </c>
      <c r="E663" s="235" t="s">
        <v>973</v>
      </c>
      <c r="F663" s="236">
        <v>0</v>
      </c>
      <c r="G663" s="237" t="s">
        <v>916</v>
      </c>
      <c r="H663" s="236">
        <v>0</v>
      </c>
      <c r="I663" s="237" t="s">
        <v>916</v>
      </c>
      <c r="J663" s="236">
        <v>0</v>
      </c>
      <c r="K663" s="237" t="s">
        <v>916</v>
      </c>
      <c r="L663" s="236">
        <v>0</v>
      </c>
      <c r="M663" s="237" t="s">
        <v>916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968</v>
      </c>
      <c r="D664" s="234" t="s">
        <v>175</v>
      </c>
      <c r="E664" s="235" t="s">
        <v>974</v>
      </c>
      <c r="F664" s="236">
        <v>130</v>
      </c>
      <c r="G664" s="237" t="s">
        <v>1114</v>
      </c>
      <c r="H664" s="236">
        <v>0</v>
      </c>
      <c r="I664" s="237" t="s">
        <v>916</v>
      </c>
      <c r="J664" s="236">
        <v>0</v>
      </c>
      <c r="K664" s="237" t="s">
        <v>916</v>
      </c>
      <c r="L664" s="236">
        <v>0</v>
      </c>
      <c r="M664" s="237" t="s">
        <v>916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968</v>
      </c>
      <c r="D665" s="234" t="s">
        <v>175</v>
      </c>
      <c r="E665" s="235" t="s">
        <v>975</v>
      </c>
      <c r="F665" s="236">
        <v>98</v>
      </c>
      <c r="G665" s="237" t="s">
        <v>1114</v>
      </c>
      <c r="H665" s="236">
        <v>0</v>
      </c>
      <c r="I665" s="237" t="s">
        <v>916</v>
      </c>
      <c r="J665" s="236">
        <v>0</v>
      </c>
      <c r="K665" s="237" t="s">
        <v>916</v>
      </c>
      <c r="L665" s="236">
        <v>0</v>
      </c>
      <c r="M665" s="237" t="s">
        <v>916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968</v>
      </c>
      <c r="D666" s="234" t="s">
        <v>175</v>
      </c>
      <c r="E666" s="235" t="s">
        <v>976</v>
      </c>
      <c r="F666" s="236">
        <v>0</v>
      </c>
      <c r="G666" s="237" t="s">
        <v>916</v>
      </c>
      <c r="H666" s="236">
        <v>0</v>
      </c>
      <c r="I666" s="237" t="s">
        <v>916</v>
      </c>
      <c r="J666" s="236">
        <v>0</v>
      </c>
      <c r="K666" s="237" t="s">
        <v>916</v>
      </c>
      <c r="L666" s="236">
        <v>0</v>
      </c>
      <c r="M666" s="237" t="s">
        <v>916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968</v>
      </c>
      <c r="D667" s="234" t="s">
        <v>175</v>
      </c>
      <c r="E667" s="235" t="s">
        <v>977</v>
      </c>
      <c r="F667" s="236">
        <v>286</v>
      </c>
      <c r="G667" s="237" t="s">
        <v>1114</v>
      </c>
      <c r="H667" s="236">
        <v>0</v>
      </c>
      <c r="I667" s="237" t="s">
        <v>916</v>
      </c>
      <c r="J667" s="236">
        <v>0</v>
      </c>
      <c r="K667" s="237" t="s">
        <v>916</v>
      </c>
      <c r="L667" s="236">
        <v>0</v>
      </c>
      <c r="M667" s="237" t="s">
        <v>916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968</v>
      </c>
      <c r="D668" s="234" t="s">
        <v>175</v>
      </c>
      <c r="E668" s="235" t="s">
        <v>978</v>
      </c>
      <c r="F668" s="236">
        <v>233</v>
      </c>
      <c r="G668" s="237" t="s">
        <v>1114</v>
      </c>
      <c r="H668" s="236">
        <v>0</v>
      </c>
      <c r="I668" s="237" t="s">
        <v>916</v>
      </c>
      <c r="J668" s="236">
        <v>0</v>
      </c>
      <c r="K668" s="237" t="s">
        <v>916</v>
      </c>
      <c r="L668" s="236">
        <v>0</v>
      </c>
      <c r="M668" s="237" t="s">
        <v>916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968</v>
      </c>
      <c r="D669" s="234" t="s">
        <v>175</v>
      </c>
      <c r="E669" s="235" t="s">
        <v>979</v>
      </c>
      <c r="F669" s="236">
        <v>103</v>
      </c>
      <c r="G669" s="237" t="s">
        <v>1114</v>
      </c>
      <c r="H669" s="236">
        <v>0</v>
      </c>
      <c r="I669" s="237" t="s">
        <v>916</v>
      </c>
      <c r="J669" s="236">
        <v>0</v>
      </c>
      <c r="K669" s="237" t="s">
        <v>916</v>
      </c>
      <c r="L669" s="236">
        <v>0</v>
      </c>
      <c r="M669" s="237" t="s">
        <v>916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968</v>
      </c>
      <c r="D670" s="234" t="s">
        <v>175</v>
      </c>
      <c r="E670" s="235" t="s">
        <v>980</v>
      </c>
      <c r="F670" s="236">
        <v>206</v>
      </c>
      <c r="G670" s="237" t="s">
        <v>1114</v>
      </c>
      <c r="H670" s="236">
        <v>0</v>
      </c>
      <c r="I670" s="237" t="s">
        <v>916</v>
      </c>
      <c r="J670" s="236">
        <v>0</v>
      </c>
      <c r="K670" s="237" t="s">
        <v>916</v>
      </c>
      <c r="L670" s="236">
        <v>0</v>
      </c>
      <c r="M670" s="237" t="s">
        <v>916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968</v>
      </c>
      <c r="D671" s="234" t="s">
        <v>175</v>
      </c>
      <c r="E671" s="235" t="s">
        <v>981</v>
      </c>
      <c r="F671" s="236">
        <v>172</v>
      </c>
      <c r="G671" s="237" t="s">
        <v>1114</v>
      </c>
      <c r="H671" s="236">
        <v>0</v>
      </c>
      <c r="I671" s="237" t="s">
        <v>916</v>
      </c>
      <c r="J671" s="236">
        <v>0</v>
      </c>
      <c r="K671" s="237" t="s">
        <v>916</v>
      </c>
      <c r="L671" s="236">
        <v>0</v>
      </c>
      <c r="M671" s="237" t="s">
        <v>916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965</v>
      </c>
      <c r="D672" s="234" t="s">
        <v>172</v>
      </c>
      <c r="E672" s="235" t="s">
        <v>982</v>
      </c>
      <c r="F672" s="236">
        <v>36</v>
      </c>
      <c r="G672" s="237" t="s">
        <v>1118</v>
      </c>
      <c r="H672" s="236">
        <v>35</v>
      </c>
      <c r="I672" s="237" t="s">
        <v>1123</v>
      </c>
      <c r="J672" s="236">
        <v>71</v>
      </c>
      <c r="K672" s="237" t="s">
        <v>1121</v>
      </c>
      <c r="L672" s="236">
        <v>11</v>
      </c>
      <c r="M672" s="237" t="s">
        <v>1124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965</v>
      </c>
      <c r="D673" s="234" t="s">
        <v>172</v>
      </c>
      <c r="E673" s="235" t="s">
        <v>983</v>
      </c>
      <c r="F673" s="236">
        <v>0</v>
      </c>
      <c r="G673" s="237" t="s">
        <v>916</v>
      </c>
      <c r="H673" s="236">
        <v>0</v>
      </c>
      <c r="I673" s="237" t="s">
        <v>916</v>
      </c>
      <c r="J673" s="236">
        <v>0</v>
      </c>
      <c r="K673" s="237" t="s">
        <v>916</v>
      </c>
      <c r="L673" s="236">
        <v>0</v>
      </c>
      <c r="M673" s="237" t="s">
        <v>916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984</v>
      </c>
      <c r="D674" s="234" t="s">
        <v>172</v>
      </c>
      <c r="E674" s="235" t="s">
        <v>985</v>
      </c>
      <c r="F674" s="236">
        <v>0</v>
      </c>
      <c r="G674" s="237" t="s">
        <v>916</v>
      </c>
      <c r="H674" s="236">
        <v>0</v>
      </c>
      <c r="I674" s="237" t="s">
        <v>916</v>
      </c>
      <c r="J674" s="236">
        <v>0</v>
      </c>
      <c r="K674" s="237" t="s">
        <v>916</v>
      </c>
      <c r="L674" s="236">
        <v>0</v>
      </c>
      <c r="M674" s="237" t="s">
        <v>916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916</v>
      </c>
      <c r="H675" s="236">
        <v>0</v>
      </c>
      <c r="I675" s="237" t="s">
        <v>916</v>
      </c>
      <c r="J675" s="236">
        <v>0</v>
      </c>
      <c r="K675" s="237" t="s">
        <v>916</v>
      </c>
      <c r="L675" s="236">
        <v>0</v>
      </c>
      <c r="M675" s="237" t="s">
        <v>916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175</v>
      </c>
      <c r="E677" s="235" t="s">
        <v>986</v>
      </c>
      <c r="F677" s="236">
        <v>298</v>
      </c>
      <c r="G677" s="237" t="s">
        <v>1114</v>
      </c>
      <c r="H677" s="236">
        <v>0</v>
      </c>
      <c r="I677" s="237" t="s">
        <v>916</v>
      </c>
      <c r="J677" s="236">
        <v>0</v>
      </c>
      <c r="K677" s="237" t="s">
        <v>916</v>
      </c>
      <c r="L677" s="236">
        <v>0</v>
      </c>
      <c r="M677" s="237" t="s">
        <v>916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175</v>
      </c>
      <c r="E678" s="235" t="s">
        <v>987</v>
      </c>
      <c r="F678" s="236">
        <v>257</v>
      </c>
      <c r="G678" s="237" t="s">
        <v>1114</v>
      </c>
      <c r="H678" s="236">
        <v>0</v>
      </c>
      <c r="I678" s="237" t="s">
        <v>916</v>
      </c>
      <c r="J678" s="236">
        <v>0</v>
      </c>
      <c r="K678" s="237" t="s">
        <v>916</v>
      </c>
      <c r="L678" s="236">
        <v>0</v>
      </c>
      <c r="M678" s="237" t="s">
        <v>916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175</v>
      </c>
      <c r="E679" s="235" t="s">
        <v>988</v>
      </c>
      <c r="F679" s="236">
        <v>261</v>
      </c>
      <c r="G679" s="237" t="s">
        <v>1114</v>
      </c>
      <c r="H679" s="236">
        <v>0</v>
      </c>
      <c r="I679" s="237" t="s">
        <v>916</v>
      </c>
      <c r="J679" s="236">
        <v>0</v>
      </c>
      <c r="K679" s="237" t="s">
        <v>916</v>
      </c>
      <c r="L679" s="236">
        <v>0</v>
      </c>
      <c r="M679" s="237" t="s">
        <v>916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175</v>
      </c>
      <c r="E680" s="235" t="s">
        <v>989</v>
      </c>
      <c r="F680" s="236">
        <v>258</v>
      </c>
      <c r="G680" s="237" t="s">
        <v>1114</v>
      </c>
      <c r="H680" s="236">
        <v>0</v>
      </c>
      <c r="I680" s="237" t="s">
        <v>916</v>
      </c>
      <c r="J680" s="236">
        <v>0</v>
      </c>
      <c r="K680" s="237" t="s">
        <v>916</v>
      </c>
      <c r="L680" s="236">
        <v>0</v>
      </c>
      <c r="M680" s="237" t="s">
        <v>916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175</v>
      </c>
      <c r="E681" s="235" t="s">
        <v>990</v>
      </c>
      <c r="F681" s="236">
        <v>234</v>
      </c>
      <c r="G681" s="237" t="s">
        <v>1114</v>
      </c>
      <c r="H681" s="236">
        <v>0</v>
      </c>
      <c r="I681" s="237" t="s">
        <v>916</v>
      </c>
      <c r="J681" s="236">
        <v>0</v>
      </c>
      <c r="K681" s="237" t="s">
        <v>916</v>
      </c>
      <c r="L681" s="236">
        <v>0</v>
      </c>
      <c r="M681" s="237" t="s">
        <v>916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175</v>
      </c>
      <c r="E682" s="235" t="s">
        <v>991</v>
      </c>
      <c r="F682" s="236">
        <v>305</v>
      </c>
      <c r="G682" s="237" t="s">
        <v>1114</v>
      </c>
      <c r="H682" s="236">
        <v>0</v>
      </c>
      <c r="I682" s="237" t="s">
        <v>916</v>
      </c>
      <c r="J682" s="236">
        <v>0</v>
      </c>
      <c r="K682" s="237" t="s">
        <v>916</v>
      </c>
      <c r="L682" s="236">
        <v>0</v>
      </c>
      <c r="M682" s="237" t="s">
        <v>916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175</v>
      </c>
      <c r="E683" s="235" t="s">
        <v>992</v>
      </c>
      <c r="F683" s="236">
        <v>253</v>
      </c>
      <c r="G683" s="237" t="s">
        <v>1114</v>
      </c>
      <c r="H683" s="236">
        <v>0</v>
      </c>
      <c r="I683" s="237" t="s">
        <v>916</v>
      </c>
      <c r="J683" s="236">
        <v>0</v>
      </c>
      <c r="K683" s="237" t="s">
        <v>916</v>
      </c>
      <c r="L683" s="236">
        <v>0</v>
      </c>
      <c r="M683" s="237" t="s">
        <v>916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175</v>
      </c>
      <c r="E684" s="235" t="s">
        <v>993</v>
      </c>
      <c r="F684" s="236">
        <v>210</v>
      </c>
      <c r="G684" s="237" t="s">
        <v>1114</v>
      </c>
      <c r="H684" s="236">
        <v>0</v>
      </c>
      <c r="I684" s="237" t="s">
        <v>916</v>
      </c>
      <c r="J684" s="236">
        <v>0</v>
      </c>
      <c r="K684" s="237" t="s">
        <v>916</v>
      </c>
      <c r="L684" s="236">
        <v>0</v>
      </c>
      <c r="M684" s="237" t="s">
        <v>916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175</v>
      </c>
      <c r="E685" s="235" t="s">
        <v>994</v>
      </c>
      <c r="F685" s="236">
        <v>247</v>
      </c>
      <c r="G685" s="237" t="s">
        <v>1114</v>
      </c>
      <c r="H685" s="236">
        <v>0</v>
      </c>
      <c r="I685" s="237" t="s">
        <v>916</v>
      </c>
      <c r="J685" s="236">
        <v>0</v>
      </c>
      <c r="K685" s="237" t="s">
        <v>916</v>
      </c>
      <c r="L685" s="236">
        <v>0</v>
      </c>
      <c r="M685" s="237" t="s">
        <v>916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175</v>
      </c>
      <c r="E686" s="235" t="s">
        <v>995</v>
      </c>
      <c r="F686" s="236">
        <v>260</v>
      </c>
      <c r="G686" s="237" t="s">
        <v>1114</v>
      </c>
      <c r="H686" s="236">
        <v>0</v>
      </c>
      <c r="I686" s="237" t="s">
        <v>916</v>
      </c>
      <c r="J686" s="236">
        <v>0</v>
      </c>
      <c r="K686" s="237" t="s">
        <v>916</v>
      </c>
      <c r="L686" s="236">
        <v>0</v>
      </c>
      <c r="M686" s="237" t="s">
        <v>916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175</v>
      </c>
      <c r="E687" s="235" t="s">
        <v>996</v>
      </c>
      <c r="F687" s="236">
        <v>152</v>
      </c>
      <c r="G687" s="237" t="s">
        <v>1114</v>
      </c>
      <c r="H687" s="236">
        <v>0</v>
      </c>
      <c r="I687" s="237" t="s">
        <v>916</v>
      </c>
      <c r="J687" s="236">
        <v>0</v>
      </c>
      <c r="K687" s="237" t="s">
        <v>916</v>
      </c>
      <c r="L687" s="236">
        <v>0</v>
      </c>
      <c r="M687" s="237" t="s">
        <v>916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175</v>
      </c>
      <c r="E688" s="235" t="s">
        <v>997</v>
      </c>
      <c r="F688" s="236">
        <v>258</v>
      </c>
      <c r="G688" s="237" t="s">
        <v>1114</v>
      </c>
      <c r="H688" s="236">
        <v>0</v>
      </c>
      <c r="I688" s="237" t="s">
        <v>916</v>
      </c>
      <c r="J688" s="236">
        <v>0</v>
      </c>
      <c r="K688" s="237" t="s">
        <v>916</v>
      </c>
      <c r="L688" s="236">
        <v>0</v>
      </c>
      <c r="M688" s="237" t="s">
        <v>916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175</v>
      </c>
      <c r="E689" s="235" t="s">
        <v>998</v>
      </c>
      <c r="F689" s="236">
        <v>120</v>
      </c>
      <c r="G689" s="237" t="s">
        <v>1114</v>
      </c>
      <c r="H689" s="236">
        <v>0</v>
      </c>
      <c r="I689" s="237" t="s">
        <v>916</v>
      </c>
      <c r="J689" s="236">
        <v>0</v>
      </c>
      <c r="K689" s="237" t="s">
        <v>916</v>
      </c>
      <c r="L689" s="236">
        <v>0</v>
      </c>
      <c r="M689" s="237" t="s">
        <v>916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175</v>
      </c>
      <c r="E690" s="235" t="s">
        <v>999</v>
      </c>
      <c r="F690" s="236">
        <v>273</v>
      </c>
      <c r="G690" s="237" t="s">
        <v>1114</v>
      </c>
      <c r="H690" s="236">
        <v>0</v>
      </c>
      <c r="I690" s="237" t="s">
        <v>916</v>
      </c>
      <c r="J690" s="236">
        <v>0</v>
      </c>
      <c r="K690" s="237" t="s">
        <v>916</v>
      </c>
      <c r="L690" s="236">
        <v>0</v>
      </c>
      <c r="M690" s="237" t="s">
        <v>916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175</v>
      </c>
      <c r="E691" s="235" t="s">
        <v>1000</v>
      </c>
      <c r="F691" s="236">
        <v>0</v>
      </c>
      <c r="G691" s="237" t="s">
        <v>916</v>
      </c>
      <c r="H691" s="236">
        <v>235</v>
      </c>
      <c r="I691" s="237" t="s">
        <v>1115</v>
      </c>
      <c r="J691" s="236">
        <v>297</v>
      </c>
      <c r="K691" s="237" t="s">
        <v>1115</v>
      </c>
      <c r="L691" s="236">
        <v>59</v>
      </c>
      <c r="M691" s="237" t="s">
        <v>1117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175</v>
      </c>
      <c r="E692" s="235" t="s">
        <v>1001</v>
      </c>
      <c r="F692" s="236">
        <v>0</v>
      </c>
      <c r="G692" s="237" t="s">
        <v>916</v>
      </c>
      <c r="H692" s="236">
        <v>368</v>
      </c>
      <c r="I692" s="237" t="s">
        <v>1115</v>
      </c>
      <c r="J692" s="236">
        <v>363</v>
      </c>
      <c r="K692" s="237" t="s">
        <v>1115</v>
      </c>
      <c r="L692" s="236">
        <v>111</v>
      </c>
      <c r="M692" s="237" t="s">
        <v>1115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175</v>
      </c>
      <c r="E693" s="235" t="s">
        <v>1002</v>
      </c>
      <c r="F693" s="236">
        <v>0</v>
      </c>
      <c r="G693" s="237" t="s">
        <v>916</v>
      </c>
      <c r="H693" s="236">
        <v>377</v>
      </c>
      <c r="I693" s="237" t="s">
        <v>1115</v>
      </c>
      <c r="J693" s="236">
        <v>377</v>
      </c>
      <c r="K693" s="237" t="s">
        <v>1115</v>
      </c>
      <c r="L693" s="236">
        <v>59</v>
      </c>
      <c r="M693" s="237" t="s">
        <v>1117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175</v>
      </c>
      <c r="E694" s="235" t="s">
        <v>1003</v>
      </c>
      <c r="F694" s="236">
        <v>0</v>
      </c>
      <c r="G694" s="237" t="s">
        <v>916</v>
      </c>
      <c r="H694" s="236">
        <v>212</v>
      </c>
      <c r="I694" s="237" t="s">
        <v>1115</v>
      </c>
      <c r="J694" s="236">
        <v>152</v>
      </c>
      <c r="K694" s="237" t="s">
        <v>1117</v>
      </c>
      <c r="L694" s="236">
        <v>52</v>
      </c>
      <c r="M694" s="237" t="s">
        <v>1117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175</v>
      </c>
      <c r="E695" s="235" t="s">
        <v>1004</v>
      </c>
      <c r="F695" s="236">
        <v>0</v>
      </c>
      <c r="G695" s="237" t="s">
        <v>916</v>
      </c>
      <c r="H695" s="236">
        <v>358</v>
      </c>
      <c r="I695" s="237" t="s">
        <v>1115</v>
      </c>
      <c r="J695" s="236">
        <v>311</v>
      </c>
      <c r="K695" s="237" t="s">
        <v>1115</v>
      </c>
      <c r="L695" s="236">
        <v>81</v>
      </c>
      <c r="M695" s="237" t="s">
        <v>1115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175</v>
      </c>
      <c r="E696" s="235" t="s">
        <v>1005</v>
      </c>
      <c r="F696" s="236">
        <v>0</v>
      </c>
      <c r="G696" s="237" t="s">
        <v>916</v>
      </c>
      <c r="H696" s="236">
        <v>397</v>
      </c>
      <c r="I696" s="237" t="s">
        <v>1115</v>
      </c>
      <c r="J696" s="236">
        <v>400</v>
      </c>
      <c r="K696" s="237" t="s">
        <v>1115</v>
      </c>
      <c r="L696" s="236">
        <v>54</v>
      </c>
      <c r="M696" s="237" t="s">
        <v>1117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175</v>
      </c>
      <c r="E697" s="235" t="s">
        <v>1006</v>
      </c>
      <c r="F697" s="236">
        <v>0</v>
      </c>
      <c r="G697" s="237" t="s">
        <v>916</v>
      </c>
      <c r="H697" s="236">
        <v>307</v>
      </c>
      <c r="I697" s="237" t="s">
        <v>1115</v>
      </c>
      <c r="J697" s="236">
        <v>245</v>
      </c>
      <c r="K697" s="237" t="s">
        <v>1115</v>
      </c>
      <c r="L697" s="236">
        <v>56</v>
      </c>
      <c r="M697" s="237" t="s">
        <v>1117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175</v>
      </c>
      <c r="E698" s="235" t="s">
        <v>1007</v>
      </c>
      <c r="F698" s="236">
        <v>0</v>
      </c>
      <c r="G698" s="237" t="s">
        <v>916</v>
      </c>
      <c r="H698" s="236">
        <v>31</v>
      </c>
      <c r="I698" s="237" t="s">
        <v>1123</v>
      </c>
      <c r="J698" s="236">
        <v>249</v>
      </c>
      <c r="K698" s="237" t="s">
        <v>1115</v>
      </c>
      <c r="L698" s="236">
        <v>122</v>
      </c>
      <c r="M698" s="237" t="s">
        <v>1115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175</v>
      </c>
      <c r="E699" s="235" t="s">
        <v>1008</v>
      </c>
      <c r="F699" s="236">
        <v>0</v>
      </c>
      <c r="G699" s="237" t="s">
        <v>916</v>
      </c>
      <c r="H699" s="236">
        <v>408</v>
      </c>
      <c r="I699" s="237" t="s">
        <v>1115</v>
      </c>
      <c r="J699" s="236">
        <v>396</v>
      </c>
      <c r="K699" s="237" t="s">
        <v>1115</v>
      </c>
      <c r="L699" s="236">
        <v>93</v>
      </c>
      <c r="M699" s="237" t="s">
        <v>1115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1009</v>
      </c>
      <c r="D701" s="234" t="s">
        <v>172</v>
      </c>
      <c r="E701" s="235" t="s">
        <v>1010</v>
      </c>
      <c r="F701" s="236">
        <v>40</v>
      </c>
      <c r="G701" s="237" t="s">
        <v>1118</v>
      </c>
      <c r="H701" s="236">
        <v>19</v>
      </c>
      <c r="I701" s="237" t="s">
        <v>1124</v>
      </c>
      <c r="J701" s="236">
        <v>38</v>
      </c>
      <c r="K701" s="237" t="s">
        <v>1123</v>
      </c>
      <c r="L701" s="236">
        <v>0</v>
      </c>
      <c r="M701" s="237" t="s">
        <v>916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186</v>
      </c>
      <c r="D702" s="234" t="s">
        <v>172</v>
      </c>
      <c r="E702" s="235" t="s">
        <v>1011</v>
      </c>
      <c r="F702" s="236">
        <v>62</v>
      </c>
      <c r="G702" s="237" t="s">
        <v>1116</v>
      </c>
      <c r="H702" s="236">
        <v>59</v>
      </c>
      <c r="I702" s="237" t="s">
        <v>1121</v>
      </c>
      <c r="J702" s="236">
        <v>42</v>
      </c>
      <c r="K702" s="237" t="s">
        <v>1123</v>
      </c>
      <c r="L702" s="236">
        <v>0</v>
      </c>
      <c r="M702" s="237" t="s">
        <v>916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1012</v>
      </c>
      <c r="D703" s="234" t="s">
        <v>172</v>
      </c>
      <c r="E703" s="235" t="s">
        <v>1013</v>
      </c>
      <c r="F703" s="236">
        <v>18</v>
      </c>
      <c r="G703" s="237" t="s">
        <v>1120</v>
      </c>
      <c r="H703" s="236">
        <v>21</v>
      </c>
      <c r="I703" s="237" t="s">
        <v>1124</v>
      </c>
      <c r="J703" s="236">
        <v>25</v>
      </c>
      <c r="K703" s="237" t="s">
        <v>1124</v>
      </c>
      <c r="L703" s="236">
        <v>8</v>
      </c>
      <c r="M703" s="237" t="s">
        <v>1124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1014</v>
      </c>
      <c r="D704" s="234" t="s">
        <v>175</v>
      </c>
      <c r="E704" s="235" t="s">
        <v>1015</v>
      </c>
      <c r="F704" s="236">
        <v>0</v>
      </c>
      <c r="G704" s="237" t="s">
        <v>916</v>
      </c>
      <c r="H704" s="236">
        <v>403</v>
      </c>
      <c r="I704" s="237" t="s">
        <v>1115</v>
      </c>
      <c r="J704" s="236">
        <v>473</v>
      </c>
      <c r="K704" s="237" t="s">
        <v>1115</v>
      </c>
      <c r="L704" s="236">
        <v>85</v>
      </c>
      <c r="M704" s="237" t="s">
        <v>1115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1016</v>
      </c>
      <c r="D705" s="234" t="s">
        <v>172</v>
      </c>
      <c r="E705" s="235" t="s">
        <v>1017</v>
      </c>
      <c r="F705" s="236">
        <v>40</v>
      </c>
      <c r="G705" s="237" t="s">
        <v>1118</v>
      </c>
      <c r="H705" s="236">
        <v>31</v>
      </c>
      <c r="I705" s="237" t="s">
        <v>1123</v>
      </c>
      <c r="J705" s="236">
        <v>37</v>
      </c>
      <c r="K705" s="237" t="s">
        <v>1123</v>
      </c>
      <c r="L705" s="236">
        <v>0</v>
      </c>
      <c r="M705" s="237" t="s">
        <v>916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1014</v>
      </c>
      <c r="D706" s="234" t="s">
        <v>175</v>
      </c>
      <c r="E706" s="235" t="s">
        <v>1018</v>
      </c>
      <c r="F706" s="236">
        <v>274</v>
      </c>
      <c r="G706" s="237" t="s">
        <v>1114</v>
      </c>
      <c r="H706" s="236">
        <v>0</v>
      </c>
      <c r="I706" s="237" t="s">
        <v>916</v>
      </c>
      <c r="J706" s="236">
        <v>0</v>
      </c>
      <c r="K706" s="237" t="s">
        <v>916</v>
      </c>
      <c r="L706" s="236">
        <v>0</v>
      </c>
      <c r="M706" s="237" t="s">
        <v>916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1014</v>
      </c>
      <c r="D707" s="234" t="s">
        <v>175</v>
      </c>
      <c r="E707" s="235" t="s">
        <v>1019</v>
      </c>
      <c r="F707" s="236">
        <v>814</v>
      </c>
      <c r="G707" s="237" t="s">
        <v>1114</v>
      </c>
      <c r="H707" s="236">
        <v>0</v>
      </c>
      <c r="I707" s="237" t="s">
        <v>916</v>
      </c>
      <c r="J707" s="236">
        <v>0</v>
      </c>
      <c r="K707" s="237" t="s">
        <v>916</v>
      </c>
      <c r="L707" s="236">
        <v>0</v>
      </c>
      <c r="M707" s="237" t="s">
        <v>916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1014</v>
      </c>
      <c r="D708" s="234" t="s">
        <v>175</v>
      </c>
      <c r="E708" s="235" t="s">
        <v>1020</v>
      </c>
      <c r="F708" s="236">
        <v>600</v>
      </c>
      <c r="G708" s="237" t="s">
        <v>1114</v>
      </c>
      <c r="H708" s="236">
        <v>0</v>
      </c>
      <c r="I708" s="237" t="s">
        <v>916</v>
      </c>
      <c r="J708" s="236">
        <v>0</v>
      </c>
      <c r="K708" s="237" t="s">
        <v>916</v>
      </c>
      <c r="L708" s="236">
        <v>0</v>
      </c>
      <c r="M708" s="237" t="s">
        <v>916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1014</v>
      </c>
      <c r="D709" s="234" t="s">
        <v>175</v>
      </c>
      <c r="E709" s="235" t="s">
        <v>1021</v>
      </c>
      <c r="F709" s="236">
        <v>570</v>
      </c>
      <c r="G709" s="237" t="s">
        <v>1114</v>
      </c>
      <c r="H709" s="236">
        <v>0</v>
      </c>
      <c r="I709" s="237" t="s">
        <v>916</v>
      </c>
      <c r="J709" s="236">
        <v>0</v>
      </c>
      <c r="K709" s="237" t="s">
        <v>916</v>
      </c>
      <c r="L709" s="236">
        <v>0</v>
      </c>
      <c r="M709" s="237" t="s">
        <v>916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1014</v>
      </c>
      <c r="D710" s="234" t="s">
        <v>175</v>
      </c>
      <c r="E710" s="235" t="s">
        <v>1022</v>
      </c>
      <c r="F710" s="236">
        <v>492</v>
      </c>
      <c r="G710" s="237" t="s">
        <v>1114</v>
      </c>
      <c r="H710" s="236">
        <v>0</v>
      </c>
      <c r="I710" s="237" t="s">
        <v>916</v>
      </c>
      <c r="J710" s="236">
        <v>0</v>
      </c>
      <c r="K710" s="237" t="s">
        <v>916</v>
      </c>
      <c r="L710" s="236">
        <v>0</v>
      </c>
      <c r="M710" s="237" t="s">
        <v>916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1014</v>
      </c>
      <c r="D711" s="234" t="s">
        <v>175</v>
      </c>
      <c r="E711" s="235" t="s">
        <v>1023</v>
      </c>
      <c r="F711" s="236">
        <v>275</v>
      </c>
      <c r="G711" s="237" t="s">
        <v>1114</v>
      </c>
      <c r="H711" s="236">
        <v>0</v>
      </c>
      <c r="I711" s="237" t="s">
        <v>916</v>
      </c>
      <c r="J711" s="236">
        <v>0</v>
      </c>
      <c r="K711" s="237" t="s">
        <v>916</v>
      </c>
      <c r="L711" s="236">
        <v>0</v>
      </c>
      <c r="M711" s="237" t="s">
        <v>916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1014</v>
      </c>
      <c r="D712" s="234" t="s">
        <v>175</v>
      </c>
      <c r="E712" s="235" t="s">
        <v>1024</v>
      </c>
      <c r="F712" s="236">
        <v>423</v>
      </c>
      <c r="G712" s="237" t="s">
        <v>1114</v>
      </c>
      <c r="H712" s="236">
        <v>0</v>
      </c>
      <c r="I712" s="237" t="s">
        <v>916</v>
      </c>
      <c r="J712" s="236">
        <v>0</v>
      </c>
      <c r="K712" s="237" t="s">
        <v>916</v>
      </c>
      <c r="L712" s="236">
        <v>0</v>
      </c>
      <c r="M712" s="237" t="s">
        <v>916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1012</v>
      </c>
      <c r="D713" s="234" t="s">
        <v>172</v>
      </c>
      <c r="E713" s="235" t="s">
        <v>1025</v>
      </c>
      <c r="F713" s="236">
        <v>4</v>
      </c>
      <c r="G713" s="237" t="s">
        <v>1122</v>
      </c>
      <c r="H713" s="236">
        <v>5</v>
      </c>
      <c r="I713" s="237" t="s">
        <v>1125</v>
      </c>
      <c r="J713" s="236">
        <v>3</v>
      </c>
      <c r="K713" s="237" t="s">
        <v>1125</v>
      </c>
      <c r="L713" s="236">
        <v>0</v>
      </c>
      <c r="M713" s="237" t="s">
        <v>916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1026</v>
      </c>
      <c r="D714" s="234" t="s">
        <v>172</v>
      </c>
      <c r="E714" s="235" t="s">
        <v>1027</v>
      </c>
      <c r="F714" s="236">
        <v>39</v>
      </c>
      <c r="G714" s="237" t="s">
        <v>1118</v>
      </c>
      <c r="H714" s="236">
        <v>39</v>
      </c>
      <c r="I714" s="237" t="s">
        <v>1123</v>
      </c>
      <c r="J714" s="236">
        <v>44</v>
      </c>
      <c r="K714" s="237" t="s">
        <v>1123</v>
      </c>
      <c r="L714" s="236">
        <v>0</v>
      </c>
      <c r="M714" s="237" t="s">
        <v>916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1028</v>
      </c>
      <c r="D715" s="234" t="s">
        <v>172</v>
      </c>
      <c r="E715" s="235" t="s">
        <v>1029</v>
      </c>
      <c r="F715" s="236">
        <v>7</v>
      </c>
      <c r="G715" s="237" t="s">
        <v>1122</v>
      </c>
      <c r="H715" s="236">
        <v>5</v>
      </c>
      <c r="I715" s="237" t="s">
        <v>1125</v>
      </c>
      <c r="J715" s="236">
        <v>3</v>
      </c>
      <c r="K715" s="237" t="s">
        <v>1125</v>
      </c>
      <c r="L715" s="236">
        <v>0</v>
      </c>
      <c r="M715" s="237" t="s">
        <v>916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1014</v>
      </c>
      <c r="D716" s="234" t="s">
        <v>172</v>
      </c>
      <c r="E716" s="235" t="s">
        <v>1030</v>
      </c>
      <c r="F716" s="236">
        <v>42</v>
      </c>
      <c r="G716" s="237" t="s">
        <v>1118</v>
      </c>
      <c r="H716" s="236">
        <v>36</v>
      </c>
      <c r="I716" s="237" t="s">
        <v>1123</v>
      </c>
      <c r="J716" s="236">
        <v>41</v>
      </c>
      <c r="K716" s="237" t="s">
        <v>1123</v>
      </c>
      <c r="L716" s="236">
        <v>0</v>
      </c>
      <c r="M716" s="237" t="s">
        <v>916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1014</v>
      </c>
      <c r="D717" s="234" t="s">
        <v>175</v>
      </c>
      <c r="E717" s="235" t="s">
        <v>1031</v>
      </c>
      <c r="F717" s="236">
        <v>0</v>
      </c>
      <c r="G717" s="237" t="s">
        <v>916</v>
      </c>
      <c r="H717" s="236">
        <v>289</v>
      </c>
      <c r="I717" s="237" t="s">
        <v>1115</v>
      </c>
      <c r="J717" s="236">
        <v>338</v>
      </c>
      <c r="K717" s="237" t="s">
        <v>1115</v>
      </c>
      <c r="L717" s="236">
        <v>50</v>
      </c>
      <c r="M717" s="237" t="s">
        <v>1117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1014</v>
      </c>
      <c r="D718" s="234" t="s">
        <v>175</v>
      </c>
      <c r="E718" s="235" t="s">
        <v>1032</v>
      </c>
      <c r="F718" s="236">
        <v>0</v>
      </c>
      <c r="G718" s="237" t="s">
        <v>916</v>
      </c>
      <c r="H718" s="236">
        <v>419</v>
      </c>
      <c r="I718" s="237" t="s">
        <v>1115</v>
      </c>
      <c r="J718" s="236">
        <v>478</v>
      </c>
      <c r="K718" s="237" t="s">
        <v>1115</v>
      </c>
      <c r="L718" s="236">
        <v>98</v>
      </c>
      <c r="M718" s="237" t="s">
        <v>1115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1033</v>
      </c>
      <c r="D719" s="234" t="s">
        <v>172</v>
      </c>
      <c r="E719" s="235" t="s">
        <v>1034</v>
      </c>
      <c r="F719" s="236">
        <v>9</v>
      </c>
      <c r="G719" s="237" t="s">
        <v>1122</v>
      </c>
      <c r="H719" s="236">
        <v>8</v>
      </c>
      <c r="I719" s="237" t="s">
        <v>1125</v>
      </c>
      <c r="J719" s="236">
        <v>7</v>
      </c>
      <c r="K719" s="237" t="s">
        <v>1125</v>
      </c>
      <c r="L719" s="236">
        <v>0</v>
      </c>
      <c r="M719" s="237" t="s">
        <v>916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1014</v>
      </c>
      <c r="D720" s="234" t="s">
        <v>175</v>
      </c>
      <c r="E720" s="235" t="s">
        <v>1035</v>
      </c>
      <c r="F720" s="236">
        <v>0</v>
      </c>
      <c r="G720" s="237" t="s">
        <v>916</v>
      </c>
      <c r="H720" s="236">
        <v>266</v>
      </c>
      <c r="I720" s="237" t="s">
        <v>1115</v>
      </c>
      <c r="J720" s="236">
        <v>313</v>
      </c>
      <c r="K720" s="237" t="s">
        <v>1115</v>
      </c>
      <c r="L720" s="236">
        <v>55</v>
      </c>
      <c r="M720" s="237" t="s">
        <v>1117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1014</v>
      </c>
      <c r="D721" s="234" t="s">
        <v>175</v>
      </c>
      <c r="E721" s="235" t="s">
        <v>1036</v>
      </c>
      <c r="F721" s="236">
        <v>0</v>
      </c>
      <c r="G721" s="237" t="s">
        <v>916</v>
      </c>
      <c r="H721" s="236">
        <v>171</v>
      </c>
      <c r="I721" s="237" t="s">
        <v>1115</v>
      </c>
      <c r="J721" s="236">
        <v>229</v>
      </c>
      <c r="K721" s="237" t="s">
        <v>1115</v>
      </c>
      <c r="L721" s="236">
        <v>50</v>
      </c>
      <c r="M721" s="237" t="s">
        <v>1117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1014</v>
      </c>
      <c r="D722" s="234" t="s">
        <v>175</v>
      </c>
      <c r="E722" s="235" t="s">
        <v>1037</v>
      </c>
      <c r="F722" s="236">
        <v>0</v>
      </c>
      <c r="G722" s="237" t="s">
        <v>916</v>
      </c>
      <c r="H722" s="236">
        <v>348</v>
      </c>
      <c r="I722" s="237" t="s">
        <v>1115</v>
      </c>
      <c r="J722" s="236">
        <v>476</v>
      </c>
      <c r="K722" s="237" t="s">
        <v>1115</v>
      </c>
      <c r="L722" s="236">
        <v>41</v>
      </c>
      <c r="M722" s="237" t="s">
        <v>1117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1014</v>
      </c>
      <c r="D723" s="234" t="s">
        <v>175</v>
      </c>
      <c r="E723" s="235" t="s">
        <v>1038</v>
      </c>
      <c r="F723" s="236">
        <v>0</v>
      </c>
      <c r="G723" s="237" t="s">
        <v>916</v>
      </c>
      <c r="H723" s="236">
        <v>420</v>
      </c>
      <c r="I723" s="237" t="s">
        <v>1115</v>
      </c>
      <c r="J723" s="236">
        <v>418</v>
      </c>
      <c r="K723" s="237" t="s">
        <v>1115</v>
      </c>
      <c r="L723" s="236">
        <v>65</v>
      </c>
      <c r="M723" s="237" t="s">
        <v>1117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1014</v>
      </c>
      <c r="D724" s="234" t="s">
        <v>175</v>
      </c>
      <c r="E724" s="235" t="s">
        <v>1039</v>
      </c>
      <c r="F724" s="236">
        <v>0</v>
      </c>
      <c r="G724" s="237" t="s">
        <v>916</v>
      </c>
      <c r="H724" s="236">
        <v>346</v>
      </c>
      <c r="I724" s="237" t="s">
        <v>1115</v>
      </c>
      <c r="J724" s="236">
        <v>398</v>
      </c>
      <c r="K724" s="237" t="s">
        <v>1115</v>
      </c>
      <c r="L724" s="236">
        <v>61</v>
      </c>
      <c r="M724" s="237" t="s">
        <v>1117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1040</v>
      </c>
      <c r="D725" s="234" t="s">
        <v>172</v>
      </c>
      <c r="E725" s="235" t="s">
        <v>1041</v>
      </c>
      <c r="F725" s="236">
        <v>33</v>
      </c>
      <c r="G725" s="237" t="s">
        <v>1118</v>
      </c>
      <c r="H725" s="236">
        <v>53</v>
      </c>
      <c r="I725" s="237" t="s">
        <v>1121</v>
      </c>
      <c r="J725" s="236">
        <v>66</v>
      </c>
      <c r="K725" s="237" t="s">
        <v>1121</v>
      </c>
      <c r="L725" s="236">
        <v>8</v>
      </c>
      <c r="M725" s="237" t="s">
        <v>1124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1042</v>
      </c>
      <c r="D727" s="234" t="s">
        <v>175</v>
      </c>
      <c r="E727" s="235" t="s">
        <v>1043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1042</v>
      </c>
      <c r="D728" s="234" t="s">
        <v>172</v>
      </c>
      <c r="E728" s="235" t="s">
        <v>1044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1045</v>
      </c>
      <c r="D729" s="234" t="s">
        <v>172</v>
      </c>
      <c r="E729" s="235" t="s">
        <v>1046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898</v>
      </c>
      <c r="D730" s="234" t="s">
        <v>175</v>
      </c>
      <c r="E730" s="235" t="s">
        <v>1047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1042</v>
      </c>
      <c r="D731" s="234" t="s">
        <v>175</v>
      </c>
      <c r="E731" s="235" t="s">
        <v>1048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1042</v>
      </c>
      <c r="D732" s="234" t="s">
        <v>175</v>
      </c>
      <c r="E732" s="235" t="s">
        <v>1049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898</v>
      </c>
      <c r="D733" s="234" t="s">
        <v>175</v>
      </c>
      <c r="E733" s="235" t="s">
        <v>1050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898</v>
      </c>
      <c r="D734" s="234" t="s">
        <v>175</v>
      </c>
      <c r="E734" s="235" t="s">
        <v>1051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1045</v>
      </c>
      <c r="D735" s="234" t="s">
        <v>172</v>
      </c>
      <c r="E735" s="235" t="s">
        <v>1052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1042</v>
      </c>
      <c r="D736" s="234" t="s">
        <v>172</v>
      </c>
      <c r="E736" s="235" t="s">
        <v>1053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1054</v>
      </c>
      <c r="D737" s="234" t="s">
        <v>172</v>
      </c>
      <c r="E737" s="235" t="s">
        <v>1055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898</v>
      </c>
      <c r="D738" s="234" t="s">
        <v>175</v>
      </c>
      <c r="E738" s="235" t="s">
        <v>1056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1057</v>
      </c>
      <c r="D739" s="234" t="s">
        <v>198</v>
      </c>
      <c r="E739" s="235" t="s">
        <v>1058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1045</v>
      </c>
      <c r="D740" s="234" t="s">
        <v>172</v>
      </c>
      <c r="E740" s="235" t="s">
        <v>1059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898</v>
      </c>
      <c r="D741" s="234" t="s">
        <v>172</v>
      </c>
      <c r="E741" s="235" t="s">
        <v>1060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1061</v>
      </c>
      <c r="D742" s="234" t="s">
        <v>198</v>
      </c>
      <c r="E742" s="235" t="s">
        <v>1062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1063</v>
      </c>
      <c r="D743" s="234" t="s">
        <v>198</v>
      </c>
      <c r="E743" s="235" t="s">
        <v>1064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1054</v>
      </c>
      <c r="D744" s="234" t="s">
        <v>175</v>
      </c>
      <c r="E744" s="235" t="s">
        <v>1065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1042</v>
      </c>
      <c r="D745" s="234" t="s">
        <v>172</v>
      </c>
      <c r="E745" s="235" t="s">
        <v>1066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1042</v>
      </c>
      <c r="D746" s="234" t="s">
        <v>172</v>
      </c>
      <c r="E746" s="235" t="s">
        <v>1067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898</v>
      </c>
      <c r="D747" s="234" t="s">
        <v>175</v>
      </c>
      <c r="E747" s="235" t="s">
        <v>1068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1069</v>
      </c>
      <c r="D748" s="234" t="s">
        <v>172</v>
      </c>
      <c r="E748" s="235" t="s">
        <v>1070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1042</v>
      </c>
      <c r="D749" s="234" t="s">
        <v>175</v>
      </c>
      <c r="E749" s="235" t="s">
        <v>1071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1054</v>
      </c>
      <c r="D750" s="234" t="s">
        <v>172</v>
      </c>
      <c r="E750" s="235" t="s">
        <v>1072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898</v>
      </c>
      <c r="D751" s="234" t="s">
        <v>175</v>
      </c>
      <c r="E751" s="235" t="s">
        <v>1073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1042</v>
      </c>
      <c r="D752" s="234" t="s">
        <v>175</v>
      </c>
      <c r="E752" s="235" t="s">
        <v>1074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1075</v>
      </c>
      <c r="D753" s="234" t="s">
        <v>198</v>
      </c>
      <c r="E753" s="235" t="s">
        <v>1076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1042</v>
      </c>
      <c r="D754" s="234" t="s">
        <v>175</v>
      </c>
      <c r="E754" s="235" t="s">
        <v>1077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1042</v>
      </c>
      <c r="D755" s="234" t="s">
        <v>175</v>
      </c>
      <c r="E755" s="235" t="s">
        <v>1078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1042</v>
      </c>
      <c r="D756" s="234" t="s">
        <v>175</v>
      </c>
      <c r="E756" s="235" t="s">
        <v>1079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1042</v>
      </c>
      <c r="D757" s="234" t="s">
        <v>175</v>
      </c>
      <c r="E757" s="235" t="s">
        <v>1080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1042</v>
      </c>
      <c r="D758" s="234" t="s">
        <v>198</v>
      </c>
      <c r="E758" s="235" t="s">
        <v>1081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1042</v>
      </c>
      <c r="D759" s="234" t="s">
        <v>175</v>
      </c>
      <c r="E759" s="235" t="s">
        <v>1082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1063</v>
      </c>
      <c r="D760" s="234" t="s">
        <v>198</v>
      </c>
      <c r="E760" s="235" t="s">
        <v>1083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1054</v>
      </c>
      <c r="D761" s="234" t="s">
        <v>175</v>
      </c>
      <c r="E761" s="235" t="s">
        <v>1084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1085</v>
      </c>
      <c r="D762" s="234" t="s">
        <v>172</v>
      </c>
      <c r="E762" s="235" t="s">
        <v>1086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1042</v>
      </c>
      <c r="D763" s="234" t="s">
        <v>172</v>
      </c>
      <c r="E763" s="235" t="s">
        <v>1087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1069</v>
      </c>
      <c r="D764" s="234" t="s">
        <v>172</v>
      </c>
      <c r="E764" s="235" t="s">
        <v>1088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1075</v>
      </c>
      <c r="D765" s="234" t="s">
        <v>198</v>
      </c>
      <c r="E765" s="235" t="s">
        <v>1089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1085</v>
      </c>
      <c r="D766" s="234" t="s">
        <v>172</v>
      </c>
      <c r="E766" s="235" t="s">
        <v>1090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1075</v>
      </c>
      <c r="D767" s="234" t="s">
        <v>198</v>
      </c>
      <c r="E767" s="235" t="s">
        <v>1091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1057</v>
      </c>
      <c r="D768" s="234" t="s">
        <v>198</v>
      </c>
      <c r="E768" s="235" t="s">
        <v>1092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1054</v>
      </c>
      <c r="D769" s="234" t="s">
        <v>172</v>
      </c>
      <c r="E769" s="276" t="s">
        <v>1093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1042</v>
      </c>
      <c r="D770" s="234" t="s">
        <v>175</v>
      </c>
      <c r="E770" s="276" t="s">
        <v>1094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898</v>
      </c>
      <c r="D771" s="234" t="s">
        <v>175</v>
      </c>
      <c r="E771" s="276" t="s">
        <v>1095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898</v>
      </c>
      <c r="D772" s="234" t="s">
        <v>175</v>
      </c>
      <c r="E772" s="276" t="s">
        <v>1096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1042</v>
      </c>
      <c r="D773" s="234" t="s">
        <v>175</v>
      </c>
      <c r="E773" s="276" t="s">
        <v>1097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1042</v>
      </c>
      <c r="D774" s="234" t="s">
        <v>175</v>
      </c>
      <c r="E774" s="276" t="s">
        <v>1098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1045</v>
      </c>
      <c r="D775" s="234" t="s">
        <v>172</v>
      </c>
      <c r="E775" s="276" t="s">
        <v>1099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1100</v>
      </c>
      <c r="D776" s="234" t="s">
        <v>172</v>
      </c>
      <c r="E776" s="235" t="s">
        <v>1101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1057</v>
      </c>
      <c r="D777" s="234" t="s">
        <v>198</v>
      </c>
      <c r="E777" s="235" t="s">
        <v>1102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1057</v>
      </c>
      <c r="D778" s="234" t="s">
        <v>198</v>
      </c>
      <c r="E778" s="235" t="s">
        <v>1103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1042</v>
      </c>
      <c r="D779" s="234" t="s">
        <v>172</v>
      </c>
      <c r="E779" s="235" t="s">
        <v>1104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1042</v>
      </c>
      <c r="D780" s="234" t="s">
        <v>172</v>
      </c>
      <c r="E780" s="235" t="s">
        <v>1105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1061</v>
      </c>
      <c r="D781" s="234" t="s">
        <v>198</v>
      </c>
      <c r="E781" s="235" t="s">
        <v>1106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1107</v>
      </c>
      <c r="D782" s="234" t="s">
        <v>198</v>
      </c>
      <c r="E782" s="235" t="s">
        <v>1108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1109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1110</v>
      </c>
      <c r="G785" s="162"/>
      <c r="H785" s="282" t="s">
        <v>1111</v>
      </c>
      <c r="I785" s="164" t="s">
        <v>1112</v>
      </c>
      <c r="J785" s="164" t="s">
        <v>1113</v>
      </c>
      <c r="K785" s="283"/>
    </row>
    <row r="786" spans="1:399" x14ac:dyDescent="0.2">
      <c r="F786" s="284">
        <v>100</v>
      </c>
      <c r="G786" s="285" t="s">
        <v>1114</v>
      </c>
      <c r="H786" s="286">
        <v>150</v>
      </c>
      <c r="I786" s="287">
        <v>200</v>
      </c>
      <c r="J786" s="287">
        <v>75</v>
      </c>
      <c r="K786" s="288" t="s">
        <v>1115</v>
      </c>
    </row>
    <row r="787" spans="1:399" x14ac:dyDescent="0.2">
      <c r="F787" s="284">
        <v>50</v>
      </c>
      <c r="G787" s="285" t="s">
        <v>1116</v>
      </c>
      <c r="H787" s="286">
        <v>80</v>
      </c>
      <c r="I787" s="287">
        <v>100</v>
      </c>
      <c r="J787" s="287">
        <v>40</v>
      </c>
      <c r="K787" s="288" t="s">
        <v>1117</v>
      </c>
    </row>
    <row r="788" spans="1:399" x14ac:dyDescent="0.2">
      <c r="F788" s="284">
        <v>25</v>
      </c>
      <c r="G788" s="285" t="s">
        <v>1118</v>
      </c>
      <c r="H788" s="286">
        <v>60</v>
      </c>
      <c r="I788" s="287">
        <v>75</v>
      </c>
      <c r="J788" s="287">
        <v>30</v>
      </c>
      <c r="K788" s="288" t="s">
        <v>1119</v>
      </c>
    </row>
    <row r="789" spans="1:399" x14ac:dyDescent="0.2">
      <c r="F789" s="284">
        <v>10</v>
      </c>
      <c r="G789" s="285" t="s">
        <v>1120</v>
      </c>
      <c r="H789" s="286">
        <v>40</v>
      </c>
      <c r="I789" s="287">
        <v>50</v>
      </c>
      <c r="J789" s="287">
        <v>20</v>
      </c>
      <c r="K789" s="288" t="s">
        <v>1121</v>
      </c>
    </row>
    <row r="790" spans="1:399" x14ac:dyDescent="0.2">
      <c r="F790" s="284"/>
      <c r="G790" s="285" t="s">
        <v>1122</v>
      </c>
      <c r="H790" s="286">
        <v>25</v>
      </c>
      <c r="I790" s="287">
        <v>30</v>
      </c>
      <c r="J790" s="287">
        <v>13</v>
      </c>
      <c r="K790" s="288" t="s">
        <v>1123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1124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1125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88</v>
      </c>
      <c r="C2" s="630" t="s">
        <v>1126</v>
      </c>
      <c r="D2" s="630"/>
      <c r="E2" s="630"/>
      <c r="F2" s="630"/>
      <c r="G2" s="630"/>
      <c r="H2" s="630"/>
      <c r="I2" s="630"/>
      <c r="J2" s="630"/>
      <c r="K2" s="630"/>
      <c r="L2" s="630"/>
      <c r="M2" s="630"/>
      <c r="N2" s="630"/>
      <c r="O2" s="56"/>
      <c r="P2" s="296" t="s">
        <v>1127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631" t="s">
        <v>1128</v>
      </c>
      <c r="C3" s="628" t="s">
        <v>113</v>
      </c>
      <c r="D3" s="628"/>
      <c r="E3" s="628"/>
      <c r="F3" s="627" t="s">
        <v>114</v>
      </c>
      <c r="G3" s="628"/>
      <c r="H3" s="628"/>
      <c r="I3" s="627" t="s">
        <v>115</v>
      </c>
      <c r="J3" s="628"/>
      <c r="K3" s="628"/>
      <c r="L3" s="628" t="s">
        <v>1129</v>
      </c>
      <c r="M3" s="628"/>
      <c r="N3" s="628"/>
      <c r="O3" s="298"/>
      <c r="P3" s="299" t="s">
        <v>1130</v>
      </c>
      <c r="Q3" s="624" t="s">
        <v>113</v>
      </c>
      <c r="R3" s="625"/>
      <c r="S3" s="625"/>
      <c r="T3" s="625"/>
      <c r="U3" s="626"/>
      <c r="V3" s="624" t="s">
        <v>114</v>
      </c>
      <c r="W3" s="625"/>
      <c r="X3" s="625"/>
      <c r="Y3" s="625"/>
      <c r="Z3" s="625"/>
      <c r="AA3" s="627" t="s">
        <v>115</v>
      </c>
      <c r="AB3" s="628"/>
      <c r="AC3" s="628"/>
      <c r="AD3" s="628"/>
      <c r="AE3" s="628"/>
      <c r="AF3" s="628"/>
      <c r="AG3" s="628"/>
      <c r="AH3" s="629"/>
      <c r="AI3" s="300"/>
      <c r="AJ3" s="301" t="s">
        <v>103</v>
      </c>
      <c r="AK3" s="624" t="s">
        <v>113</v>
      </c>
      <c r="AL3" s="625"/>
      <c r="AM3" s="625"/>
      <c r="AN3" s="625"/>
      <c r="AO3" s="626"/>
      <c r="AP3" s="624" t="s">
        <v>114</v>
      </c>
      <c r="AQ3" s="625"/>
      <c r="AR3" s="625"/>
      <c r="AS3" s="625"/>
      <c r="AT3" s="625"/>
      <c r="AU3" s="627" t="s">
        <v>115</v>
      </c>
      <c r="AV3" s="628"/>
      <c r="AW3" s="628"/>
      <c r="AX3" s="628"/>
      <c r="AY3" s="628"/>
      <c r="AZ3" s="628"/>
      <c r="BA3" s="628"/>
      <c r="BB3" s="629"/>
      <c r="BC3" s="300"/>
      <c r="BD3" s="301" t="s">
        <v>103</v>
      </c>
      <c r="BE3" s="624" t="s">
        <v>113</v>
      </c>
      <c r="BF3" s="625"/>
      <c r="BG3" s="625"/>
      <c r="BH3" s="625"/>
      <c r="BI3" s="626"/>
      <c r="BJ3" s="624" t="s">
        <v>114</v>
      </c>
      <c r="BK3" s="625"/>
      <c r="BL3" s="625"/>
      <c r="BM3" s="625"/>
      <c r="BN3" s="625"/>
      <c r="BO3" s="627" t="s">
        <v>115</v>
      </c>
      <c r="BP3" s="628"/>
      <c r="BQ3" s="628"/>
      <c r="BR3" s="628"/>
      <c r="BS3" s="628"/>
      <c r="BT3" s="628"/>
      <c r="BU3" s="628"/>
      <c r="BV3" s="629"/>
      <c r="BW3" s="300"/>
      <c r="BX3" s="301" t="s">
        <v>103</v>
      </c>
      <c r="BY3" s="624" t="s">
        <v>113</v>
      </c>
      <c r="BZ3" s="625"/>
      <c r="CA3" s="625"/>
      <c r="CB3" s="625"/>
      <c r="CC3" s="626"/>
      <c r="CD3" s="624" t="s">
        <v>114</v>
      </c>
      <c r="CE3" s="625"/>
      <c r="CF3" s="625"/>
      <c r="CG3" s="625"/>
      <c r="CH3" s="625"/>
      <c r="CI3" s="627" t="s">
        <v>115</v>
      </c>
      <c r="CJ3" s="628"/>
      <c r="CK3" s="628"/>
      <c r="CL3" s="628"/>
      <c r="CM3" s="628"/>
      <c r="CN3" s="628"/>
      <c r="CO3" s="628"/>
      <c r="CP3" s="629"/>
      <c r="CQ3" s="300"/>
      <c r="CR3" s="301" t="s">
        <v>103</v>
      </c>
      <c r="CS3" s="624" t="s">
        <v>113</v>
      </c>
      <c r="CT3" s="625"/>
      <c r="CU3" s="625"/>
      <c r="CV3" s="625"/>
      <c r="CW3" s="626"/>
      <c r="CX3" s="624" t="s">
        <v>114</v>
      </c>
      <c r="CY3" s="625"/>
      <c r="CZ3" s="625"/>
      <c r="DA3" s="625"/>
      <c r="DB3" s="625"/>
      <c r="DC3" s="627" t="s">
        <v>115</v>
      </c>
      <c r="DD3" s="628"/>
      <c r="DE3" s="628"/>
      <c r="DF3" s="628"/>
      <c r="DG3" s="628"/>
      <c r="DH3" s="628"/>
      <c r="DI3" s="628"/>
      <c r="DJ3" s="629"/>
      <c r="DK3" s="300"/>
      <c r="DL3" s="301" t="s">
        <v>103</v>
      </c>
      <c r="DM3" s="624" t="s">
        <v>113</v>
      </c>
      <c r="DN3" s="625"/>
      <c r="DO3" s="625"/>
      <c r="DP3" s="625"/>
      <c r="DQ3" s="626"/>
      <c r="DR3" s="624" t="s">
        <v>114</v>
      </c>
      <c r="DS3" s="625"/>
      <c r="DT3" s="625"/>
      <c r="DU3" s="625"/>
      <c r="DV3" s="625"/>
      <c r="DW3" s="627" t="s">
        <v>115</v>
      </c>
      <c r="DX3" s="628"/>
      <c r="DY3" s="628"/>
      <c r="DZ3" s="628"/>
      <c r="EA3" s="628"/>
      <c r="EB3" s="628"/>
      <c r="EC3" s="628"/>
      <c r="ED3" s="629"/>
      <c r="EE3" s="300"/>
      <c r="EF3" s="301" t="s">
        <v>103</v>
      </c>
      <c r="EG3" s="624" t="s">
        <v>113</v>
      </c>
      <c r="EH3" s="625"/>
      <c r="EI3" s="625"/>
      <c r="EJ3" s="625"/>
      <c r="EK3" s="626"/>
      <c r="EL3" s="624" t="s">
        <v>114</v>
      </c>
      <c r="EM3" s="625"/>
      <c r="EN3" s="625"/>
      <c r="EO3" s="625"/>
      <c r="EP3" s="625"/>
      <c r="EQ3" s="627" t="s">
        <v>115</v>
      </c>
      <c r="ER3" s="628"/>
      <c r="ES3" s="628"/>
      <c r="ET3" s="628"/>
      <c r="EU3" s="628"/>
      <c r="EV3" s="628"/>
      <c r="EW3" s="628"/>
      <c r="EX3" s="629"/>
      <c r="EY3" s="300"/>
      <c r="EZ3" s="301" t="s">
        <v>103</v>
      </c>
      <c r="FA3" s="624" t="s">
        <v>113</v>
      </c>
      <c r="FB3" s="625"/>
      <c r="FC3" s="625"/>
      <c r="FD3" s="625"/>
      <c r="FE3" s="626"/>
      <c r="FF3" s="624" t="s">
        <v>114</v>
      </c>
      <c r="FG3" s="625"/>
      <c r="FH3" s="625"/>
      <c r="FI3" s="625"/>
      <c r="FJ3" s="625"/>
      <c r="FK3" s="627" t="s">
        <v>115</v>
      </c>
      <c r="FL3" s="628"/>
      <c r="FM3" s="628"/>
      <c r="FN3" s="628"/>
      <c r="FO3" s="628"/>
      <c r="FP3" s="628"/>
      <c r="FQ3" s="628"/>
      <c r="FR3" s="629"/>
      <c r="FS3" s="300"/>
      <c r="FT3" s="301" t="s">
        <v>103</v>
      </c>
      <c r="FU3" s="624" t="s">
        <v>113</v>
      </c>
      <c r="FV3" s="625"/>
      <c r="FW3" s="625"/>
      <c r="FX3" s="625"/>
      <c r="FY3" s="626"/>
      <c r="FZ3" s="624" t="s">
        <v>114</v>
      </c>
      <c r="GA3" s="625"/>
      <c r="GB3" s="625"/>
      <c r="GC3" s="625"/>
      <c r="GD3" s="625"/>
      <c r="GE3" s="627" t="s">
        <v>115</v>
      </c>
      <c r="GF3" s="628"/>
      <c r="GG3" s="628"/>
      <c r="GH3" s="628"/>
      <c r="GI3" s="628"/>
      <c r="GJ3" s="628"/>
      <c r="GK3" s="628"/>
      <c r="GL3" s="629"/>
      <c r="GM3" s="300"/>
      <c r="GN3" s="301" t="s">
        <v>103</v>
      </c>
      <c r="GO3" s="624" t="s">
        <v>113</v>
      </c>
      <c r="GP3" s="625"/>
      <c r="GQ3" s="625"/>
      <c r="GR3" s="625"/>
      <c r="GS3" s="626"/>
      <c r="GT3" s="624" t="s">
        <v>114</v>
      </c>
      <c r="GU3" s="625"/>
      <c r="GV3" s="625"/>
      <c r="GW3" s="625"/>
      <c r="GX3" s="625"/>
      <c r="GY3" s="627" t="s">
        <v>115</v>
      </c>
      <c r="GZ3" s="628"/>
      <c r="HA3" s="628"/>
      <c r="HB3" s="628"/>
      <c r="HC3" s="628"/>
      <c r="HD3" s="628"/>
      <c r="HE3" s="628"/>
      <c r="HF3" s="629"/>
      <c r="HG3" s="300"/>
      <c r="HH3" s="301" t="s">
        <v>103</v>
      </c>
      <c r="HI3" s="624" t="s">
        <v>113</v>
      </c>
      <c r="HJ3" s="625"/>
      <c r="HK3" s="625"/>
      <c r="HL3" s="625"/>
      <c r="HM3" s="626"/>
      <c r="HN3" s="624" t="s">
        <v>114</v>
      </c>
      <c r="HO3" s="625"/>
      <c r="HP3" s="625"/>
      <c r="HQ3" s="625"/>
      <c r="HR3" s="625"/>
      <c r="HS3" s="627" t="s">
        <v>115</v>
      </c>
      <c r="HT3" s="628"/>
      <c r="HU3" s="628"/>
      <c r="HV3" s="628"/>
      <c r="HW3" s="628"/>
      <c r="HX3" s="628"/>
      <c r="HY3" s="628"/>
      <c r="HZ3" s="629"/>
      <c r="IA3" s="300"/>
      <c r="IB3" s="301" t="s">
        <v>103</v>
      </c>
      <c r="IC3" s="624" t="s">
        <v>113</v>
      </c>
      <c r="ID3" s="625"/>
      <c r="IE3" s="625"/>
      <c r="IF3" s="625"/>
      <c r="IG3" s="626"/>
      <c r="IH3" s="624" t="s">
        <v>114</v>
      </c>
      <c r="II3" s="625"/>
      <c r="IJ3" s="625"/>
      <c r="IK3" s="625"/>
      <c r="IL3" s="625"/>
      <c r="IM3" s="627" t="s">
        <v>115</v>
      </c>
      <c r="IN3" s="628"/>
      <c r="IO3" s="628"/>
      <c r="IP3" s="628"/>
      <c r="IQ3" s="628"/>
      <c r="IR3" s="628"/>
      <c r="IS3" s="628"/>
      <c r="IT3" s="629"/>
      <c r="IU3" s="300"/>
      <c r="IV3" s="301" t="s">
        <v>103</v>
      </c>
      <c r="IW3" s="624" t="s">
        <v>113</v>
      </c>
      <c r="IX3" s="625"/>
      <c r="IY3" s="625"/>
      <c r="IZ3" s="625"/>
      <c r="JA3" s="626"/>
      <c r="JB3" s="624" t="s">
        <v>114</v>
      </c>
      <c r="JC3" s="625"/>
      <c r="JD3" s="625"/>
      <c r="JE3" s="625"/>
      <c r="JF3" s="625"/>
      <c r="JG3" s="627" t="s">
        <v>115</v>
      </c>
      <c r="JH3" s="628"/>
      <c r="JI3" s="628"/>
      <c r="JJ3" s="628"/>
      <c r="JK3" s="628"/>
      <c r="JL3" s="628"/>
      <c r="JM3" s="628"/>
      <c r="JN3" s="629"/>
      <c r="JO3" s="300"/>
      <c r="JP3" s="301" t="s">
        <v>103</v>
      </c>
      <c r="JQ3" s="624" t="s">
        <v>113</v>
      </c>
      <c r="JR3" s="625"/>
      <c r="JS3" s="625"/>
      <c r="JT3" s="625"/>
      <c r="JU3" s="626"/>
      <c r="JV3" s="624" t="s">
        <v>114</v>
      </c>
      <c r="JW3" s="625"/>
      <c r="JX3" s="625"/>
      <c r="JY3" s="625"/>
      <c r="JZ3" s="625"/>
      <c r="KA3" s="627" t="s">
        <v>115</v>
      </c>
      <c r="KB3" s="628"/>
      <c r="KC3" s="628"/>
      <c r="KD3" s="628"/>
      <c r="KE3" s="628"/>
      <c r="KF3" s="628"/>
      <c r="KG3" s="628"/>
      <c r="KH3" s="629"/>
      <c r="KI3" s="300"/>
      <c r="KJ3" s="301" t="s">
        <v>103</v>
      </c>
      <c r="KK3" s="624" t="s">
        <v>113</v>
      </c>
      <c r="KL3" s="625"/>
      <c r="KM3" s="625"/>
      <c r="KN3" s="625"/>
      <c r="KO3" s="626"/>
      <c r="KP3" s="624" t="s">
        <v>114</v>
      </c>
      <c r="KQ3" s="625"/>
      <c r="KR3" s="625"/>
      <c r="KS3" s="625"/>
      <c r="KT3" s="625"/>
      <c r="KU3" s="627" t="s">
        <v>115</v>
      </c>
      <c r="KV3" s="628"/>
      <c r="KW3" s="628"/>
      <c r="KX3" s="628"/>
      <c r="KY3" s="628"/>
      <c r="KZ3" s="628"/>
      <c r="LA3" s="628"/>
      <c r="LB3" s="629"/>
      <c r="LC3" s="300"/>
      <c r="LD3" s="301" t="s">
        <v>103</v>
      </c>
      <c r="LE3" s="624" t="s">
        <v>113</v>
      </c>
      <c r="LF3" s="625"/>
      <c r="LG3" s="625"/>
      <c r="LH3" s="625"/>
      <c r="LI3" s="626"/>
      <c r="LJ3" s="624" t="s">
        <v>114</v>
      </c>
      <c r="LK3" s="625"/>
      <c r="LL3" s="625"/>
      <c r="LM3" s="625"/>
      <c r="LN3" s="625"/>
      <c r="LO3" s="627" t="s">
        <v>115</v>
      </c>
      <c r="LP3" s="628"/>
      <c r="LQ3" s="628"/>
      <c r="LR3" s="628"/>
      <c r="LS3" s="628"/>
      <c r="LT3" s="628"/>
      <c r="LU3" s="628"/>
      <c r="LV3" s="629"/>
      <c r="LW3" s="300"/>
      <c r="LX3" s="302" t="s">
        <v>1131</v>
      </c>
      <c r="LY3" s="624" t="s">
        <v>113</v>
      </c>
      <c r="LZ3" s="625"/>
      <c r="MA3" s="625"/>
      <c r="MB3" s="625"/>
      <c r="MC3" s="626"/>
      <c r="MD3" s="624" t="s">
        <v>114</v>
      </c>
      <c r="ME3" s="625"/>
      <c r="MF3" s="625"/>
      <c r="MG3" s="625"/>
      <c r="MH3" s="625"/>
      <c r="MI3" s="627" t="s">
        <v>115</v>
      </c>
      <c r="MJ3" s="628"/>
      <c r="MK3" s="628"/>
      <c r="ML3" s="628"/>
      <c r="MM3" s="628"/>
      <c r="MN3" s="628"/>
      <c r="MO3" s="628"/>
      <c r="MP3" s="629"/>
      <c r="MQ3" s="300"/>
      <c r="MR3" s="301" t="s">
        <v>103</v>
      </c>
      <c r="MS3" s="624" t="s">
        <v>113</v>
      </c>
      <c r="MT3" s="625"/>
      <c r="MU3" s="625"/>
      <c r="MV3" s="625"/>
      <c r="MW3" s="626"/>
      <c r="MX3" s="624" t="s">
        <v>114</v>
      </c>
      <c r="MY3" s="625"/>
      <c r="MZ3" s="625"/>
      <c r="NA3" s="625"/>
      <c r="NB3" s="625"/>
      <c r="NC3" s="627" t="s">
        <v>115</v>
      </c>
      <c r="ND3" s="628"/>
      <c r="NE3" s="628"/>
      <c r="NF3" s="628"/>
      <c r="NG3" s="628"/>
      <c r="NH3" s="628"/>
      <c r="NI3" s="628"/>
      <c r="NJ3" s="629"/>
      <c r="NK3" s="300"/>
      <c r="NL3" s="301" t="s">
        <v>103</v>
      </c>
      <c r="NM3" s="624" t="s">
        <v>113</v>
      </c>
      <c r="NN3" s="625"/>
      <c r="NO3" s="625"/>
      <c r="NP3" s="625"/>
      <c r="NQ3" s="626"/>
      <c r="NR3" s="624" t="s">
        <v>114</v>
      </c>
      <c r="NS3" s="625"/>
      <c r="NT3" s="625"/>
      <c r="NU3" s="625"/>
      <c r="NV3" s="625"/>
      <c r="NW3" s="627" t="s">
        <v>115</v>
      </c>
      <c r="NX3" s="628"/>
      <c r="NY3" s="628"/>
      <c r="NZ3" s="628"/>
      <c r="OA3" s="628"/>
      <c r="OB3" s="628"/>
      <c r="OC3" s="628"/>
      <c r="OD3" s="629"/>
      <c r="OE3" s="300"/>
    </row>
    <row r="4" spans="2:395" ht="11.45" customHeight="1" x14ac:dyDescent="0.2">
      <c r="B4" s="631"/>
      <c r="C4" s="633" t="s">
        <v>1132</v>
      </c>
      <c r="D4" s="633"/>
      <c r="E4" s="634"/>
      <c r="F4" s="635" t="s">
        <v>1132</v>
      </c>
      <c r="G4" s="633"/>
      <c r="H4" s="634"/>
      <c r="I4" s="635" t="s">
        <v>1132</v>
      </c>
      <c r="J4" s="633"/>
      <c r="K4" s="633"/>
      <c r="L4" s="636" t="s">
        <v>1132</v>
      </c>
      <c r="M4" s="633"/>
      <c r="N4" s="633"/>
      <c r="P4" s="304" t="s">
        <v>37</v>
      </c>
      <c r="Q4" s="637" t="s">
        <v>1133</v>
      </c>
      <c r="R4" s="638"/>
      <c r="S4" s="638"/>
      <c r="T4" s="638"/>
      <c r="U4" s="305" t="s">
        <v>1134</v>
      </c>
      <c r="V4" s="637" t="s">
        <v>1133</v>
      </c>
      <c r="W4" s="638"/>
      <c r="X4" s="638"/>
      <c r="Y4" s="638"/>
      <c r="Z4" s="305" t="s">
        <v>1134</v>
      </c>
      <c r="AA4" s="637" t="s">
        <v>1133</v>
      </c>
      <c r="AB4" s="638"/>
      <c r="AC4" s="638"/>
      <c r="AD4" s="638"/>
      <c r="AE4" s="639" t="s">
        <v>1135</v>
      </c>
      <c r="AF4" s="638"/>
      <c r="AG4" s="640"/>
      <c r="AH4" s="305" t="s">
        <v>1134</v>
      </c>
      <c r="AI4" s="306" t="s">
        <v>37</v>
      </c>
      <c r="AJ4" s="307" t="s">
        <v>37</v>
      </c>
      <c r="AK4" s="637" t="s">
        <v>1133</v>
      </c>
      <c r="AL4" s="638"/>
      <c r="AM4" s="638"/>
      <c r="AN4" s="638"/>
      <c r="AO4" s="305" t="s">
        <v>1134</v>
      </c>
      <c r="AP4" s="637" t="s">
        <v>1133</v>
      </c>
      <c r="AQ4" s="638"/>
      <c r="AR4" s="638"/>
      <c r="AS4" s="638"/>
      <c r="AT4" s="305" t="s">
        <v>1134</v>
      </c>
      <c r="AU4" s="637" t="s">
        <v>1133</v>
      </c>
      <c r="AV4" s="638"/>
      <c r="AW4" s="638"/>
      <c r="AX4" s="638"/>
      <c r="AY4" s="639" t="s">
        <v>1135</v>
      </c>
      <c r="AZ4" s="638"/>
      <c r="BA4" s="640"/>
      <c r="BB4" s="305" t="s">
        <v>1134</v>
      </c>
      <c r="BC4" s="306" t="s">
        <v>37</v>
      </c>
      <c r="BD4" s="307" t="s">
        <v>37</v>
      </c>
      <c r="BE4" s="637" t="s">
        <v>1133</v>
      </c>
      <c r="BF4" s="638"/>
      <c r="BG4" s="638"/>
      <c r="BH4" s="638"/>
      <c r="BI4" s="305" t="s">
        <v>1134</v>
      </c>
      <c r="BJ4" s="637" t="s">
        <v>1133</v>
      </c>
      <c r="BK4" s="638"/>
      <c r="BL4" s="638"/>
      <c r="BM4" s="638"/>
      <c r="BN4" s="305" t="s">
        <v>1134</v>
      </c>
      <c r="BO4" s="637" t="s">
        <v>1133</v>
      </c>
      <c r="BP4" s="638"/>
      <c r="BQ4" s="638"/>
      <c r="BR4" s="638"/>
      <c r="BS4" s="639" t="s">
        <v>1135</v>
      </c>
      <c r="BT4" s="638"/>
      <c r="BU4" s="640"/>
      <c r="BV4" s="305" t="s">
        <v>1134</v>
      </c>
      <c r="BW4" s="306" t="s">
        <v>37</v>
      </c>
      <c r="BX4" s="307" t="s">
        <v>37</v>
      </c>
      <c r="BY4" s="637" t="s">
        <v>1133</v>
      </c>
      <c r="BZ4" s="638"/>
      <c r="CA4" s="638"/>
      <c r="CB4" s="638"/>
      <c r="CC4" s="305" t="s">
        <v>1134</v>
      </c>
      <c r="CD4" s="637" t="s">
        <v>1133</v>
      </c>
      <c r="CE4" s="638"/>
      <c r="CF4" s="638"/>
      <c r="CG4" s="638"/>
      <c r="CH4" s="305" t="s">
        <v>1134</v>
      </c>
      <c r="CI4" s="637" t="s">
        <v>1133</v>
      </c>
      <c r="CJ4" s="638"/>
      <c r="CK4" s="638"/>
      <c r="CL4" s="638"/>
      <c r="CM4" s="639" t="s">
        <v>1135</v>
      </c>
      <c r="CN4" s="638"/>
      <c r="CO4" s="640"/>
      <c r="CP4" s="305" t="s">
        <v>1134</v>
      </c>
      <c r="CQ4" s="306" t="s">
        <v>37</v>
      </c>
      <c r="CR4" s="307" t="s">
        <v>37</v>
      </c>
      <c r="CS4" s="637" t="s">
        <v>1133</v>
      </c>
      <c r="CT4" s="638"/>
      <c r="CU4" s="638"/>
      <c r="CV4" s="638"/>
      <c r="CW4" s="305" t="s">
        <v>1134</v>
      </c>
      <c r="CX4" s="637" t="s">
        <v>1133</v>
      </c>
      <c r="CY4" s="638"/>
      <c r="CZ4" s="638"/>
      <c r="DA4" s="638"/>
      <c r="DB4" s="305" t="s">
        <v>1134</v>
      </c>
      <c r="DC4" s="637" t="s">
        <v>1133</v>
      </c>
      <c r="DD4" s="638"/>
      <c r="DE4" s="638"/>
      <c r="DF4" s="638"/>
      <c r="DG4" s="639" t="s">
        <v>1135</v>
      </c>
      <c r="DH4" s="638"/>
      <c r="DI4" s="640"/>
      <c r="DJ4" s="305" t="s">
        <v>1134</v>
      </c>
      <c r="DK4" s="306" t="s">
        <v>37</v>
      </c>
      <c r="DL4" s="307" t="s">
        <v>37</v>
      </c>
      <c r="DM4" s="637" t="s">
        <v>1133</v>
      </c>
      <c r="DN4" s="638"/>
      <c r="DO4" s="638"/>
      <c r="DP4" s="638"/>
      <c r="DQ4" s="305" t="s">
        <v>1134</v>
      </c>
      <c r="DR4" s="637" t="s">
        <v>1133</v>
      </c>
      <c r="DS4" s="638"/>
      <c r="DT4" s="638"/>
      <c r="DU4" s="638"/>
      <c r="DV4" s="305" t="s">
        <v>1134</v>
      </c>
      <c r="DW4" s="637" t="s">
        <v>1133</v>
      </c>
      <c r="DX4" s="638"/>
      <c r="DY4" s="638"/>
      <c r="DZ4" s="638"/>
      <c r="EA4" s="639" t="s">
        <v>1135</v>
      </c>
      <c r="EB4" s="638"/>
      <c r="EC4" s="640"/>
      <c r="ED4" s="305" t="s">
        <v>1134</v>
      </c>
      <c r="EE4" s="306" t="s">
        <v>37</v>
      </c>
      <c r="EF4" s="307" t="s">
        <v>37</v>
      </c>
      <c r="EG4" s="637" t="s">
        <v>1133</v>
      </c>
      <c r="EH4" s="638"/>
      <c r="EI4" s="638"/>
      <c r="EJ4" s="638"/>
      <c r="EK4" s="305" t="s">
        <v>1134</v>
      </c>
      <c r="EL4" s="637" t="s">
        <v>1133</v>
      </c>
      <c r="EM4" s="638"/>
      <c r="EN4" s="638"/>
      <c r="EO4" s="638"/>
      <c r="EP4" s="305" t="s">
        <v>1134</v>
      </c>
      <c r="EQ4" s="637" t="s">
        <v>1133</v>
      </c>
      <c r="ER4" s="638"/>
      <c r="ES4" s="638"/>
      <c r="ET4" s="638"/>
      <c r="EU4" s="639" t="s">
        <v>1135</v>
      </c>
      <c r="EV4" s="638"/>
      <c r="EW4" s="640"/>
      <c r="EX4" s="305" t="s">
        <v>1134</v>
      </c>
      <c r="EY4" s="306" t="s">
        <v>37</v>
      </c>
      <c r="EZ4" s="307" t="s">
        <v>37</v>
      </c>
      <c r="FA4" s="637" t="s">
        <v>1133</v>
      </c>
      <c r="FB4" s="638"/>
      <c r="FC4" s="638"/>
      <c r="FD4" s="638"/>
      <c r="FE4" s="305" t="s">
        <v>1134</v>
      </c>
      <c r="FF4" s="637" t="s">
        <v>1133</v>
      </c>
      <c r="FG4" s="638"/>
      <c r="FH4" s="638"/>
      <c r="FI4" s="638"/>
      <c r="FJ4" s="305" t="s">
        <v>1134</v>
      </c>
      <c r="FK4" s="637" t="s">
        <v>1133</v>
      </c>
      <c r="FL4" s="638"/>
      <c r="FM4" s="638"/>
      <c r="FN4" s="638"/>
      <c r="FO4" s="639" t="s">
        <v>1135</v>
      </c>
      <c r="FP4" s="638"/>
      <c r="FQ4" s="640"/>
      <c r="FR4" s="305" t="s">
        <v>1134</v>
      </c>
      <c r="FS4" s="306" t="s">
        <v>37</v>
      </c>
      <c r="FT4" s="307" t="s">
        <v>37</v>
      </c>
      <c r="FU4" s="637" t="s">
        <v>1133</v>
      </c>
      <c r="FV4" s="638"/>
      <c r="FW4" s="638"/>
      <c r="FX4" s="638"/>
      <c r="FY4" s="305" t="s">
        <v>1134</v>
      </c>
      <c r="FZ4" s="637" t="s">
        <v>1133</v>
      </c>
      <c r="GA4" s="638"/>
      <c r="GB4" s="638"/>
      <c r="GC4" s="638"/>
      <c r="GD4" s="305" t="s">
        <v>1134</v>
      </c>
      <c r="GE4" s="637" t="s">
        <v>1133</v>
      </c>
      <c r="GF4" s="638"/>
      <c r="GG4" s="638"/>
      <c r="GH4" s="638"/>
      <c r="GI4" s="639" t="s">
        <v>1135</v>
      </c>
      <c r="GJ4" s="638"/>
      <c r="GK4" s="640"/>
      <c r="GL4" s="305" t="s">
        <v>1134</v>
      </c>
      <c r="GM4" s="306" t="s">
        <v>37</v>
      </c>
      <c r="GN4" s="307" t="s">
        <v>37</v>
      </c>
      <c r="GO4" s="637" t="s">
        <v>1133</v>
      </c>
      <c r="GP4" s="638"/>
      <c r="GQ4" s="638"/>
      <c r="GR4" s="638"/>
      <c r="GS4" s="305" t="s">
        <v>1134</v>
      </c>
      <c r="GT4" s="637" t="s">
        <v>1133</v>
      </c>
      <c r="GU4" s="638"/>
      <c r="GV4" s="638"/>
      <c r="GW4" s="638"/>
      <c r="GX4" s="305" t="s">
        <v>1134</v>
      </c>
      <c r="GY4" s="637" t="s">
        <v>1133</v>
      </c>
      <c r="GZ4" s="638"/>
      <c r="HA4" s="638"/>
      <c r="HB4" s="638"/>
      <c r="HC4" s="639" t="s">
        <v>1135</v>
      </c>
      <c r="HD4" s="638"/>
      <c r="HE4" s="640"/>
      <c r="HF4" s="305" t="s">
        <v>1134</v>
      </c>
      <c r="HG4" s="306" t="s">
        <v>37</v>
      </c>
      <c r="HH4" s="307" t="s">
        <v>37</v>
      </c>
      <c r="HI4" s="637" t="s">
        <v>1133</v>
      </c>
      <c r="HJ4" s="638"/>
      <c r="HK4" s="638"/>
      <c r="HL4" s="638"/>
      <c r="HM4" s="305" t="s">
        <v>1134</v>
      </c>
      <c r="HN4" s="637" t="s">
        <v>1133</v>
      </c>
      <c r="HO4" s="638"/>
      <c r="HP4" s="638"/>
      <c r="HQ4" s="638"/>
      <c r="HR4" s="305" t="s">
        <v>1134</v>
      </c>
      <c r="HS4" s="637" t="s">
        <v>1133</v>
      </c>
      <c r="HT4" s="638"/>
      <c r="HU4" s="638"/>
      <c r="HV4" s="638"/>
      <c r="HW4" s="639" t="s">
        <v>1135</v>
      </c>
      <c r="HX4" s="638"/>
      <c r="HY4" s="640"/>
      <c r="HZ4" s="305" t="s">
        <v>1134</v>
      </c>
      <c r="IA4" s="306" t="s">
        <v>37</v>
      </c>
      <c r="IB4" s="307" t="s">
        <v>37</v>
      </c>
      <c r="IC4" s="637" t="s">
        <v>1133</v>
      </c>
      <c r="ID4" s="638"/>
      <c r="IE4" s="638"/>
      <c r="IF4" s="638"/>
      <c r="IG4" s="305" t="s">
        <v>1134</v>
      </c>
      <c r="IH4" s="637" t="s">
        <v>1133</v>
      </c>
      <c r="II4" s="638"/>
      <c r="IJ4" s="638"/>
      <c r="IK4" s="638"/>
      <c r="IL4" s="305" t="s">
        <v>1134</v>
      </c>
      <c r="IM4" s="637" t="s">
        <v>1133</v>
      </c>
      <c r="IN4" s="638"/>
      <c r="IO4" s="638"/>
      <c r="IP4" s="638"/>
      <c r="IQ4" s="639" t="s">
        <v>1135</v>
      </c>
      <c r="IR4" s="638"/>
      <c r="IS4" s="640"/>
      <c r="IT4" s="305" t="s">
        <v>1134</v>
      </c>
      <c r="IU4" s="306" t="s">
        <v>37</v>
      </c>
      <c r="IV4" s="307" t="s">
        <v>37</v>
      </c>
      <c r="IW4" s="637" t="s">
        <v>1133</v>
      </c>
      <c r="IX4" s="638"/>
      <c r="IY4" s="638"/>
      <c r="IZ4" s="638"/>
      <c r="JA4" s="305" t="s">
        <v>1134</v>
      </c>
      <c r="JB4" s="637" t="s">
        <v>1133</v>
      </c>
      <c r="JC4" s="638"/>
      <c r="JD4" s="638"/>
      <c r="JE4" s="638"/>
      <c r="JF4" s="305" t="s">
        <v>1134</v>
      </c>
      <c r="JG4" s="637" t="s">
        <v>1133</v>
      </c>
      <c r="JH4" s="638"/>
      <c r="JI4" s="638"/>
      <c r="JJ4" s="638"/>
      <c r="JK4" s="639" t="s">
        <v>1135</v>
      </c>
      <c r="JL4" s="638"/>
      <c r="JM4" s="640"/>
      <c r="JN4" s="305" t="s">
        <v>1134</v>
      </c>
      <c r="JO4" s="306" t="s">
        <v>37</v>
      </c>
      <c r="JP4" s="307" t="s">
        <v>37</v>
      </c>
      <c r="JQ4" s="637" t="s">
        <v>1133</v>
      </c>
      <c r="JR4" s="638"/>
      <c r="JS4" s="638"/>
      <c r="JT4" s="638"/>
      <c r="JU4" s="305" t="s">
        <v>1134</v>
      </c>
      <c r="JV4" s="637" t="s">
        <v>1133</v>
      </c>
      <c r="JW4" s="638"/>
      <c r="JX4" s="638"/>
      <c r="JY4" s="638"/>
      <c r="JZ4" s="305" t="s">
        <v>1134</v>
      </c>
      <c r="KA4" s="637" t="s">
        <v>1133</v>
      </c>
      <c r="KB4" s="638"/>
      <c r="KC4" s="638"/>
      <c r="KD4" s="638"/>
      <c r="KE4" s="639" t="s">
        <v>1135</v>
      </c>
      <c r="KF4" s="638"/>
      <c r="KG4" s="640"/>
      <c r="KH4" s="305" t="s">
        <v>1134</v>
      </c>
      <c r="KI4" s="306" t="s">
        <v>37</v>
      </c>
      <c r="KJ4" s="307" t="s">
        <v>37</v>
      </c>
      <c r="KK4" s="637" t="s">
        <v>1133</v>
      </c>
      <c r="KL4" s="638"/>
      <c r="KM4" s="638"/>
      <c r="KN4" s="638"/>
      <c r="KO4" s="305" t="s">
        <v>1134</v>
      </c>
      <c r="KP4" s="637" t="s">
        <v>1133</v>
      </c>
      <c r="KQ4" s="638"/>
      <c r="KR4" s="638"/>
      <c r="KS4" s="638"/>
      <c r="KT4" s="305" t="s">
        <v>1134</v>
      </c>
      <c r="KU4" s="637" t="s">
        <v>1133</v>
      </c>
      <c r="KV4" s="638"/>
      <c r="KW4" s="638"/>
      <c r="KX4" s="638"/>
      <c r="KY4" s="639" t="s">
        <v>1135</v>
      </c>
      <c r="KZ4" s="638"/>
      <c r="LA4" s="640"/>
      <c r="LB4" s="305" t="s">
        <v>1134</v>
      </c>
      <c r="LC4" s="306" t="s">
        <v>37</v>
      </c>
      <c r="LD4" s="307" t="s">
        <v>37</v>
      </c>
      <c r="LE4" s="637" t="s">
        <v>1133</v>
      </c>
      <c r="LF4" s="638"/>
      <c r="LG4" s="638"/>
      <c r="LH4" s="638"/>
      <c r="LI4" s="305" t="s">
        <v>1134</v>
      </c>
      <c r="LJ4" s="637" t="s">
        <v>1133</v>
      </c>
      <c r="LK4" s="638"/>
      <c r="LL4" s="638"/>
      <c r="LM4" s="638"/>
      <c r="LN4" s="305" t="s">
        <v>1134</v>
      </c>
      <c r="LO4" s="637" t="s">
        <v>1133</v>
      </c>
      <c r="LP4" s="638"/>
      <c r="LQ4" s="638"/>
      <c r="LR4" s="638"/>
      <c r="LS4" s="639" t="s">
        <v>1135</v>
      </c>
      <c r="LT4" s="638"/>
      <c r="LU4" s="640"/>
      <c r="LV4" s="305" t="s">
        <v>1134</v>
      </c>
      <c r="LW4" s="306" t="s">
        <v>37</v>
      </c>
      <c r="LX4" s="307" t="s">
        <v>37</v>
      </c>
      <c r="LY4" s="637" t="s">
        <v>1133</v>
      </c>
      <c r="LZ4" s="638"/>
      <c r="MA4" s="638"/>
      <c r="MB4" s="638"/>
      <c r="MC4" s="305" t="s">
        <v>1134</v>
      </c>
      <c r="MD4" s="637" t="s">
        <v>1133</v>
      </c>
      <c r="ME4" s="638"/>
      <c r="MF4" s="638"/>
      <c r="MG4" s="638"/>
      <c r="MH4" s="305" t="s">
        <v>1134</v>
      </c>
      <c r="MI4" s="637" t="s">
        <v>1133</v>
      </c>
      <c r="MJ4" s="638"/>
      <c r="MK4" s="638"/>
      <c r="ML4" s="638"/>
      <c r="MM4" s="639" t="s">
        <v>1135</v>
      </c>
      <c r="MN4" s="638"/>
      <c r="MO4" s="640"/>
      <c r="MP4" s="305" t="s">
        <v>1134</v>
      </c>
      <c r="MQ4" s="306" t="s">
        <v>37</v>
      </c>
      <c r="MR4" s="307" t="s">
        <v>37</v>
      </c>
      <c r="MS4" s="637" t="s">
        <v>1133</v>
      </c>
      <c r="MT4" s="638"/>
      <c r="MU4" s="638"/>
      <c r="MV4" s="638"/>
      <c r="MW4" s="305" t="s">
        <v>1134</v>
      </c>
      <c r="MX4" s="637" t="s">
        <v>1133</v>
      </c>
      <c r="MY4" s="638"/>
      <c r="MZ4" s="638"/>
      <c r="NA4" s="638"/>
      <c r="NB4" s="305" t="s">
        <v>1134</v>
      </c>
      <c r="NC4" s="637" t="s">
        <v>1133</v>
      </c>
      <c r="ND4" s="638"/>
      <c r="NE4" s="638"/>
      <c r="NF4" s="638"/>
      <c r="NG4" s="639" t="s">
        <v>1135</v>
      </c>
      <c r="NH4" s="638"/>
      <c r="NI4" s="640"/>
      <c r="NJ4" s="305" t="s">
        <v>1134</v>
      </c>
      <c r="NK4" s="306" t="s">
        <v>37</v>
      </c>
      <c r="NL4" s="307" t="s">
        <v>37</v>
      </c>
      <c r="NM4" s="637" t="s">
        <v>1133</v>
      </c>
      <c r="NN4" s="638"/>
      <c r="NO4" s="638"/>
      <c r="NP4" s="638"/>
      <c r="NQ4" s="305" t="s">
        <v>1134</v>
      </c>
      <c r="NR4" s="637" t="s">
        <v>1133</v>
      </c>
      <c r="NS4" s="638"/>
      <c r="NT4" s="638"/>
      <c r="NU4" s="638"/>
      <c r="NV4" s="305" t="s">
        <v>1134</v>
      </c>
      <c r="NW4" s="637" t="s">
        <v>1133</v>
      </c>
      <c r="NX4" s="638"/>
      <c r="NY4" s="638"/>
      <c r="NZ4" s="638"/>
      <c r="OA4" s="639" t="s">
        <v>1135</v>
      </c>
      <c r="OB4" s="638"/>
      <c r="OC4" s="640"/>
      <c r="OD4" s="305" t="s">
        <v>1134</v>
      </c>
      <c r="OE4" s="306" t="s">
        <v>37</v>
      </c>
    </row>
    <row r="5" spans="2:395" ht="11.45" customHeight="1" x14ac:dyDescent="0.15">
      <c r="B5" s="632"/>
      <c r="C5" s="308" t="s">
        <v>175</v>
      </c>
      <c r="D5" s="309" t="s">
        <v>198</v>
      </c>
      <c r="E5" s="310" t="s">
        <v>172</v>
      </c>
      <c r="F5" s="311" t="s">
        <v>175</v>
      </c>
      <c r="G5" s="309" t="s">
        <v>198</v>
      </c>
      <c r="H5" s="310" t="s">
        <v>172</v>
      </c>
      <c r="I5" s="311" t="s">
        <v>175</v>
      </c>
      <c r="J5" s="309" t="s">
        <v>198</v>
      </c>
      <c r="K5" s="310" t="s">
        <v>172</v>
      </c>
      <c r="L5" s="309" t="s">
        <v>175</v>
      </c>
      <c r="M5" s="309" t="s">
        <v>198</v>
      </c>
      <c r="N5" s="310" t="s">
        <v>172</v>
      </c>
      <c r="P5" s="312" t="s">
        <v>107</v>
      </c>
      <c r="Q5" s="313" t="s">
        <v>107</v>
      </c>
      <c r="R5" s="314" t="s">
        <v>175</v>
      </c>
      <c r="S5" s="314" t="s">
        <v>198</v>
      </c>
      <c r="T5" s="315" t="s">
        <v>172</v>
      </c>
      <c r="U5" s="305" t="s">
        <v>1136</v>
      </c>
      <c r="V5" s="313" t="s">
        <v>107</v>
      </c>
      <c r="W5" s="314" t="s">
        <v>175</v>
      </c>
      <c r="X5" s="314" t="s">
        <v>198</v>
      </c>
      <c r="Y5" s="315" t="s">
        <v>172</v>
      </c>
      <c r="Z5" s="305" t="s">
        <v>1136</v>
      </c>
      <c r="AA5" s="313" t="s">
        <v>107</v>
      </c>
      <c r="AB5" s="314" t="s">
        <v>175</v>
      </c>
      <c r="AC5" s="314" t="s">
        <v>198</v>
      </c>
      <c r="AD5" s="314" t="s">
        <v>172</v>
      </c>
      <c r="AE5" s="314" t="s">
        <v>175</v>
      </c>
      <c r="AF5" s="314" t="s">
        <v>198</v>
      </c>
      <c r="AG5" s="315" t="s">
        <v>172</v>
      </c>
      <c r="AH5" s="305" t="s">
        <v>1136</v>
      </c>
      <c r="AI5" s="316" t="s">
        <v>1137</v>
      </c>
      <c r="AJ5" s="317" t="s">
        <v>107</v>
      </c>
      <c r="AK5" s="313" t="s">
        <v>107</v>
      </c>
      <c r="AL5" s="314" t="s">
        <v>175</v>
      </c>
      <c r="AM5" s="314" t="s">
        <v>198</v>
      </c>
      <c r="AN5" s="315" t="s">
        <v>172</v>
      </c>
      <c r="AO5" s="305" t="s">
        <v>1136</v>
      </c>
      <c r="AP5" s="313" t="s">
        <v>107</v>
      </c>
      <c r="AQ5" s="314" t="s">
        <v>175</v>
      </c>
      <c r="AR5" s="314" t="s">
        <v>198</v>
      </c>
      <c r="AS5" s="315" t="s">
        <v>172</v>
      </c>
      <c r="AT5" s="305" t="s">
        <v>1136</v>
      </c>
      <c r="AU5" s="313" t="s">
        <v>107</v>
      </c>
      <c r="AV5" s="314" t="s">
        <v>175</v>
      </c>
      <c r="AW5" s="314" t="s">
        <v>198</v>
      </c>
      <c r="AX5" s="314" t="s">
        <v>172</v>
      </c>
      <c r="AY5" s="314" t="s">
        <v>175</v>
      </c>
      <c r="AZ5" s="314" t="s">
        <v>198</v>
      </c>
      <c r="BA5" s="315" t="s">
        <v>172</v>
      </c>
      <c r="BB5" s="305" t="s">
        <v>1136</v>
      </c>
      <c r="BC5" s="316" t="s">
        <v>1137</v>
      </c>
      <c r="BD5" s="317" t="s">
        <v>107</v>
      </c>
      <c r="BE5" s="313" t="s">
        <v>107</v>
      </c>
      <c r="BF5" s="314" t="s">
        <v>175</v>
      </c>
      <c r="BG5" s="314" t="s">
        <v>198</v>
      </c>
      <c r="BH5" s="315" t="s">
        <v>172</v>
      </c>
      <c r="BI5" s="305" t="s">
        <v>1136</v>
      </c>
      <c r="BJ5" s="313" t="s">
        <v>107</v>
      </c>
      <c r="BK5" s="314" t="s">
        <v>175</v>
      </c>
      <c r="BL5" s="314" t="s">
        <v>198</v>
      </c>
      <c r="BM5" s="315" t="s">
        <v>172</v>
      </c>
      <c r="BN5" s="305" t="s">
        <v>1136</v>
      </c>
      <c r="BO5" s="313" t="s">
        <v>107</v>
      </c>
      <c r="BP5" s="314" t="s">
        <v>175</v>
      </c>
      <c r="BQ5" s="314" t="s">
        <v>198</v>
      </c>
      <c r="BR5" s="314" t="s">
        <v>172</v>
      </c>
      <c r="BS5" s="314" t="s">
        <v>175</v>
      </c>
      <c r="BT5" s="314" t="s">
        <v>198</v>
      </c>
      <c r="BU5" s="315" t="s">
        <v>172</v>
      </c>
      <c r="BV5" s="305" t="s">
        <v>1136</v>
      </c>
      <c r="BW5" s="316" t="s">
        <v>1137</v>
      </c>
      <c r="BX5" s="317" t="s">
        <v>107</v>
      </c>
      <c r="BY5" s="313" t="s">
        <v>107</v>
      </c>
      <c r="BZ5" s="314" t="s">
        <v>175</v>
      </c>
      <c r="CA5" s="314" t="s">
        <v>198</v>
      </c>
      <c r="CB5" s="315" t="s">
        <v>172</v>
      </c>
      <c r="CC5" s="305" t="s">
        <v>1136</v>
      </c>
      <c r="CD5" s="313" t="s">
        <v>107</v>
      </c>
      <c r="CE5" s="314" t="s">
        <v>175</v>
      </c>
      <c r="CF5" s="314" t="s">
        <v>198</v>
      </c>
      <c r="CG5" s="315" t="s">
        <v>172</v>
      </c>
      <c r="CH5" s="305" t="s">
        <v>1136</v>
      </c>
      <c r="CI5" s="313" t="s">
        <v>107</v>
      </c>
      <c r="CJ5" s="314" t="s">
        <v>175</v>
      </c>
      <c r="CK5" s="314" t="s">
        <v>198</v>
      </c>
      <c r="CL5" s="314" t="s">
        <v>172</v>
      </c>
      <c r="CM5" s="314" t="s">
        <v>175</v>
      </c>
      <c r="CN5" s="314" t="s">
        <v>198</v>
      </c>
      <c r="CO5" s="315" t="s">
        <v>172</v>
      </c>
      <c r="CP5" s="305" t="s">
        <v>1136</v>
      </c>
      <c r="CQ5" s="316" t="s">
        <v>1137</v>
      </c>
      <c r="CR5" s="317" t="s">
        <v>107</v>
      </c>
      <c r="CS5" s="313" t="s">
        <v>107</v>
      </c>
      <c r="CT5" s="314" t="s">
        <v>175</v>
      </c>
      <c r="CU5" s="314" t="s">
        <v>198</v>
      </c>
      <c r="CV5" s="315" t="s">
        <v>172</v>
      </c>
      <c r="CW5" s="305" t="s">
        <v>1136</v>
      </c>
      <c r="CX5" s="313" t="s">
        <v>107</v>
      </c>
      <c r="CY5" s="314" t="s">
        <v>175</v>
      </c>
      <c r="CZ5" s="314" t="s">
        <v>198</v>
      </c>
      <c r="DA5" s="315" t="s">
        <v>172</v>
      </c>
      <c r="DB5" s="305" t="s">
        <v>1136</v>
      </c>
      <c r="DC5" s="313" t="s">
        <v>107</v>
      </c>
      <c r="DD5" s="314" t="s">
        <v>175</v>
      </c>
      <c r="DE5" s="314" t="s">
        <v>198</v>
      </c>
      <c r="DF5" s="314" t="s">
        <v>172</v>
      </c>
      <c r="DG5" s="314" t="s">
        <v>175</v>
      </c>
      <c r="DH5" s="314" t="s">
        <v>198</v>
      </c>
      <c r="DI5" s="315" t="s">
        <v>172</v>
      </c>
      <c r="DJ5" s="305" t="s">
        <v>1136</v>
      </c>
      <c r="DK5" s="316" t="s">
        <v>1137</v>
      </c>
      <c r="DL5" s="317" t="s">
        <v>107</v>
      </c>
      <c r="DM5" s="313" t="s">
        <v>107</v>
      </c>
      <c r="DN5" s="314" t="s">
        <v>175</v>
      </c>
      <c r="DO5" s="314" t="s">
        <v>198</v>
      </c>
      <c r="DP5" s="315" t="s">
        <v>172</v>
      </c>
      <c r="DQ5" s="305" t="s">
        <v>1136</v>
      </c>
      <c r="DR5" s="313" t="s">
        <v>107</v>
      </c>
      <c r="DS5" s="314" t="s">
        <v>175</v>
      </c>
      <c r="DT5" s="314" t="s">
        <v>198</v>
      </c>
      <c r="DU5" s="315" t="s">
        <v>172</v>
      </c>
      <c r="DV5" s="305" t="s">
        <v>1136</v>
      </c>
      <c r="DW5" s="313" t="s">
        <v>107</v>
      </c>
      <c r="DX5" s="314" t="s">
        <v>175</v>
      </c>
      <c r="DY5" s="314" t="s">
        <v>198</v>
      </c>
      <c r="DZ5" s="314" t="s">
        <v>172</v>
      </c>
      <c r="EA5" s="314" t="s">
        <v>175</v>
      </c>
      <c r="EB5" s="314" t="s">
        <v>198</v>
      </c>
      <c r="EC5" s="315" t="s">
        <v>172</v>
      </c>
      <c r="ED5" s="305" t="s">
        <v>1136</v>
      </c>
      <c r="EE5" s="316" t="s">
        <v>1137</v>
      </c>
      <c r="EF5" s="317" t="s">
        <v>107</v>
      </c>
      <c r="EG5" s="313" t="s">
        <v>107</v>
      </c>
      <c r="EH5" s="314" t="s">
        <v>175</v>
      </c>
      <c r="EI5" s="314" t="s">
        <v>198</v>
      </c>
      <c r="EJ5" s="315" t="s">
        <v>172</v>
      </c>
      <c r="EK5" s="305" t="s">
        <v>1136</v>
      </c>
      <c r="EL5" s="313" t="s">
        <v>107</v>
      </c>
      <c r="EM5" s="314" t="s">
        <v>175</v>
      </c>
      <c r="EN5" s="314" t="s">
        <v>198</v>
      </c>
      <c r="EO5" s="315" t="s">
        <v>172</v>
      </c>
      <c r="EP5" s="305" t="s">
        <v>1136</v>
      </c>
      <c r="EQ5" s="313" t="s">
        <v>107</v>
      </c>
      <c r="ER5" s="314" t="s">
        <v>175</v>
      </c>
      <c r="ES5" s="314" t="s">
        <v>198</v>
      </c>
      <c r="ET5" s="314" t="s">
        <v>172</v>
      </c>
      <c r="EU5" s="314" t="s">
        <v>175</v>
      </c>
      <c r="EV5" s="314" t="s">
        <v>198</v>
      </c>
      <c r="EW5" s="315" t="s">
        <v>172</v>
      </c>
      <c r="EX5" s="305" t="s">
        <v>1136</v>
      </c>
      <c r="EY5" s="316" t="s">
        <v>1137</v>
      </c>
      <c r="EZ5" s="317" t="s">
        <v>107</v>
      </c>
      <c r="FA5" s="313" t="s">
        <v>107</v>
      </c>
      <c r="FB5" s="314" t="s">
        <v>175</v>
      </c>
      <c r="FC5" s="314" t="s">
        <v>198</v>
      </c>
      <c r="FD5" s="315" t="s">
        <v>172</v>
      </c>
      <c r="FE5" s="305" t="s">
        <v>1136</v>
      </c>
      <c r="FF5" s="313" t="s">
        <v>107</v>
      </c>
      <c r="FG5" s="314" t="s">
        <v>175</v>
      </c>
      <c r="FH5" s="314" t="s">
        <v>198</v>
      </c>
      <c r="FI5" s="315" t="s">
        <v>172</v>
      </c>
      <c r="FJ5" s="305" t="s">
        <v>1136</v>
      </c>
      <c r="FK5" s="313" t="s">
        <v>107</v>
      </c>
      <c r="FL5" s="314" t="s">
        <v>175</v>
      </c>
      <c r="FM5" s="314" t="s">
        <v>198</v>
      </c>
      <c r="FN5" s="314" t="s">
        <v>172</v>
      </c>
      <c r="FO5" s="314" t="s">
        <v>175</v>
      </c>
      <c r="FP5" s="314" t="s">
        <v>198</v>
      </c>
      <c r="FQ5" s="315" t="s">
        <v>172</v>
      </c>
      <c r="FR5" s="305" t="s">
        <v>1136</v>
      </c>
      <c r="FS5" s="316" t="s">
        <v>1137</v>
      </c>
      <c r="FT5" s="317" t="s">
        <v>107</v>
      </c>
      <c r="FU5" s="313" t="s">
        <v>107</v>
      </c>
      <c r="FV5" s="314" t="s">
        <v>175</v>
      </c>
      <c r="FW5" s="314" t="s">
        <v>198</v>
      </c>
      <c r="FX5" s="315" t="s">
        <v>172</v>
      </c>
      <c r="FY5" s="305" t="s">
        <v>1136</v>
      </c>
      <c r="FZ5" s="313" t="s">
        <v>107</v>
      </c>
      <c r="GA5" s="314" t="s">
        <v>175</v>
      </c>
      <c r="GB5" s="314" t="s">
        <v>198</v>
      </c>
      <c r="GC5" s="315" t="s">
        <v>172</v>
      </c>
      <c r="GD5" s="305" t="s">
        <v>1136</v>
      </c>
      <c r="GE5" s="313" t="s">
        <v>107</v>
      </c>
      <c r="GF5" s="314" t="s">
        <v>175</v>
      </c>
      <c r="GG5" s="314" t="s">
        <v>198</v>
      </c>
      <c r="GH5" s="314" t="s">
        <v>172</v>
      </c>
      <c r="GI5" s="314" t="s">
        <v>175</v>
      </c>
      <c r="GJ5" s="314" t="s">
        <v>198</v>
      </c>
      <c r="GK5" s="315" t="s">
        <v>172</v>
      </c>
      <c r="GL5" s="305" t="s">
        <v>1136</v>
      </c>
      <c r="GM5" s="316" t="s">
        <v>1137</v>
      </c>
      <c r="GN5" s="317" t="s">
        <v>107</v>
      </c>
      <c r="GO5" s="313" t="s">
        <v>107</v>
      </c>
      <c r="GP5" s="314" t="s">
        <v>175</v>
      </c>
      <c r="GQ5" s="314" t="s">
        <v>198</v>
      </c>
      <c r="GR5" s="315" t="s">
        <v>172</v>
      </c>
      <c r="GS5" s="305" t="s">
        <v>1136</v>
      </c>
      <c r="GT5" s="313" t="s">
        <v>107</v>
      </c>
      <c r="GU5" s="314" t="s">
        <v>175</v>
      </c>
      <c r="GV5" s="314" t="s">
        <v>198</v>
      </c>
      <c r="GW5" s="315" t="s">
        <v>172</v>
      </c>
      <c r="GX5" s="305" t="s">
        <v>1136</v>
      </c>
      <c r="GY5" s="313" t="s">
        <v>107</v>
      </c>
      <c r="GZ5" s="314" t="s">
        <v>175</v>
      </c>
      <c r="HA5" s="314" t="s">
        <v>198</v>
      </c>
      <c r="HB5" s="314" t="s">
        <v>172</v>
      </c>
      <c r="HC5" s="314" t="s">
        <v>175</v>
      </c>
      <c r="HD5" s="314" t="s">
        <v>198</v>
      </c>
      <c r="HE5" s="315" t="s">
        <v>172</v>
      </c>
      <c r="HF5" s="305" t="s">
        <v>1136</v>
      </c>
      <c r="HG5" s="316" t="s">
        <v>1137</v>
      </c>
      <c r="HH5" s="317" t="s">
        <v>107</v>
      </c>
      <c r="HI5" s="313" t="s">
        <v>107</v>
      </c>
      <c r="HJ5" s="314" t="s">
        <v>175</v>
      </c>
      <c r="HK5" s="314" t="s">
        <v>198</v>
      </c>
      <c r="HL5" s="315" t="s">
        <v>172</v>
      </c>
      <c r="HM5" s="305" t="s">
        <v>1136</v>
      </c>
      <c r="HN5" s="313" t="s">
        <v>107</v>
      </c>
      <c r="HO5" s="314" t="s">
        <v>175</v>
      </c>
      <c r="HP5" s="314" t="s">
        <v>198</v>
      </c>
      <c r="HQ5" s="315" t="s">
        <v>172</v>
      </c>
      <c r="HR5" s="305" t="s">
        <v>1136</v>
      </c>
      <c r="HS5" s="313" t="s">
        <v>107</v>
      </c>
      <c r="HT5" s="314" t="s">
        <v>175</v>
      </c>
      <c r="HU5" s="314" t="s">
        <v>198</v>
      </c>
      <c r="HV5" s="314" t="s">
        <v>172</v>
      </c>
      <c r="HW5" s="314" t="s">
        <v>175</v>
      </c>
      <c r="HX5" s="314" t="s">
        <v>198</v>
      </c>
      <c r="HY5" s="315" t="s">
        <v>172</v>
      </c>
      <c r="HZ5" s="305" t="s">
        <v>1136</v>
      </c>
      <c r="IA5" s="316" t="s">
        <v>1137</v>
      </c>
      <c r="IB5" s="317" t="s">
        <v>107</v>
      </c>
      <c r="IC5" s="313" t="s">
        <v>107</v>
      </c>
      <c r="ID5" s="314" t="s">
        <v>175</v>
      </c>
      <c r="IE5" s="314" t="s">
        <v>198</v>
      </c>
      <c r="IF5" s="315" t="s">
        <v>172</v>
      </c>
      <c r="IG5" s="305" t="s">
        <v>1136</v>
      </c>
      <c r="IH5" s="313" t="s">
        <v>107</v>
      </c>
      <c r="II5" s="314" t="s">
        <v>175</v>
      </c>
      <c r="IJ5" s="314" t="s">
        <v>198</v>
      </c>
      <c r="IK5" s="315" t="s">
        <v>172</v>
      </c>
      <c r="IL5" s="305" t="s">
        <v>1136</v>
      </c>
      <c r="IM5" s="313" t="s">
        <v>107</v>
      </c>
      <c r="IN5" s="314" t="s">
        <v>175</v>
      </c>
      <c r="IO5" s="314" t="s">
        <v>198</v>
      </c>
      <c r="IP5" s="314" t="s">
        <v>172</v>
      </c>
      <c r="IQ5" s="314" t="s">
        <v>175</v>
      </c>
      <c r="IR5" s="314" t="s">
        <v>198</v>
      </c>
      <c r="IS5" s="315" t="s">
        <v>172</v>
      </c>
      <c r="IT5" s="305" t="s">
        <v>1136</v>
      </c>
      <c r="IU5" s="316" t="s">
        <v>1137</v>
      </c>
      <c r="IV5" s="317" t="s">
        <v>107</v>
      </c>
      <c r="IW5" s="313" t="s">
        <v>107</v>
      </c>
      <c r="IX5" s="314" t="s">
        <v>175</v>
      </c>
      <c r="IY5" s="314" t="s">
        <v>198</v>
      </c>
      <c r="IZ5" s="315" t="s">
        <v>172</v>
      </c>
      <c r="JA5" s="305" t="s">
        <v>1136</v>
      </c>
      <c r="JB5" s="313" t="s">
        <v>107</v>
      </c>
      <c r="JC5" s="314" t="s">
        <v>175</v>
      </c>
      <c r="JD5" s="314" t="s">
        <v>198</v>
      </c>
      <c r="JE5" s="315" t="s">
        <v>172</v>
      </c>
      <c r="JF5" s="305" t="s">
        <v>1136</v>
      </c>
      <c r="JG5" s="313" t="s">
        <v>107</v>
      </c>
      <c r="JH5" s="314" t="s">
        <v>175</v>
      </c>
      <c r="JI5" s="314" t="s">
        <v>198</v>
      </c>
      <c r="JJ5" s="314" t="s">
        <v>172</v>
      </c>
      <c r="JK5" s="314" t="s">
        <v>175</v>
      </c>
      <c r="JL5" s="314" t="s">
        <v>198</v>
      </c>
      <c r="JM5" s="315" t="s">
        <v>172</v>
      </c>
      <c r="JN5" s="305" t="s">
        <v>1136</v>
      </c>
      <c r="JO5" s="316" t="s">
        <v>1137</v>
      </c>
      <c r="JP5" s="317" t="s">
        <v>107</v>
      </c>
      <c r="JQ5" s="313" t="s">
        <v>107</v>
      </c>
      <c r="JR5" s="314" t="s">
        <v>175</v>
      </c>
      <c r="JS5" s="314" t="s">
        <v>198</v>
      </c>
      <c r="JT5" s="315" t="s">
        <v>172</v>
      </c>
      <c r="JU5" s="305" t="s">
        <v>1136</v>
      </c>
      <c r="JV5" s="313" t="s">
        <v>107</v>
      </c>
      <c r="JW5" s="314" t="s">
        <v>175</v>
      </c>
      <c r="JX5" s="314" t="s">
        <v>198</v>
      </c>
      <c r="JY5" s="315" t="s">
        <v>172</v>
      </c>
      <c r="JZ5" s="305" t="s">
        <v>1136</v>
      </c>
      <c r="KA5" s="313" t="s">
        <v>107</v>
      </c>
      <c r="KB5" s="314" t="s">
        <v>175</v>
      </c>
      <c r="KC5" s="314" t="s">
        <v>198</v>
      </c>
      <c r="KD5" s="314" t="s">
        <v>172</v>
      </c>
      <c r="KE5" s="314" t="s">
        <v>175</v>
      </c>
      <c r="KF5" s="314" t="s">
        <v>198</v>
      </c>
      <c r="KG5" s="315" t="s">
        <v>172</v>
      </c>
      <c r="KH5" s="305" t="s">
        <v>1136</v>
      </c>
      <c r="KI5" s="316" t="s">
        <v>1137</v>
      </c>
      <c r="KJ5" s="317" t="s">
        <v>107</v>
      </c>
      <c r="KK5" s="313" t="s">
        <v>107</v>
      </c>
      <c r="KL5" s="314" t="s">
        <v>175</v>
      </c>
      <c r="KM5" s="314" t="s">
        <v>198</v>
      </c>
      <c r="KN5" s="315" t="s">
        <v>172</v>
      </c>
      <c r="KO5" s="305" t="s">
        <v>1136</v>
      </c>
      <c r="KP5" s="313" t="s">
        <v>107</v>
      </c>
      <c r="KQ5" s="314" t="s">
        <v>175</v>
      </c>
      <c r="KR5" s="314" t="s">
        <v>198</v>
      </c>
      <c r="KS5" s="315" t="s">
        <v>172</v>
      </c>
      <c r="KT5" s="305" t="s">
        <v>1136</v>
      </c>
      <c r="KU5" s="313" t="s">
        <v>107</v>
      </c>
      <c r="KV5" s="314" t="s">
        <v>175</v>
      </c>
      <c r="KW5" s="314" t="s">
        <v>198</v>
      </c>
      <c r="KX5" s="314" t="s">
        <v>172</v>
      </c>
      <c r="KY5" s="314" t="s">
        <v>175</v>
      </c>
      <c r="KZ5" s="314" t="s">
        <v>198</v>
      </c>
      <c r="LA5" s="315" t="s">
        <v>172</v>
      </c>
      <c r="LB5" s="305" t="s">
        <v>1136</v>
      </c>
      <c r="LC5" s="316" t="s">
        <v>1137</v>
      </c>
      <c r="LD5" s="317" t="s">
        <v>107</v>
      </c>
      <c r="LE5" s="313" t="s">
        <v>107</v>
      </c>
      <c r="LF5" s="314" t="s">
        <v>175</v>
      </c>
      <c r="LG5" s="314" t="s">
        <v>198</v>
      </c>
      <c r="LH5" s="315" t="s">
        <v>172</v>
      </c>
      <c r="LI5" s="305" t="s">
        <v>1136</v>
      </c>
      <c r="LJ5" s="313" t="s">
        <v>107</v>
      </c>
      <c r="LK5" s="314" t="s">
        <v>175</v>
      </c>
      <c r="LL5" s="314" t="s">
        <v>198</v>
      </c>
      <c r="LM5" s="315" t="s">
        <v>172</v>
      </c>
      <c r="LN5" s="305" t="s">
        <v>1136</v>
      </c>
      <c r="LO5" s="313" t="s">
        <v>107</v>
      </c>
      <c r="LP5" s="314" t="s">
        <v>175</v>
      </c>
      <c r="LQ5" s="314" t="s">
        <v>198</v>
      </c>
      <c r="LR5" s="314" t="s">
        <v>172</v>
      </c>
      <c r="LS5" s="314" t="s">
        <v>175</v>
      </c>
      <c r="LT5" s="314" t="s">
        <v>198</v>
      </c>
      <c r="LU5" s="315" t="s">
        <v>172</v>
      </c>
      <c r="LV5" s="305" t="s">
        <v>1136</v>
      </c>
      <c r="LW5" s="316" t="s">
        <v>1137</v>
      </c>
      <c r="LX5" s="317" t="s">
        <v>107</v>
      </c>
      <c r="LY5" s="313" t="s">
        <v>107</v>
      </c>
      <c r="LZ5" s="314" t="s">
        <v>175</v>
      </c>
      <c r="MA5" s="314" t="s">
        <v>198</v>
      </c>
      <c r="MB5" s="315" t="s">
        <v>172</v>
      </c>
      <c r="MC5" s="305" t="s">
        <v>1136</v>
      </c>
      <c r="MD5" s="313" t="s">
        <v>107</v>
      </c>
      <c r="ME5" s="314" t="s">
        <v>175</v>
      </c>
      <c r="MF5" s="314" t="s">
        <v>198</v>
      </c>
      <c r="MG5" s="315" t="s">
        <v>172</v>
      </c>
      <c r="MH5" s="305" t="s">
        <v>1136</v>
      </c>
      <c r="MI5" s="313" t="s">
        <v>107</v>
      </c>
      <c r="MJ5" s="314" t="s">
        <v>175</v>
      </c>
      <c r="MK5" s="314" t="s">
        <v>198</v>
      </c>
      <c r="ML5" s="314" t="s">
        <v>172</v>
      </c>
      <c r="MM5" s="314" t="s">
        <v>175</v>
      </c>
      <c r="MN5" s="314" t="s">
        <v>198</v>
      </c>
      <c r="MO5" s="315" t="s">
        <v>172</v>
      </c>
      <c r="MP5" s="305" t="s">
        <v>1136</v>
      </c>
      <c r="MQ5" s="316" t="s">
        <v>1137</v>
      </c>
      <c r="MR5" s="317" t="s">
        <v>107</v>
      </c>
      <c r="MS5" s="313" t="s">
        <v>107</v>
      </c>
      <c r="MT5" s="314" t="s">
        <v>175</v>
      </c>
      <c r="MU5" s="314" t="s">
        <v>198</v>
      </c>
      <c r="MV5" s="315" t="s">
        <v>172</v>
      </c>
      <c r="MW5" s="305" t="s">
        <v>1136</v>
      </c>
      <c r="MX5" s="313" t="s">
        <v>107</v>
      </c>
      <c r="MY5" s="314" t="s">
        <v>175</v>
      </c>
      <c r="MZ5" s="314" t="s">
        <v>198</v>
      </c>
      <c r="NA5" s="315" t="s">
        <v>172</v>
      </c>
      <c r="NB5" s="305" t="s">
        <v>1136</v>
      </c>
      <c r="NC5" s="313" t="s">
        <v>107</v>
      </c>
      <c r="ND5" s="314" t="s">
        <v>175</v>
      </c>
      <c r="NE5" s="314" t="s">
        <v>198</v>
      </c>
      <c r="NF5" s="314" t="s">
        <v>172</v>
      </c>
      <c r="NG5" s="314" t="s">
        <v>175</v>
      </c>
      <c r="NH5" s="314" t="s">
        <v>198</v>
      </c>
      <c r="NI5" s="315" t="s">
        <v>172</v>
      </c>
      <c r="NJ5" s="305" t="s">
        <v>1136</v>
      </c>
      <c r="NK5" s="316" t="s">
        <v>1137</v>
      </c>
      <c r="NL5" s="317" t="s">
        <v>107</v>
      </c>
      <c r="NM5" s="313" t="s">
        <v>107</v>
      </c>
      <c r="NN5" s="314" t="s">
        <v>175</v>
      </c>
      <c r="NO5" s="314" t="s">
        <v>198</v>
      </c>
      <c r="NP5" s="315" t="s">
        <v>172</v>
      </c>
      <c r="NQ5" s="305" t="s">
        <v>1136</v>
      </c>
      <c r="NR5" s="313" t="s">
        <v>107</v>
      </c>
      <c r="NS5" s="314" t="s">
        <v>175</v>
      </c>
      <c r="NT5" s="314" t="s">
        <v>198</v>
      </c>
      <c r="NU5" s="315" t="s">
        <v>172</v>
      </c>
      <c r="NV5" s="305" t="s">
        <v>1136</v>
      </c>
      <c r="NW5" s="313" t="s">
        <v>107</v>
      </c>
      <c r="NX5" s="314" t="s">
        <v>175</v>
      </c>
      <c r="NY5" s="314" t="s">
        <v>198</v>
      </c>
      <c r="NZ5" s="314" t="s">
        <v>172</v>
      </c>
      <c r="OA5" s="314" t="s">
        <v>175</v>
      </c>
      <c r="OB5" s="314" t="s">
        <v>198</v>
      </c>
      <c r="OC5" s="315" t="s">
        <v>172</v>
      </c>
      <c r="OD5" s="305" t="s">
        <v>1136</v>
      </c>
      <c r="OE5" s="316" t="s">
        <v>1137</v>
      </c>
    </row>
    <row r="6" spans="2:395" ht="33.75" collapsed="1" x14ac:dyDescent="0.2">
      <c r="B6" s="318" t="s">
        <v>1138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1115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1117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1119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1121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1123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1124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1125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1139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1115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1117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1119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1121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1123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1124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1125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1140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129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130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131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145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133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146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147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148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1141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129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1142</v>
      </c>
      <c r="AF32" s="367" t="s">
        <v>1142</v>
      </c>
      <c r="AG32" s="368" t="s">
        <v>1142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1142</v>
      </c>
      <c r="AZ32" s="367" t="s">
        <v>1142</v>
      </c>
      <c r="BA32" s="368" t="s">
        <v>1142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1142</v>
      </c>
      <c r="BT32" s="367" t="s">
        <v>1142</v>
      </c>
      <c r="BU32" s="368" t="s">
        <v>1142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1142</v>
      </c>
      <c r="CN32" s="367" t="s">
        <v>1142</v>
      </c>
      <c r="CO32" s="368" t="s">
        <v>1142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1142</v>
      </c>
      <c r="DH32" s="367" t="s">
        <v>1142</v>
      </c>
      <c r="DI32" s="368" t="s">
        <v>1142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1142</v>
      </c>
      <c r="EB32" s="367" t="s">
        <v>1142</v>
      </c>
      <c r="EC32" s="368" t="s">
        <v>1142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1142</v>
      </c>
      <c r="EV32" s="367" t="s">
        <v>1142</v>
      </c>
      <c r="EW32" s="368" t="s">
        <v>1142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1142</v>
      </c>
      <c r="FP32" s="367" t="s">
        <v>1142</v>
      </c>
      <c r="FQ32" s="368" t="s">
        <v>1142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1142</v>
      </c>
      <c r="GJ32" s="367" t="s">
        <v>1142</v>
      </c>
      <c r="GK32" s="368" t="s">
        <v>1142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1142</v>
      </c>
      <c r="HD32" s="367" t="s">
        <v>1142</v>
      </c>
      <c r="HE32" s="368" t="s">
        <v>1142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1142</v>
      </c>
      <c r="HX32" s="367" t="s">
        <v>1142</v>
      </c>
      <c r="HY32" s="368" t="s">
        <v>1142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1142</v>
      </c>
      <c r="IR32" s="367" t="s">
        <v>1142</v>
      </c>
      <c r="IS32" s="368" t="s">
        <v>1142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1142</v>
      </c>
      <c r="JL32" s="367" t="s">
        <v>1142</v>
      </c>
      <c r="JM32" s="368" t="s">
        <v>1142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1142</v>
      </c>
      <c r="KF32" s="367" t="s">
        <v>1142</v>
      </c>
      <c r="KG32" s="368" t="s">
        <v>1142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1142</v>
      </c>
      <c r="KZ32" s="367" t="s">
        <v>1142</v>
      </c>
      <c r="LA32" s="368" t="s">
        <v>1142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1142</v>
      </c>
      <c r="LT32" s="367" t="s">
        <v>1142</v>
      </c>
      <c r="LU32" s="368" t="s">
        <v>1142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1142</v>
      </c>
      <c r="MN32" s="367" t="s">
        <v>1142</v>
      </c>
      <c r="MO32" s="368" t="s">
        <v>1142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1142</v>
      </c>
      <c r="NH32" s="367" t="s">
        <v>1142</v>
      </c>
      <c r="NI32" s="368" t="s">
        <v>1142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1142</v>
      </c>
      <c r="OB32" s="367" t="s">
        <v>1142</v>
      </c>
      <c r="OC32" s="368" t="s">
        <v>1142</v>
      </c>
      <c r="OD32" s="335">
        <v>0</v>
      </c>
      <c r="OE32" s="336">
        <v>0</v>
      </c>
    </row>
    <row r="33" spans="2:395" ht="11.25" hidden="1" outlineLevel="1" x14ac:dyDescent="0.2">
      <c r="B33" s="276" t="s">
        <v>130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1142</v>
      </c>
      <c r="AF33" s="367" t="s">
        <v>1142</v>
      </c>
      <c r="AG33" s="368" t="s">
        <v>1142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1142</v>
      </c>
      <c r="AZ33" s="367" t="s">
        <v>1142</v>
      </c>
      <c r="BA33" s="368" t="s">
        <v>1142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1142</v>
      </c>
      <c r="BT33" s="367" t="s">
        <v>1142</v>
      </c>
      <c r="BU33" s="368" t="s">
        <v>1142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1142</v>
      </c>
      <c r="CN33" s="367" t="s">
        <v>1142</v>
      </c>
      <c r="CO33" s="368" t="s">
        <v>1142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1142</v>
      </c>
      <c r="DH33" s="367" t="s">
        <v>1142</v>
      </c>
      <c r="DI33" s="368" t="s">
        <v>1142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1142</v>
      </c>
      <c r="EB33" s="367" t="s">
        <v>1142</v>
      </c>
      <c r="EC33" s="368" t="s">
        <v>1142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1142</v>
      </c>
      <c r="EV33" s="367" t="s">
        <v>1142</v>
      </c>
      <c r="EW33" s="368" t="s">
        <v>1142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1142</v>
      </c>
      <c r="FP33" s="367" t="s">
        <v>1142</v>
      </c>
      <c r="FQ33" s="368" t="s">
        <v>1142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1142</v>
      </c>
      <c r="GJ33" s="367" t="s">
        <v>1142</v>
      </c>
      <c r="GK33" s="368" t="s">
        <v>1142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1142</v>
      </c>
      <c r="HD33" s="367" t="s">
        <v>1142</v>
      </c>
      <c r="HE33" s="368" t="s">
        <v>1142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1142</v>
      </c>
      <c r="HX33" s="367" t="s">
        <v>1142</v>
      </c>
      <c r="HY33" s="368" t="s">
        <v>1142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1142</v>
      </c>
      <c r="IR33" s="367" t="s">
        <v>1142</v>
      </c>
      <c r="IS33" s="368" t="s">
        <v>1142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1142</v>
      </c>
      <c r="JL33" s="367" t="s">
        <v>1142</v>
      </c>
      <c r="JM33" s="368" t="s">
        <v>1142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1142</v>
      </c>
      <c r="KF33" s="367" t="s">
        <v>1142</v>
      </c>
      <c r="KG33" s="368" t="s">
        <v>1142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1142</v>
      </c>
      <c r="KZ33" s="367" t="s">
        <v>1142</v>
      </c>
      <c r="LA33" s="368" t="s">
        <v>1142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1142</v>
      </c>
      <c r="LT33" s="367" t="s">
        <v>1142</v>
      </c>
      <c r="LU33" s="368" t="s">
        <v>1142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1142</v>
      </c>
      <c r="MN33" s="367" t="s">
        <v>1142</v>
      </c>
      <c r="MO33" s="368" t="s">
        <v>1142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1142</v>
      </c>
      <c r="NH33" s="367" t="s">
        <v>1142</v>
      </c>
      <c r="NI33" s="368" t="s">
        <v>1142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1142</v>
      </c>
      <c r="OB33" s="367" t="s">
        <v>1142</v>
      </c>
      <c r="OC33" s="368" t="s">
        <v>1142</v>
      </c>
      <c r="OD33" s="335">
        <v>0</v>
      </c>
      <c r="OE33" s="336">
        <v>0</v>
      </c>
    </row>
    <row r="34" spans="2:395" ht="11.25" hidden="1" outlineLevel="1" x14ac:dyDescent="0.2">
      <c r="B34" s="276" t="s">
        <v>131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1142</v>
      </c>
      <c r="AF34" s="367" t="s">
        <v>1142</v>
      </c>
      <c r="AG34" s="368" t="s">
        <v>1142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1142</v>
      </c>
      <c r="AZ34" s="367" t="s">
        <v>1142</v>
      </c>
      <c r="BA34" s="368" t="s">
        <v>1142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1142</v>
      </c>
      <c r="BT34" s="367" t="s">
        <v>1142</v>
      </c>
      <c r="BU34" s="368" t="s">
        <v>1142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1142</v>
      </c>
      <c r="CN34" s="367" t="s">
        <v>1142</v>
      </c>
      <c r="CO34" s="368" t="s">
        <v>1142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1142</v>
      </c>
      <c r="DH34" s="367" t="s">
        <v>1142</v>
      </c>
      <c r="DI34" s="368" t="s">
        <v>1142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1142</v>
      </c>
      <c r="EB34" s="367" t="s">
        <v>1142</v>
      </c>
      <c r="EC34" s="368" t="s">
        <v>1142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1142</v>
      </c>
      <c r="EV34" s="367" t="s">
        <v>1142</v>
      </c>
      <c r="EW34" s="368" t="s">
        <v>1142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1142</v>
      </c>
      <c r="FP34" s="367" t="s">
        <v>1142</v>
      </c>
      <c r="FQ34" s="368" t="s">
        <v>1142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1142</v>
      </c>
      <c r="GJ34" s="367" t="s">
        <v>1142</v>
      </c>
      <c r="GK34" s="368" t="s">
        <v>1142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1142</v>
      </c>
      <c r="HD34" s="367" t="s">
        <v>1142</v>
      </c>
      <c r="HE34" s="368" t="s">
        <v>1142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1142</v>
      </c>
      <c r="HX34" s="367" t="s">
        <v>1142</v>
      </c>
      <c r="HY34" s="368" t="s">
        <v>1142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1142</v>
      </c>
      <c r="IR34" s="367" t="s">
        <v>1142</v>
      </c>
      <c r="IS34" s="368" t="s">
        <v>1142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1142</v>
      </c>
      <c r="JL34" s="367" t="s">
        <v>1142</v>
      </c>
      <c r="JM34" s="368" t="s">
        <v>1142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1142</v>
      </c>
      <c r="KF34" s="367" t="s">
        <v>1142</v>
      </c>
      <c r="KG34" s="368" t="s">
        <v>1142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1142</v>
      </c>
      <c r="KZ34" s="367" t="s">
        <v>1142</v>
      </c>
      <c r="LA34" s="368" t="s">
        <v>1142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1142</v>
      </c>
      <c r="LT34" s="367" t="s">
        <v>1142</v>
      </c>
      <c r="LU34" s="368" t="s">
        <v>1142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1142</v>
      </c>
      <c r="MN34" s="367" t="s">
        <v>1142</v>
      </c>
      <c r="MO34" s="368" t="s">
        <v>1142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1142</v>
      </c>
      <c r="NH34" s="367" t="s">
        <v>1142</v>
      </c>
      <c r="NI34" s="368" t="s">
        <v>1142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1142</v>
      </c>
      <c r="OB34" s="367" t="s">
        <v>1142</v>
      </c>
      <c r="OC34" s="368" t="s">
        <v>1142</v>
      </c>
      <c r="OD34" s="335">
        <v>0</v>
      </c>
      <c r="OE34" s="336">
        <v>0</v>
      </c>
    </row>
    <row r="35" spans="2:395" ht="11.25" hidden="1" outlineLevel="1" x14ac:dyDescent="0.2">
      <c r="B35" s="276" t="s">
        <v>145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1142</v>
      </c>
      <c r="AF35" s="367" t="s">
        <v>1142</v>
      </c>
      <c r="AG35" s="368" t="s">
        <v>1142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1142</v>
      </c>
      <c r="AZ35" s="367" t="s">
        <v>1142</v>
      </c>
      <c r="BA35" s="368" t="s">
        <v>1142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1142</v>
      </c>
      <c r="BT35" s="367" t="s">
        <v>1142</v>
      </c>
      <c r="BU35" s="368" t="s">
        <v>1142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1142</v>
      </c>
      <c r="CN35" s="367" t="s">
        <v>1142</v>
      </c>
      <c r="CO35" s="368" t="s">
        <v>1142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1142</v>
      </c>
      <c r="DH35" s="367" t="s">
        <v>1142</v>
      </c>
      <c r="DI35" s="368" t="s">
        <v>1142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1142</v>
      </c>
      <c r="EB35" s="367" t="s">
        <v>1142</v>
      </c>
      <c r="EC35" s="368" t="s">
        <v>1142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1142</v>
      </c>
      <c r="EV35" s="367" t="s">
        <v>1142</v>
      </c>
      <c r="EW35" s="368" t="s">
        <v>1142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1142</v>
      </c>
      <c r="FP35" s="367" t="s">
        <v>1142</v>
      </c>
      <c r="FQ35" s="368" t="s">
        <v>1142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1142</v>
      </c>
      <c r="GJ35" s="367" t="s">
        <v>1142</v>
      </c>
      <c r="GK35" s="368" t="s">
        <v>1142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1142</v>
      </c>
      <c r="HD35" s="367" t="s">
        <v>1142</v>
      </c>
      <c r="HE35" s="368" t="s">
        <v>1142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1142</v>
      </c>
      <c r="HX35" s="367" t="s">
        <v>1142</v>
      </c>
      <c r="HY35" s="368" t="s">
        <v>1142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1142</v>
      </c>
      <c r="IR35" s="367" t="s">
        <v>1142</v>
      </c>
      <c r="IS35" s="368" t="s">
        <v>1142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1142</v>
      </c>
      <c r="JL35" s="367" t="s">
        <v>1142</v>
      </c>
      <c r="JM35" s="368" t="s">
        <v>1142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1142</v>
      </c>
      <c r="KF35" s="367" t="s">
        <v>1142</v>
      </c>
      <c r="KG35" s="368" t="s">
        <v>1142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1142</v>
      </c>
      <c r="KZ35" s="367" t="s">
        <v>1142</v>
      </c>
      <c r="LA35" s="368" t="s">
        <v>1142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1142</v>
      </c>
      <c r="LT35" s="367" t="s">
        <v>1142</v>
      </c>
      <c r="LU35" s="368" t="s">
        <v>1142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1142</v>
      </c>
      <c r="MN35" s="367" t="s">
        <v>1142</v>
      </c>
      <c r="MO35" s="368" t="s">
        <v>1142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1142</v>
      </c>
      <c r="NH35" s="367" t="s">
        <v>1142</v>
      </c>
      <c r="NI35" s="368" t="s">
        <v>1142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1142</v>
      </c>
      <c r="OB35" s="367" t="s">
        <v>1142</v>
      </c>
      <c r="OC35" s="368" t="s">
        <v>1142</v>
      </c>
      <c r="OD35" s="335">
        <v>0</v>
      </c>
      <c r="OE35" s="336">
        <v>0</v>
      </c>
    </row>
    <row r="36" spans="2:395" ht="11.25" hidden="1" outlineLevel="1" x14ac:dyDescent="0.2">
      <c r="B36" s="276" t="s">
        <v>133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1142</v>
      </c>
      <c r="AF36" s="367" t="s">
        <v>1142</v>
      </c>
      <c r="AG36" s="368" t="s">
        <v>1142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1142</v>
      </c>
      <c r="AZ36" s="367" t="s">
        <v>1142</v>
      </c>
      <c r="BA36" s="368" t="s">
        <v>1142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1142</v>
      </c>
      <c r="BT36" s="367" t="s">
        <v>1142</v>
      </c>
      <c r="BU36" s="368" t="s">
        <v>1142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1142</v>
      </c>
      <c r="CN36" s="367" t="s">
        <v>1142</v>
      </c>
      <c r="CO36" s="368" t="s">
        <v>1142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1142</v>
      </c>
      <c r="DH36" s="367" t="s">
        <v>1142</v>
      </c>
      <c r="DI36" s="368" t="s">
        <v>1142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1142</v>
      </c>
      <c r="EB36" s="367" t="s">
        <v>1142</v>
      </c>
      <c r="EC36" s="368" t="s">
        <v>1142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1142</v>
      </c>
      <c r="EV36" s="367" t="s">
        <v>1142</v>
      </c>
      <c r="EW36" s="368" t="s">
        <v>1142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1142</v>
      </c>
      <c r="FP36" s="367" t="s">
        <v>1142</v>
      </c>
      <c r="FQ36" s="368" t="s">
        <v>1142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1142</v>
      </c>
      <c r="GJ36" s="367" t="s">
        <v>1142</v>
      </c>
      <c r="GK36" s="368" t="s">
        <v>1142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1142</v>
      </c>
      <c r="HD36" s="367" t="s">
        <v>1142</v>
      </c>
      <c r="HE36" s="368" t="s">
        <v>1142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1142</v>
      </c>
      <c r="HX36" s="367" t="s">
        <v>1142</v>
      </c>
      <c r="HY36" s="368" t="s">
        <v>1142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1142</v>
      </c>
      <c r="IR36" s="367" t="s">
        <v>1142</v>
      </c>
      <c r="IS36" s="368" t="s">
        <v>1142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1142</v>
      </c>
      <c r="JL36" s="367" t="s">
        <v>1142</v>
      </c>
      <c r="JM36" s="368" t="s">
        <v>1142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1142</v>
      </c>
      <c r="KF36" s="367" t="s">
        <v>1142</v>
      </c>
      <c r="KG36" s="368" t="s">
        <v>1142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1142</v>
      </c>
      <c r="KZ36" s="367" t="s">
        <v>1142</v>
      </c>
      <c r="LA36" s="368" t="s">
        <v>1142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1142</v>
      </c>
      <c r="LT36" s="367" t="s">
        <v>1142</v>
      </c>
      <c r="LU36" s="368" t="s">
        <v>1142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1142</v>
      </c>
      <c r="MN36" s="367" t="s">
        <v>1142</v>
      </c>
      <c r="MO36" s="368" t="s">
        <v>1142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1142</v>
      </c>
      <c r="NH36" s="367" t="s">
        <v>1142</v>
      </c>
      <c r="NI36" s="368" t="s">
        <v>1142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1142</v>
      </c>
      <c r="OB36" s="367" t="s">
        <v>1142</v>
      </c>
      <c r="OC36" s="368" t="s">
        <v>1142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146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1142</v>
      </c>
      <c r="AF37" s="367" t="s">
        <v>1142</v>
      </c>
      <c r="AG37" s="368" t="s">
        <v>1142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1142</v>
      </c>
      <c r="AZ37" s="367" t="s">
        <v>1142</v>
      </c>
      <c r="BA37" s="368" t="s">
        <v>1142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1142</v>
      </c>
      <c r="BT37" s="367" t="s">
        <v>1142</v>
      </c>
      <c r="BU37" s="368" t="s">
        <v>1142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1142</v>
      </c>
      <c r="CN37" s="367" t="s">
        <v>1142</v>
      </c>
      <c r="CO37" s="368" t="s">
        <v>1142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1142</v>
      </c>
      <c r="DH37" s="367" t="s">
        <v>1142</v>
      </c>
      <c r="DI37" s="368" t="s">
        <v>1142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1142</v>
      </c>
      <c r="EB37" s="367" t="s">
        <v>1142</v>
      </c>
      <c r="EC37" s="368" t="s">
        <v>1142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1142</v>
      </c>
      <c r="EV37" s="367" t="s">
        <v>1142</v>
      </c>
      <c r="EW37" s="368" t="s">
        <v>1142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1142</v>
      </c>
      <c r="FP37" s="367" t="s">
        <v>1142</v>
      </c>
      <c r="FQ37" s="368" t="s">
        <v>1142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1142</v>
      </c>
      <c r="GJ37" s="367" t="s">
        <v>1142</v>
      </c>
      <c r="GK37" s="368" t="s">
        <v>1142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1142</v>
      </c>
      <c r="HD37" s="367" t="s">
        <v>1142</v>
      </c>
      <c r="HE37" s="368" t="s">
        <v>1142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1142</v>
      </c>
      <c r="HX37" s="367" t="s">
        <v>1142</v>
      </c>
      <c r="HY37" s="368" t="s">
        <v>1142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1142</v>
      </c>
      <c r="IR37" s="367" t="s">
        <v>1142</v>
      </c>
      <c r="IS37" s="368" t="s">
        <v>1142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1142</v>
      </c>
      <c r="JL37" s="367" t="s">
        <v>1142</v>
      </c>
      <c r="JM37" s="368" t="s">
        <v>1142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1142</v>
      </c>
      <c r="KF37" s="367" t="s">
        <v>1142</v>
      </c>
      <c r="KG37" s="368" t="s">
        <v>1142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1142</v>
      </c>
      <c r="KZ37" s="367" t="s">
        <v>1142</v>
      </c>
      <c r="LA37" s="368" t="s">
        <v>1142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1142</v>
      </c>
      <c r="LT37" s="367" t="s">
        <v>1142</v>
      </c>
      <c r="LU37" s="368" t="s">
        <v>1142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1142</v>
      </c>
      <c r="MN37" s="367" t="s">
        <v>1142</v>
      </c>
      <c r="MO37" s="368" t="s">
        <v>1142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1142</v>
      </c>
      <c r="NH37" s="367" t="s">
        <v>1142</v>
      </c>
      <c r="NI37" s="368" t="s">
        <v>1142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1142</v>
      </c>
      <c r="OB37" s="367" t="s">
        <v>1142</v>
      </c>
      <c r="OC37" s="368" t="s">
        <v>1142</v>
      </c>
      <c r="OD37" s="335">
        <v>0</v>
      </c>
      <c r="OE37" s="336">
        <v>0</v>
      </c>
    </row>
    <row r="38" spans="2:395" ht="11.25" hidden="1" outlineLevel="1" x14ac:dyDescent="0.2">
      <c r="B38" s="276" t="s">
        <v>147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1142</v>
      </c>
      <c r="AF38" s="367" t="s">
        <v>1142</v>
      </c>
      <c r="AG38" s="368" t="s">
        <v>1142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1142</v>
      </c>
      <c r="AZ38" s="367" t="s">
        <v>1142</v>
      </c>
      <c r="BA38" s="368" t="s">
        <v>1142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1142</v>
      </c>
      <c r="BT38" s="367" t="s">
        <v>1142</v>
      </c>
      <c r="BU38" s="368" t="s">
        <v>1142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1142</v>
      </c>
      <c r="CN38" s="367" t="s">
        <v>1142</v>
      </c>
      <c r="CO38" s="368" t="s">
        <v>1142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1142</v>
      </c>
      <c r="DH38" s="367" t="s">
        <v>1142</v>
      </c>
      <c r="DI38" s="368" t="s">
        <v>1142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1142</v>
      </c>
      <c r="EB38" s="367" t="s">
        <v>1142</v>
      </c>
      <c r="EC38" s="368" t="s">
        <v>1142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1142</v>
      </c>
      <c r="EV38" s="367" t="s">
        <v>1142</v>
      </c>
      <c r="EW38" s="368" t="s">
        <v>1142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1142</v>
      </c>
      <c r="FP38" s="367" t="s">
        <v>1142</v>
      </c>
      <c r="FQ38" s="368" t="s">
        <v>1142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1142</v>
      </c>
      <c r="GJ38" s="367" t="s">
        <v>1142</v>
      </c>
      <c r="GK38" s="368" t="s">
        <v>1142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1142</v>
      </c>
      <c r="HD38" s="367" t="s">
        <v>1142</v>
      </c>
      <c r="HE38" s="368" t="s">
        <v>1142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1142</v>
      </c>
      <c r="HX38" s="367" t="s">
        <v>1142</v>
      </c>
      <c r="HY38" s="368" t="s">
        <v>1142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1142</v>
      </c>
      <c r="IR38" s="367" t="s">
        <v>1142</v>
      </c>
      <c r="IS38" s="368" t="s">
        <v>1142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1142</v>
      </c>
      <c r="JL38" s="367" t="s">
        <v>1142</v>
      </c>
      <c r="JM38" s="368" t="s">
        <v>1142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1142</v>
      </c>
      <c r="KF38" s="367" t="s">
        <v>1142</v>
      </c>
      <c r="KG38" s="368" t="s">
        <v>1142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1142</v>
      </c>
      <c r="KZ38" s="367" t="s">
        <v>1142</v>
      </c>
      <c r="LA38" s="368" t="s">
        <v>1142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1142</v>
      </c>
      <c r="LT38" s="367" t="s">
        <v>1142</v>
      </c>
      <c r="LU38" s="368" t="s">
        <v>1142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1142</v>
      </c>
      <c r="MN38" s="367" t="s">
        <v>1142</v>
      </c>
      <c r="MO38" s="368" t="s">
        <v>1142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1142</v>
      </c>
      <c r="NH38" s="367" t="s">
        <v>1142</v>
      </c>
      <c r="NI38" s="368" t="s">
        <v>1142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1142</v>
      </c>
      <c r="OB38" s="367" t="s">
        <v>1142</v>
      </c>
      <c r="OC38" s="368" t="s">
        <v>1142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148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1142</v>
      </c>
      <c r="AF39" s="369" t="s">
        <v>1142</v>
      </c>
      <c r="AG39" s="370" t="s">
        <v>1142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1142</v>
      </c>
      <c r="AZ39" s="369" t="s">
        <v>1142</v>
      </c>
      <c r="BA39" s="370" t="s">
        <v>1142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1142</v>
      </c>
      <c r="BT39" s="369" t="s">
        <v>1142</v>
      </c>
      <c r="BU39" s="370" t="s">
        <v>1142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1142</v>
      </c>
      <c r="CN39" s="369" t="s">
        <v>1142</v>
      </c>
      <c r="CO39" s="370" t="s">
        <v>1142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1142</v>
      </c>
      <c r="DH39" s="369" t="s">
        <v>1142</v>
      </c>
      <c r="DI39" s="370" t="s">
        <v>1142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1142</v>
      </c>
      <c r="EB39" s="369" t="s">
        <v>1142</v>
      </c>
      <c r="EC39" s="370" t="s">
        <v>1142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1142</v>
      </c>
      <c r="EV39" s="369" t="s">
        <v>1142</v>
      </c>
      <c r="EW39" s="370" t="s">
        <v>1142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1142</v>
      </c>
      <c r="FP39" s="369" t="s">
        <v>1142</v>
      </c>
      <c r="FQ39" s="370" t="s">
        <v>1142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1142</v>
      </c>
      <c r="GJ39" s="369" t="s">
        <v>1142</v>
      </c>
      <c r="GK39" s="370" t="s">
        <v>1142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1142</v>
      </c>
      <c r="HD39" s="369" t="s">
        <v>1142</v>
      </c>
      <c r="HE39" s="370" t="s">
        <v>1142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1142</v>
      </c>
      <c r="HX39" s="369" t="s">
        <v>1142</v>
      </c>
      <c r="HY39" s="370" t="s">
        <v>1142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1142</v>
      </c>
      <c r="IR39" s="369" t="s">
        <v>1142</v>
      </c>
      <c r="IS39" s="370" t="s">
        <v>1142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1142</v>
      </c>
      <c r="JL39" s="369" t="s">
        <v>1142</v>
      </c>
      <c r="JM39" s="370" t="s">
        <v>1142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1142</v>
      </c>
      <c r="KF39" s="369" t="s">
        <v>1142</v>
      </c>
      <c r="KG39" s="370" t="s">
        <v>1142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1142</v>
      </c>
      <c r="KZ39" s="369" t="s">
        <v>1142</v>
      </c>
      <c r="LA39" s="370" t="s">
        <v>1142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1142</v>
      </c>
      <c r="LT39" s="369" t="s">
        <v>1142</v>
      </c>
      <c r="LU39" s="370" t="s">
        <v>1142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1142</v>
      </c>
      <c r="MN39" s="369" t="s">
        <v>1142</v>
      </c>
      <c r="MO39" s="370" t="s">
        <v>1142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1142</v>
      </c>
      <c r="NH39" s="369" t="s">
        <v>1142</v>
      </c>
      <c r="NI39" s="370" t="s">
        <v>1142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1142</v>
      </c>
      <c r="OB39" s="369" t="s">
        <v>1142</v>
      </c>
      <c r="OC39" s="370" t="s">
        <v>1142</v>
      </c>
      <c r="OD39" s="348">
        <v>0</v>
      </c>
      <c r="OE39" s="349">
        <v>239759.00181708316</v>
      </c>
    </row>
    <row r="40" spans="2:395" ht="33.75" collapsed="1" x14ac:dyDescent="0.2">
      <c r="B40" s="351" t="s">
        <v>1143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129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1142</v>
      </c>
      <c r="AF41" s="367" t="s">
        <v>1142</v>
      </c>
      <c r="AG41" s="368" t="s">
        <v>1142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1142</v>
      </c>
      <c r="AZ41" s="367" t="s">
        <v>1142</v>
      </c>
      <c r="BA41" s="368" t="s">
        <v>1142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1142</v>
      </c>
      <c r="BT41" s="367" t="s">
        <v>1142</v>
      </c>
      <c r="BU41" s="368" t="s">
        <v>1142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1142</v>
      </c>
      <c r="CN41" s="367" t="s">
        <v>1142</v>
      </c>
      <c r="CO41" s="368" t="s">
        <v>1142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1142</v>
      </c>
      <c r="DH41" s="367" t="s">
        <v>1142</v>
      </c>
      <c r="DI41" s="368" t="s">
        <v>1142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1142</v>
      </c>
      <c r="EB41" s="367" t="s">
        <v>1142</v>
      </c>
      <c r="EC41" s="368" t="s">
        <v>1142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1142</v>
      </c>
      <c r="EV41" s="367" t="s">
        <v>1142</v>
      </c>
      <c r="EW41" s="368" t="s">
        <v>1142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1142</v>
      </c>
      <c r="FP41" s="367" t="s">
        <v>1142</v>
      </c>
      <c r="FQ41" s="368" t="s">
        <v>1142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1142</v>
      </c>
      <c r="GJ41" s="367" t="s">
        <v>1142</v>
      </c>
      <c r="GK41" s="368" t="s">
        <v>1142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1142</v>
      </c>
      <c r="HD41" s="367" t="s">
        <v>1142</v>
      </c>
      <c r="HE41" s="368" t="s">
        <v>1142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1142</v>
      </c>
      <c r="HX41" s="367" t="s">
        <v>1142</v>
      </c>
      <c r="HY41" s="368" t="s">
        <v>1142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1142</v>
      </c>
      <c r="IR41" s="367" t="s">
        <v>1142</v>
      </c>
      <c r="IS41" s="368" t="s">
        <v>1142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1142</v>
      </c>
      <c r="JL41" s="367" t="s">
        <v>1142</v>
      </c>
      <c r="JM41" s="368" t="s">
        <v>1142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1142</v>
      </c>
      <c r="KF41" s="367" t="s">
        <v>1142</v>
      </c>
      <c r="KG41" s="368" t="s">
        <v>1142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1142</v>
      </c>
      <c r="KZ41" s="367" t="s">
        <v>1142</v>
      </c>
      <c r="LA41" s="368" t="s">
        <v>1142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1142</v>
      </c>
      <c r="LT41" s="367" t="s">
        <v>1142</v>
      </c>
      <c r="LU41" s="368" t="s">
        <v>1142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1142</v>
      </c>
      <c r="MN41" s="367" t="s">
        <v>1142</v>
      </c>
      <c r="MO41" s="368" t="s">
        <v>1142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1142</v>
      </c>
      <c r="NH41" s="367" t="s">
        <v>1142</v>
      </c>
      <c r="NI41" s="368" t="s">
        <v>1142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1142</v>
      </c>
      <c r="OB41" s="367" t="s">
        <v>1142</v>
      </c>
      <c r="OC41" s="368" t="s">
        <v>1142</v>
      </c>
      <c r="OD41" s="335">
        <v>0</v>
      </c>
      <c r="OE41" s="336">
        <v>0</v>
      </c>
    </row>
    <row r="42" spans="2:395" ht="11.25" hidden="1" outlineLevel="1" x14ac:dyDescent="0.2">
      <c r="B42" s="276" t="s">
        <v>130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1142</v>
      </c>
      <c r="AF42" s="367" t="s">
        <v>1142</v>
      </c>
      <c r="AG42" s="368" t="s">
        <v>1142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1142</v>
      </c>
      <c r="AZ42" s="367" t="s">
        <v>1142</v>
      </c>
      <c r="BA42" s="368" t="s">
        <v>1142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1142</v>
      </c>
      <c r="BT42" s="367" t="s">
        <v>1142</v>
      </c>
      <c r="BU42" s="368" t="s">
        <v>1142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1142</v>
      </c>
      <c r="CN42" s="367" t="s">
        <v>1142</v>
      </c>
      <c r="CO42" s="368" t="s">
        <v>1142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1142</v>
      </c>
      <c r="DH42" s="367" t="s">
        <v>1142</v>
      </c>
      <c r="DI42" s="368" t="s">
        <v>1142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1142</v>
      </c>
      <c r="EB42" s="367" t="s">
        <v>1142</v>
      </c>
      <c r="EC42" s="368" t="s">
        <v>1142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1142</v>
      </c>
      <c r="EV42" s="367" t="s">
        <v>1142</v>
      </c>
      <c r="EW42" s="368" t="s">
        <v>1142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1142</v>
      </c>
      <c r="FP42" s="367" t="s">
        <v>1142</v>
      </c>
      <c r="FQ42" s="368" t="s">
        <v>1142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1142</v>
      </c>
      <c r="GJ42" s="367" t="s">
        <v>1142</v>
      </c>
      <c r="GK42" s="368" t="s">
        <v>1142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1142</v>
      </c>
      <c r="HD42" s="367" t="s">
        <v>1142</v>
      </c>
      <c r="HE42" s="368" t="s">
        <v>1142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1142</v>
      </c>
      <c r="HX42" s="367" t="s">
        <v>1142</v>
      </c>
      <c r="HY42" s="368" t="s">
        <v>1142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1142</v>
      </c>
      <c r="IR42" s="367" t="s">
        <v>1142</v>
      </c>
      <c r="IS42" s="368" t="s">
        <v>1142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1142</v>
      </c>
      <c r="JL42" s="367" t="s">
        <v>1142</v>
      </c>
      <c r="JM42" s="368" t="s">
        <v>1142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1142</v>
      </c>
      <c r="KF42" s="367" t="s">
        <v>1142</v>
      </c>
      <c r="KG42" s="368" t="s">
        <v>1142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1142</v>
      </c>
      <c r="KZ42" s="367" t="s">
        <v>1142</v>
      </c>
      <c r="LA42" s="368" t="s">
        <v>1142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1142</v>
      </c>
      <c r="LT42" s="367" t="s">
        <v>1142</v>
      </c>
      <c r="LU42" s="368" t="s">
        <v>1142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1142</v>
      </c>
      <c r="MN42" s="367" t="s">
        <v>1142</v>
      </c>
      <c r="MO42" s="368" t="s">
        <v>1142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1142</v>
      </c>
      <c r="NH42" s="367" t="s">
        <v>1142</v>
      </c>
      <c r="NI42" s="368" t="s">
        <v>1142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1142</v>
      </c>
      <c r="OB42" s="367" t="s">
        <v>1142</v>
      </c>
      <c r="OC42" s="368" t="s">
        <v>1142</v>
      </c>
      <c r="OD42" s="335">
        <v>0</v>
      </c>
      <c r="OE42" s="336">
        <v>0</v>
      </c>
    </row>
    <row r="43" spans="2:395" ht="11.25" hidden="1" outlineLevel="1" x14ac:dyDescent="0.2">
      <c r="B43" s="276" t="s">
        <v>131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1142</v>
      </c>
      <c r="AF43" s="367" t="s">
        <v>1142</v>
      </c>
      <c r="AG43" s="368" t="s">
        <v>1142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1142</v>
      </c>
      <c r="AZ43" s="367" t="s">
        <v>1142</v>
      </c>
      <c r="BA43" s="368" t="s">
        <v>1142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1142</v>
      </c>
      <c r="BT43" s="367" t="s">
        <v>1142</v>
      </c>
      <c r="BU43" s="368" t="s">
        <v>1142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1142</v>
      </c>
      <c r="CN43" s="367" t="s">
        <v>1142</v>
      </c>
      <c r="CO43" s="368" t="s">
        <v>1142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1142</v>
      </c>
      <c r="DH43" s="367" t="s">
        <v>1142</v>
      </c>
      <c r="DI43" s="368" t="s">
        <v>1142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1142</v>
      </c>
      <c r="EB43" s="367" t="s">
        <v>1142</v>
      </c>
      <c r="EC43" s="368" t="s">
        <v>1142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1142</v>
      </c>
      <c r="EV43" s="367" t="s">
        <v>1142</v>
      </c>
      <c r="EW43" s="368" t="s">
        <v>1142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1142</v>
      </c>
      <c r="FP43" s="367" t="s">
        <v>1142</v>
      </c>
      <c r="FQ43" s="368" t="s">
        <v>1142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1142</v>
      </c>
      <c r="GJ43" s="367" t="s">
        <v>1142</v>
      </c>
      <c r="GK43" s="368" t="s">
        <v>1142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1142</v>
      </c>
      <c r="HD43" s="367" t="s">
        <v>1142</v>
      </c>
      <c r="HE43" s="368" t="s">
        <v>1142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1142</v>
      </c>
      <c r="HX43" s="367" t="s">
        <v>1142</v>
      </c>
      <c r="HY43" s="368" t="s">
        <v>1142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1142</v>
      </c>
      <c r="IR43" s="367" t="s">
        <v>1142</v>
      </c>
      <c r="IS43" s="368" t="s">
        <v>1142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1142</v>
      </c>
      <c r="JL43" s="367" t="s">
        <v>1142</v>
      </c>
      <c r="JM43" s="368" t="s">
        <v>1142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1142</v>
      </c>
      <c r="KF43" s="367" t="s">
        <v>1142</v>
      </c>
      <c r="KG43" s="368" t="s">
        <v>1142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1142</v>
      </c>
      <c r="KZ43" s="367" t="s">
        <v>1142</v>
      </c>
      <c r="LA43" s="368" t="s">
        <v>1142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1142</v>
      </c>
      <c r="LT43" s="367" t="s">
        <v>1142</v>
      </c>
      <c r="LU43" s="368" t="s">
        <v>1142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1142</v>
      </c>
      <c r="MN43" s="367" t="s">
        <v>1142</v>
      </c>
      <c r="MO43" s="368" t="s">
        <v>1142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1142</v>
      </c>
      <c r="NH43" s="367" t="s">
        <v>1142</v>
      </c>
      <c r="NI43" s="368" t="s">
        <v>1142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1142</v>
      </c>
      <c r="OB43" s="367" t="s">
        <v>1142</v>
      </c>
      <c r="OC43" s="368" t="s">
        <v>1142</v>
      </c>
      <c r="OD43" s="335">
        <v>0</v>
      </c>
      <c r="OE43" s="336">
        <v>0</v>
      </c>
    </row>
    <row r="44" spans="2:395" ht="11.25" hidden="1" outlineLevel="1" x14ac:dyDescent="0.2">
      <c r="B44" s="276" t="s">
        <v>145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1142</v>
      </c>
      <c r="AF44" s="367" t="s">
        <v>1142</v>
      </c>
      <c r="AG44" s="368" t="s">
        <v>1142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1142</v>
      </c>
      <c r="AZ44" s="367" t="s">
        <v>1142</v>
      </c>
      <c r="BA44" s="368" t="s">
        <v>1142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1142</v>
      </c>
      <c r="BT44" s="367" t="s">
        <v>1142</v>
      </c>
      <c r="BU44" s="368" t="s">
        <v>1142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1142</v>
      </c>
      <c r="CN44" s="367" t="s">
        <v>1142</v>
      </c>
      <c r="CO44" s="368" t="s">
        <v>1142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1142</v>
      </c>
      <c r="DH44" s="367" t="s">
        <v>1142</v>
      </c>
      <c r="DI44" s="368" t="s">
        <v>1142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1142</v>
      </c>
      <c r="EB44" s="367" t="s">
        <v>1142</v>
      </c>
      <c r="EC44" s="368" t="s">
        <v>1142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1142</v>
      </c>
      <c r="EV44" s="367" t="s">
        <v>1142</v>
      </c>
      <c r="EW44" s="368" t="s">
        <v>1142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1142</v>
      </c>
      <c r="FP44" s="367" t="s">
        <v>1142</v>
      </c>
      <c r="FQ44" s="368" t="s">
        <v>1142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1142</v>
      </c>
      <c r="GJ44" s="367" t="s">
        <v>1142</v>
      </c>
      <c r="GK44" s="368" t="s">
        <v>1142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1142</v>
      </c>
      <c r="HD44" s="367" t="s">
        <v>1142</v>
      </c>
      <c r="HE44" s="368" t="s">
        <v>1142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1142</v>
      </c>
      <c r="HX44" s="367" t="s">
        <v>1142</v>
      </c>
      <c r="HY44" s="368" t="s">
        <v>1142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1142</v>
      </c>
      <c r="IR44" s="367" t="s">
        <v>1142</v>
      </c>
      <c r="IS44" s="368" t="s">
        <v>1142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1142</v>
      </c>
      <c r="JL44" s="367" t="s">
        <v>1142</v>
      </c>
      <c r="JM44" s="368" t="s">
        <v>1142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1142</v>
      </c>
      <c r="KF44" s="367" t="s">
        <v>1142</v>
      </c>
      <c r="KG44" s="368" t="s">
        <v>1142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1142</v>
      </c>
      <c r="KZ44" s="367" t="s">
        <v>1142</v>
      </c>
      <c r="LA44" s="368" t="s">
        <v>1142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1142</v>
      </c>
      <c r="LT44" s="367" t="s">
        <v>1142</v>
      </c>
      <c r="LU44" s="368" t="s">
        <v>1142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1142</v>
      </c>
      <c r="MN44" s="367" t="s">
        <v>1142</v>
      </c>
      <c r="MO44" s="368" t="s">
        <v>1142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1142</v>
      </c>
      <c r="NH44" s="367" t="s">
        <v>1142</v>
      </c>
      <c r="NI44" s="368" t="s">
        <v>1142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1142</v>
      </c>
      <c r="OB44" s="367" t="s">
        <v>1142</v>
      </c>
      <c r="OC44" s="368" t="s">
        <v>1142</v>
      </c>
      <c r="OD44" s="335">
        <v>0</v>
      </c>
      <c r="OE44" s="336">
        <v>0</v>
      </c>
    </row>
    <row r="45" spans="2:395" ht="11.25" hidden="1" outlineLevel="1" x14ac:dyDescent="0.2">
      <c r="B45" s="276" t="s">
        <v>146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1142</v>
      </c>
      <c r="AF45" s="367" t="s">
        <v>1142</v>
      </c>
      <c r="AG45" s="368" t="s">
        <v>1142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1142</v>
      </c>
      <c r="AZ45" s="367" t="s">
        <v>1142</v>
      </c>
      <c r="BA45" s="368" t="s">
        <v>1142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1142</v>
      </c>
      <c r="BT45" s="367" t="s">
        <v>1142</v>
      </c>
      <c r="BU45" s="368" t="s">
        <v>1142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1142</v>
      </c>
      <c r="CN45" s="367" t="s">
        <v>1142</v>
      </c>
      <c r="CO45" s="368" t="s">
        <v>1142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1142</v>
      </c>
      <c r="DH45" s="367" t="s">
        <v>1142</v>
      </c>
      <c r="DI45" s="368" t="s">
        <v>1142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1142</v>
      </c>
      <c r="EB45" s="367" t="s">
        <v>1142</v>
      </c>
      <c r="EC45" s="368" t="s">
        <v>1142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1142</v>
      </c>
      <c r="EV45" s="367" t="s">
        <v>1142</v>
      </c>
      <c r="EW45" s="368" t="s">
        <v>1142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1142</v>
      </c>
      <c r="FP45" s="367" t="s">
        <v>1142</v>
      </c>
      <c r="FQ45" s="368" t="s">
        <v>1142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1142</v>
      </c>
      <c r="GJ45" s="367" t="s">
        <v>1142</v>
      </c>
      <c r="GK45" s="368" t="s">
        <v>1142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1142</v>
      </c>
      <c r="HD45" s="367" t="s">
        <v>1142</v>
      </c>
      <c r="HE45" s="368" t="s">
        <v>1142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1142</v>
      </c>
      <c r="HX45" s="367" t="s">
        <v>1142</v>
      </c>
      <c r="HY45" s="368" t="s">
        <v>1142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1142</v>
      </c>
      <c r="IR45" s="367" t="s">
        <v>1142</v>
      </c>
      <c r="IS45" s="368" t="s">
        <v>1142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1142</v>
      </c>
      <c r="JL45" s="367" t="s">
        <v>1142</v>
      </c>
      <c r="JM45" s="368" t="s">
        <v>1142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1142</v>
      </c>
      <c r="KF45" s="367" t="s">
        <v>1142</v>
      </c>
      <c r="KG45" s="368" t="s">
        <v>1142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1142</v>
      </c>
      <c r="KZ45" s="367" t="s">
        <v>1142</v>
      </c>
      <c r="LA45" s="368" t="s">
        <v>1142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1142</v>
      </c>
      <c r="LT45" s="367" t="s">
        <v>1142</v>
      </c>
      <c r="LU45" s="368" t="s">
        <v>1142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1142</v>
      </c>
      <c r="MN45" s="367" t="s">
        <v>1142</v>
      </c>
      <c r="MO45" s="368" t="s">
        <v>1142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1142</v>
      </c>
      <c r="NH45" s="367" t="s">
        <v>1142</v>
      </c>
      <c r="NI45" s="368" t="s">
        <v>1142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1142</v>
      </c>
      <c r="OB45" s="367" t="s">
        <v>1142</v>
      </c>
      <c r="OC45" s="368" t="s">
        <v>1142</v>
      </c>
      <c r="OD45" s="335">
        <v>0</v>
      </c>
      <c r="OE45" s="336">
        <v>0</v>
      </c>
    </row>
    <row r="46" spans="2:395" ht="11.25" hidden="1" outlineLevel="1" x14ac:dyDescent="0.2">
      <c r="B46" s="276" t="s">
        <v>148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1142</v>
      </c>
      <c r="AF46" s="367" t="s">
        <v>1142</v>
      </c>
      <c r="AG46" s="368" t="s">
        <v>1142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1142</v>
      </c>
      <c r="AZ46" s="367" t="s">
        <v>1142</v>
      </c>
      <c r="BA46" s="368" t="s">
        <v>1142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1142</v>
      </c>
      <c r="BT46" s="367" t="s">
        <v>1142</v>
      </c>
      <c r="BU46" s="368" t="s">
        <v>1142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1142</v>
      </c>
      <c r="CN46" s="367" t="s">
        <v>1142</v>
      </c>
      <c r="CO46" s="368" t="s">
        <v>1142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1142</v>
      </c>
      <c r="DH46" s="367" t="s">
        <v>1142</v>
      </c>
      <c r="DI46" s="368" t="s">
        <v>1142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1142</v>
      </c>
      <c r="EB46" s="367" t="s">
        <v>1142</v>
      </c>
      <c r="EC46" s="368" t="s">
        <v>1142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1142</v>
      </c>
      <c r="EV46" s="367" t="s">
        <v>1142</v>
      </c>
      <c r="EW46" s="368" t="s">
        <v>1142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1142</v>
      </c>
      <c r="FP46" s="367" t="s">
        <v>1142</v>
      </c>
      <c r="FQ46" s="368" t="s">
        <v>1142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1142</v>
      </c>
      <c r="GJ46" s="367" t="s">
        <v>1142</v>
      </c>
      <c r="GK46" s="368" t="s">
        <v>1142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1142</v>
      </c>
      <c r="HD46" s="367" t="s">
        <v>1142</v>
      </c>
      <c r="HE46" s="368" t="s">
        <v>1142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1142</v>
      </c>
      <c r="HX46" s="367" t="s">
        <v>1142</v>
      </c>
      <c r="HY46" s="368" t="s">
        <v>1142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1142</v>
      </c>
      <c r="IR46" s="367" t="s">
        <v>1142</v>
      </c>
      <c r="IS46" s="368" t="s">
        <v>1142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1142</v>
      </c>
      <c r="JL46" s="367" t="s">
        <v>1142</v>
      </c>
      <c r="JM46" s="368" t="s">
        <v>1142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1142</v>
      </c>
      <c r="KF46" s="367" t="s">
        <v>1142</v>
      </c>
      <c r="KG46" s="368" t="s">
        <v>1142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1142</v>
      </c>
      <c r="KZ46" s="367" t="s">
        <v>1142</v>
      </c>
      <c r="LA46" s="368" t="s">
        <v>1142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1142</v>
      </c>
      <c r="LT46" s="367" t="s">
        <v>1142</v>
      </c>
      <c r="LU46" s="368" t="s">
        <v>1142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1142</v>
      </c>
      <c r="MN46" s="367" t="s">
        <v>1142</v>
      </c>
      <c r="MO46" s="368" t="s">
        <v>1142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1142</v>
      </c>
      <c r="NH46" s="367" t="s">
        <v>1142</v>
      </c>
      <c r="NI46" s="368" t="s">
        <v>1142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1142</v>
      </c>
      <c r="OB46" s="367" t="s">
        <v>1142</v>
      </c>
      <c r="OC46" s="368" t="s">
        <v>1142</v>
      </c>
      <c r="OD46" s="335">
        <v>0</v>
      </c>
      <c r="OE46" s="336">
        <v>0</v>
      </c>
    </row>
    <row r="47" spans="2:395" ht="11.25" hidden="1" outlineLevel="1" x14ac:dyDescent="0.2">
      <c r="B47" s="339" t="s">
        <v>151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1142</v>
      </c>
      <c r="AF47" s="369" t="s">
        <v>1142</v>
      </c>
      <c r="AG47" s="370" t="s">
        <v>1142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1142</v>
      </c>
      <c r="AZ47" s="369" t="s">
        <v>1142</v>
      </c>
      <c r="BA47" s="370" t="s">
        <v>1142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1142</v>
      </c>
      <c r="BT47" s="369" t="s">
        <v>1142</v>
      </c>
      <c r="BU47" s="370" t="s">
        <v>1142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1142</v>
      </c>
      <c r="CN47" s="369" t="s">
        <v>1142</v>
      </c>
      <c r="CO47" s="370" t="s">
        <v>1142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1142</v>
      </c>
      <c r="DH47" s="369" t="s">
        <v>1142</v>
      </c>
      <c r="DI47" s="370" t="s">
        <v>1142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1142</v>
      </c>
      <c r="EB47" s="369" t="s">
        <v>1142</v>
      </c>
      <c r="EC47" s="370" t="s">
        <v>1142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1142</v>
      </c>
      <c r="EV47" s="369" t="s">
        <v>1142</v>
      </c>
      <c r="EW47" s="370" t="s">
        <v>1142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1142</v>
      </c>
      <c r="FP47" s="369" t="s">
        <v>1142</v>
      </c>
      <c r="FQ47" s="370" t="s">
        <v>1142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1142</v>
      </c>
      <c r="GJ47" s="369" t="s">
        <v>1142</v>
      </c>
      <c r="GK47" s="370" t="s">
        <v>1142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1142</v>
      </c>
      <c r="HD47" s="369" t="s">
        <v>1142</v>
      </c>
      <c r="HE47" s="370" t="s">
        <v>1142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1142</v>
      </c>
      <c r="HX47" s="369" t="s">
        <v>1142</v>
      </c>
      <c r="HY47" s="370" t="s">
        <v>1142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1142</v>
      </c>
      <c r="IR47" s="369" t="s">
        <v>1142</v>
      </c>
      <c r="IS47" s="370" t="s">
        <v>1142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1142</v>
      </c>
      <c r="JL47" s="369" t="s">
        <v>1142</v>
      </c>
      <c r="JM47" s="370" t="s">
        <v>1142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1142</v>
      </c>
      <c r="KF47" s="369" t="s">
        <v>1142</v>
      </c>
      <c r="KG47" s="370" t="s">
        <v>1142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1142</v>
      </c>
      <c r="KZ47" s="369" t="s">
        <v>1142</v>
      </c>
      <c r="LA47" s="370" t="s">
        <v>1142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1142</v>
      </c>
      <c r="LT47" s="369" t="s">
        <v>1142</v>
      </c>
      <c r="LU47" s="370" t="s">
        <v>1142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1142</v>
      </c>
      <c r="MN47" s="369" t="s">
        <v>1142</v>
      </c>
      <c r="MO47" s="370" t="s">
        <v>1142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1142</v>
      </c>
      <c r="NH47" s="369" t="s">
        <v>1142</v>
      </c>
      <c r="NI47" s="370" t="s">
        <v>1142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1142</v>
      </c>
      <c r="OB47" s="369" t="s">
        <v>1142</v>
      </c>
      <c r="OC47" s="370" t="s">
        <v>1142</v>
      </c>
      <c r="OD47" s="348">
        <v>0</v>
      </c>
      <c r="OE47" s="349">
        <v>61070354.382140599</v>
      </c>
    </row>
    <row r="48" spans="2:395" ht="33.75" collapsed="1" x14ac:dyDescent="0.2">
      <c r="B48" s="351" t="s">
        <v>1144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129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1142</v>
      </c>
      <c r="AF49" s="367" t="s">
        <v>1142</v>
      </c>
      <c r="AG49" s="368" t="s">
        <v>1142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1142</v>
      </c>
      <c r="AZ49" s="367" t="s">
        <v>1142</v>
      </c>
      <c r="BA49" s="368" t="s">
        <v>1142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1142</v>
      </c>
      <c r="BT49" s="367" t="s">
        <v>1142</v>
      </c>
      <c r="BU49" s="368" t="s">
        <v>1142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1142</v>
      </c>
      <c r="CN49" s="367" t="s">
        <v>1142</v>
      </c>
      <c r="CO49" s="368" t="s">
        <v>1142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1142</v>
      </c>
      <c r="DH49" s="367" t="s">
        <v>1142</v>
      </c>
      <c r="DI49" s="368" t="s">
        <v>1142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1142</v>
      </c>
      <c r="EB49" s="367" t="s">
        <v>1142</v>
      </c>
      <c r="EC49" s="368" t="s">
        <v>1142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1142</v>
      </c>
      <c r="EV49" s="367" t="s">
        <v>1142</v>
      </c>
      <c r="EW49" s="368" t="s">
        <v>1142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1142</v>
      </c>
      <c r="FP49" s="367" t="s">
        <v>1142</v>
      </c>
      <c r="FQ49" s="368" t="s">
        <v>1142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1142</v>
      </c>
      <c r="GJ49" s="367" t="s">
        <v>1142</v>
      </c>
      <c r="GK49" s="368" t="s">
        <v>1142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1142</v>
      </c>
      <c r="HD49" s="367" t="s">
        <v>1142</v>
      </c>
      <c r="HE49" s="368" t="s">
        <v>1142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1142</v>
      </c>
      <c r="HX49" s="367" t="s">
        <v>1142</v>
      </c>
      <c r="HY49" s="368" t="s">
        <v>1142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1142</v>
      </c>
      <c r="IR49" s="367" t="s">
        <v>1142</v>
      </c>
      <c r="IS49" s="368" t="s">
        <v>1142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1142</v>
      </c>
      <c r="JL49" s="367" t="s">
        <v>1142</v>
      </c>
      <c r="JM49" s="368" t="s">
        <v>1142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1142</v>
      </c>
      <c r="KF49" s="367" t="s">
        <v>1142</v>
      </c>
      <c r="KG49" s="368" t="s">
        <v>1142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1142</v>
      </c>
      <c r="KZ49" s="367" t="s">
        <v>1142</v>
      </c>
      <c r="LA49" s="368" t="s">
        <v>1142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1142</v>
      </c>
      <c r="LT49" s="367" t="s">
        <v>1142</v>
      </c>
      <c r="LU49" s="368" t="s">
        <v>1142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1142</v>
      </c>
      <c r="MN49" s="367" t="s">
        <v>1142</v>
      </c>
      <c r="MO49" s="368" t="s">
        <v>1142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1142</v>
      </c>
      <c r="NH49" s="367" t="s">
        <v>1142</v>
      </c>
      <c r="NI49" s="368" t="s">
        <v>1142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1142</v>
      </c>
      <c r="OB49" s="367" t="s">
        <v>1142</v>
      </c>
      <c r="OC49" s="368" t="s">
        <v>1142</v>
      </c>
      <c r="OD49" s="335">
        <v>0</v>
      </c>
      <c r="OE49" s="336">
        <v>0</v>
      </c>
    </row>
    <row r="50" spans="2:395" ht="11.25" hidden="1" outlineLevel="1" x14ac:dyDescent="0.2">
      <c r="B50" s="276" t="s">
        <v>131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1142</v>
      </c>
      <c r="AF50" s="367" t="s">
        <v>1142</v>
      </c>
      <c r="AG50" s="368" t="s">
        <v>1142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1142</v>
      </c>
      <c r="AZ50" s="367" t="s">
        <v>1142</v>
      </c>
      <c r="BA50" s="368" t="s">
        <v>1142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1142</v>
      </c>
      <c r="BT50" s="367" t="s">
        <v>1142</v>
      </c>
      <c r="BU50" s="368" t="s">
        <v>1142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1142</v>
      </c>
      <c r="CN50" s="367" t="s">
        <v>1142</v>
      </c>
      <c r="CO50" s="368" t="s">
        <v>1142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1142</v>
      </c>
      <c r="DH50" s="367" t="s">
        <v>1142</v>
      </c>
      <c r="DI50" s="368" t="s">
        <v>1142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1142</v>
      </c>
      <c r="EB50" s="367" t="s">
        <v>1142</v>
      </c>
      <c r="EC50" s="368" t="s">
        <v>1142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1142</v>
      </c>
      <c r="EV50" s="367" t="s">
        <v>1142</v>
      </c>
      <c r="EW50" s="368" t="s">
        <v>1142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1142</v>
      </c>
      <c r="FP50" s="367" t="s">
        <v>1142</v>
      </c>
      <c r="FQ50" s="368" t="s">
        <v>1142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1142</v>
      </c>
      <c r="GJ50" s="367" t="s">
        <v>1142</v>
      </c>
      <c r="GK50" s="368" t="s">
        <v>1142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1142</v>
      </c>
      <c r="HD50" s="367" t="s">
        <v>1142</v>
      </c>
      <c r="HE50" s="368" t="s">
        <v>1142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1142</v>
      </c>
      <c r="HX50" s="367" t="s">
        <v>1142</v>
      </c>
      <c r="HY50" s="368" t="s">
        <v>1142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1142</v>
      </c>
      <c r="IR50" s="367" t="s">
        <v>1142</v>
      </c>
      <c r="IS50" s="368" t="s">
        <v>1142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1142</v>
      </c>
      <c r="JL50" s="367" t="s">
        <v>1142</v>
      </c>
      <c r="JM50" s="368" t="s">
        <v>1142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1142</v>
      </c>
      <c r="KF50" s="367" t="s">
        <v>1142</v>
      </c>
      <c r="KG50" s="368" t="s">
        <v>1142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1142</v>
      </c>
      <c r="KZ50" s="367" t="s">
        <v>1142</v>
      </c>
      <c r="LA50" s="368" t="s">
        <v>1142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1142</v>
      </c>
      <c r="LT50" s="367" t="s">
        <v>1142</v>
      </c>
      <c r="LU50" s="368" t="s">
        <v>1142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1142</v>
      </c>
      <c r="MN50" s="367" t="s">
        <v>1142</v>
      </c>
      <c r="MO50" s="368" t="s">
        <v>1142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1142</v>
      </c>
      <c r="NH50" s="367" t="s">
        <v>1142</v>
      </c>
      <c r="NI50" s="368" t="s">
        <v>1142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1142</v>
      </c>
      <c r="OB50" s="367" t="s">
        <v>1142</v>
      </c>
      <c r="OC50" s="368" t="s">
        <v>1142</v>
      </c>
      <c r="OD50" s="335">
        <v>0</v>
      </c>
      <c r="OE50" s="336">
        <v>0</v>
      </c>
    </row>
    <row r="51" spans="2:395" ht="11.25" hidden="1" outlineLevel="1" x14ac:dyDescent="0.2">
      <c r="B51" s="276" t="s">
        <v>146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1142</v>
      </c>
      <c r="AF51" s="367" t="s">
        <v>1142</v>
      </c>
      <c r="AG51" s="368" t="s">
        <v>1142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1142</v>
      </c>
      <c r="AZ51" s="367" t="s">
        <v>1142</v>
      </c>
      <c r="BA51" s="368" t="s">
        <v>1142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1142</v>
      </c>
      <c r="BT51" s="367" t="s">
        <v>1142</v>
      </c>
      <c r="BU51" s="368" t="s">
        <v>1142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1142</v>
      </c>
      <c r="CN51" s="367" t="s">
        <v>1142</v>
      </c>
      <c r="CO51" s="368" t="s">
        <v>1142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1142</v>
      </c>
      <c r="DH51" s="367" t="s">
        <v>1142</v>
      </c>
      <c r="DI51" s="368" t="s">
        <v>1142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1142</v>
      </c>
      <c r="EB51" s="367" t="s">
        <v>1142</v>
      </c>
      <c r="EC51" s="368" t="s">
        <v>1142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1142</v>
      </c>
      <c r="EV51" s="367" t="s">
        <v>1142</v>
      </c>
      <c r="EW51" s="368" t="s">
        <v>1142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1142</v>
      </c>
      <c r="FP51" s="367" t="s">
        <v>1142</v>
      </c>
      <c r="FQ51" s="368" t="s">
        <v>1142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1142</v>
      </c>
      <c r="GJ51" s="367" t="s">
        <v>1142</v>
      </c>
      <c r="GK51" s="368" t="s">
        <v>1142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1142</v>
      </c>
      <c r="HD51" s="367" t="s">
        <v>1142</v>
      </c>
      <c r="HE51" s="368" t="s">
        <v>1142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1142</v>
      </c>
      <c r="HX51" s="367" t="s">
        <v>1142</v>
      </c>
      <c r="HY51" s="368" t="s">
        <v>1142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1142</v>
      </c>
      <c r="IR51" s="367" t="s">
        <v>1142</v>
      </c>
      <c r="IS51" s="368" t="s">
        <v>1142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1142</v>
      </c>
      <c r="JL51" s="367" t="s">
        <v>1142</v>
      </c>
      <c r="JM51" s="368" t="s">
        <v>1142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1142</v>
      </c>
      <c r="KF51" s="367" t="s">
        <v>1142</v>
      </c>
      <c r="KG51" s="368" t="s">
        <v>1142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1142</v>
      </c>
      <c r="KZ51" s="367" t="s">
        <v>1142</v>
      </c>
      <c r="LA51" s="368" t="s">
        <v>1142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1142</v>
      </c>
      <c r="LT51" s="367" t="s">
        <v>1142</v>
      </c>
      <c r="LU51" s="368" t="s">
        <v>1142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1142</v>
      </c>
      <c r="MN51" s="367" t="s">
        <v>1142</v>
      </c>
      <c r="MO51" s="368" t="s">
        <v>1142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1142</v>
      </c>
      <c r="NH51" s="367" t="s">
        <v>1142</v>
      </c>
      <c r="NI51" s="368" t="s">
        <v>1142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1142</v>
      </c>
      <c r="OB51" s="367" t="s">
        <v>1142</v>
      </c>
      <c r="OC51" s="368" t="s">
        <v>1142</v>
      </c>
      <c r="OD51" s="335">
        <v>0</v>
      </c>
      <c r="OE51" s="336">
        <v>0</v>
      </c>
    </row>
    <row r="52" spans="2:395" ht="11.25" hidden="1" outlineLevel="1" x14ac:dyDescent="0.2">
      <c r="B52" s="276" t="s">
        <v>148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1142</v>
      </c>
      <c r="AF52" s="367" t="s">
        <v>1142</v>
      </c>
      <c r="AG52" s="368" t="s">
        <v>1142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1142</v>
      </c>
      <c r="AZ52" s="367" t="s">
        <v>1142</v>
      </c>
      <c r="BA52" s="368" t="s">
        <v>1142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1142</v>
      </c>
      <c r="BT52" s="367" t="s">
        <v>1142</v>
      </c>
      <c r="BU52" s="368" t="s">
        <v>1142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1142</v>
      </c>
      <c r="CN52" s="367" t="s">
        <v>1142</v>
      </c>
      <c r="CO52" s="368" t="s">
        <v>1142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1142</v>
      </c>
      <c r="DH52" s="367" t="s">
        <v>1142</v>
      </c>
      <c r="DI52" s="368" t="s">
        <v>1142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1142</v>
      </c>
      <c r="EB52" s="367" t="s">
        <v>1142</v>
      </c>
      <c r="EC52" s="368" t="s">
        <v>1142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1142</v>
      </c>
      <c r="EV52" s="367" t="s">
        <v>1142</v>
      </c>
      <c r="EW52" s="368" t="s">
        <v>1142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1142</v>
      </c>
      <c r="FP52" s="367" t="s">
        <v>1142</v>
      </c>
      <c r="FQ52" s="368" t="s">
        <v>1142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1142</v>
      </c>
      <c r="GJ52" s="367" t="s">
        <v>1142</v>
      </c>
      <c r="GK52" s="368" t="s">
        <v>1142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1142</v>
      </c>
      <c r="HD52" s="367" t="s">
        <v>1142</v>
      </c>
      <c r="HE52" s="368" t="s">
        <v>1142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1142</v>
      </c>
      <c r="HX52" s="367" t="s">
        <v>1142</v>
      </c>
      <c r="HY52" s="368" t="s">
        <v>1142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1142</v>
      </c>
      <c r="IR52" s="367" t="s">
        <v>1142</v>
      </c>
      <c r="IS52" s="368" t="s">
        <v>1142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1142</v>
      </c>
      <c r="JL52" s="367" t="s">
        <v>1142</v>
      </c>
      <c r="JM52" s="368" t="s">
        <v>1142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1142</v>
      </c>
      <c r="KF52" s="367" t="s">
        <v>1142</v>
      </c>
      <c r="KG52" s="368" t="s">
        <v>1142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1142</v>
      </c>
      <c r="KZ52" s="367" t="s">
        <v>1142</v>
      </c>
      <c r="LA52" s="368" t="s">
        <v>1142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1142</v>
      </c>
      <c r="LT52" s="367" t="s">
        <v>1142</v>
      </c>
      <c r="LU52" s="368" t="s">
        <v>1142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1142</v>
      </c>
      <c r="MN52" s="367" t="s">
        <v>1142</v>
      </c>
      <c r="MO52" s="368" t="s">
        <v>1142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1142</v>
      </c>
      <c r="NH52" s="367" t="s">
        <v>1142</v>
      </c>
      <c r="NI52" s="368" t="s">
        <v>1142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1142</v>
      </c>
      <c r="OB52" s="367" t="s">
        <v>1142</v>
      </c>
      <c r="OC52" s="368" t="s">
        <v>1142</v>
      </c>
      <c r="OD52" s="335">
        <v>0</v>
      </c>
      <c r="OE52" s="336">
        <v>0</v>
      </c>
    </row>
    <row r="53" spans="2:395" ht="11.25" hidden="1" outlineLevel="1" x14ac:dyDescent="0.2">
      <c r="B53" s="276" t="s">
        <v>151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1142</v>
      </c>
      <c r="AF53" s="367" t="s">
        <v>1142</v>
      </c>
      <c r="AG53" s="368" t="s">
        <v>1142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1142</v>
      </c>
      <c r="AZ53" s="367" t="s">
        <v>1142</v>
      </c>
      <c r="BA53" s="368" t="s">
        <v>1142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1142</v>
      </c>
      <c r="BT53" s="367" t="s">
        <v>1142</v>
      </c>
      <c r="BU53" s="368" t="s">
        <v>1142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1142</v>
      </c>
      <c r="CN53" s="367" t="s">
        <v>1142</v>
      </c>
      <c r="CO53" s="368" t="s">
        <v>1142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1142</v>
      </c>
      <c r="DH53" s="367" t="s">
        <v>1142</v>
      </c>
      <c r="DI53" s="368" t="s">
        <v>1142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1142</v>
      </c>
      <c r="EB53" s="367" t="s">
        <v>1142</v>
      </c>
      <c r="EC53" s="368" t="s">
        <v>1142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1142</v>
      </c>
      <c r="EV53" s="367" t="s">
        <v>1142</v>
      </c>
      <c r="EW53" s="368" t="s">
        <v>1142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1142</v>
      </c>
      <c r="FP53" s="367" t="s">
        <v>1142</v>
      </c>
      <c r="FQ53" s="368" t="s">
        <v>1142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1142</v>
      </c>
      <c r="GJ53" s="367" t="s">
        <v>1142</v>
      </c>
      <c r="GK53" s="368" t="s">
        <v>1142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1142</v>
      </c>
      <c r="HD53" s="367" t="s">
        <v>1142</v>
      </c>
      <c r="HE53" s="368" t="s">
        <v>1142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1142</v>
      </c>
      <c r="HX53" s="367" t="s">
        <v>1142</v>
      </c>
      <c r="HY53" s="368" t="s">
        <v>1142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1142</v>
      </c>
      <c r="IR53" s="367" t="s">
        <v>1142</v>
      </c>
      <c r="IS53" s="368" t="s">
        <v>1142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1142</v>
      </c>
      <c r="JL53" s="367" t="s">
        <v>1142</v>
      </c>
      <c r="JM53" s="368" t="s">
        <v>1142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1142</v>
      </c>
      <c r="KF53" s="367" t="s">
        <v>1142</v>
      </c>
      <c r="KG53" s="368" t="s">
        <v>1142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1142</v>
      </c>
      <c r="KZ53" s="367" t="s">
        <v>1142</v>
      </c>
      <c r="LA53" s="368" t="s">
        <v>1142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1142</v>
      </c>
      <c r="LT53" s="367" t="s">
        <v>1142</v>
      </c>
      <c r="LU53" s="368" t="s">
        <v>1142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1142</v>
      </c>
      <c r="MN53" s="367" t="s">
        <v>1142</v>
      </c>
      <c r="MO53" s="368" t="s">
        <v>1142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1142</v>
      </c>
      <c r="NH53" s="367" t="s">
        <v>1142</v>
      </c>
      <c r="NI53" s="368" t="s">
        <v>1142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1142</v>
      </c>
      <c r="OB53" s="367" t="s">
        <v>1142</v>
      </c>
      <c r="OC53" s="368" t="s">
        <v>1142</v>
      </c>
      <c r="OD53" s="335">
        <v>0</v>
      </c>
      <c r="OE53" s="336">
        <v>2478865.9560896009</v>
      </c>
    </row>
    <row r="54" spans="2:395" ht="33.75" x14ac:dyDescent="0.2">
      <c r="B54" s="371" t="s">
        <v>1145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1142</v>
      </c>
      <c r="AF54" s="382" t="s">
        <v>1142</v>
      </c>
      <c r="AG54" s="382" t="s">
        <v>1142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1142</v>
      </c>
      <c r="AZ54" s="382" t="s">
        <v>1142</v>
      </c>
      <c r="BA54" s="382" t="s">
        <v>1142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1142</v>
      </c>
      <c r="BT54" s="382" t="s">
        <v>1142</v>
      </c>
      <c r="BU54" s="382" t="s">
        <v>1142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1142</v>
      </c>
      <c r="CN54" s="382" t="s">
        <v>1142</v>
      </c>
      <c r="CO54" s="382" t="s">
        <v>1142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1142</v>
      </c>
      <c r="DH54" s="382" t="s">
        <v>1142</v>
      </c>
      <c r="DI54" s="382" t="s">
        <v>1142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1142</v>
      </c>
      <c r="EB54" s="382" t="s">
        <v>1142</v>
      </c>
      <c r="EC54" s="382" t="s">
        <v>1142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1142</v>
      </c>
      <c r="EV54" s="382" t="s">
        <v>1142</v>
      </c>
      <c r="EW54" s="382" t="s">
        <v>1142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1142</v>
      </c>
      <c r="FP54" s="382" t="s">
        <v>1142</v>
      </c>
      <c r="FQ54" s="382" t="s">
        <v>1142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1142</v>
      </c>
      <c r="GJ54" s="382" t="s">
        <v>1142</v>
      </c>
      <c r="GK54" s="382" t="s">
        <v>1142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1142</v>
      </c>
      <c r="HD54" s="382" t="s">
        <v>1142</v>
      </c>
      <c r="HE54" s="382" t="s">
        <v>1142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1142</v>
      </c>
      <c r="HX54" s="382" t="s">
        <v>1142</v>
      </c>
      <c r="HY54" s="382" t="s">
        <v>1142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1142</v>
      </c>
      <c r="IR54" s="382" t="s">
        <v>1142</v>
      </c>
      <c r="IS54" s="382" t="s">
        <v>1142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1142</v>
      </c>
      <c r="JL54" s="382" t="s">
        <v>1142</v>
      </c>
      <c r="JM54" s="382" t="s">
        <v>1142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1142</v>
      </c>
      <c r="KF54" s="382" t="s">
        <v>1142</v>
      </c>
      <c r="KG54" s="382" t="s">
        <v>1142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1142</v>
      </c>
      <c r="KZ54" s="382" t="s">
        <v>1142</v>
      </c>
      <c r="LA54" s="382" t="s">
        <v>1142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1142</v>
      </c>
      <c r="LT54" s="382" t="s">
        <v>1142</v>
      </c>
      <c r="LU54" s="382" t="s">
        <v>1142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1142</v>
      </c>
      <c r="MN54" s="382" t="s">
        <v>1142</v>
      </c>
      <c r="MO54" s="382" t="s">
        <v>1142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1142</v>
      </c>
      <c r="NH54" s="382" t="s">
        <v>1142</v>
      </c>
      <c r="NI54" s="382" t="s">
        <v>1142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1142</v>
      </c>
      <c r="OB54" s="382" t="s">
        <v>1142</v>
      </c>
      <c r="OC54" s="382" t="s">
        <v>1142</v>
      </c>
      <c r="OD54" s="381">
        <v>0</v>
      </c>
      <c r="OE54" s="383">
        <v>0</v>
      </c>
    </row>
    <row r="55" spans="2:395" ht="45" x14ac:dyDescent="0.2">
      <c r="B55" s="384" t="s">
        <v>1146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1142</v>
      </c>
      <c r="AF55" s="389" t="s">
        <v>1142</v>
      </c>
      <c r="AG55" s="389" t="s">
        <v>1142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1142</v>
      </c>
      <c r="AZ55" s="389" t="s">
        <v>1142</v>
      </c>
      <c r="BA55" s="389" t="s">
        <v>1142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1142</v>
      </c>
      <c r="BT55" s="389" t="s">
        <v>1142</v>
      </c>
      <c r="BU55" s="389" t="s">
        <v>1142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1142</v>
      </c>
      <c r="CN55" s="389" t="s">
        <v>1142</v>
      </c>
      <c r="CO55" s="389" t="s">
        <v>1142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1142</v>
      </c>
      <c r="DH55" s="389" t="s">
        <v>1142</v>
      </c>
      <c r="DI55" s="389" t="s">
        <v>1142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1142</v>
      </c>
      <c r="EB55" s="389" t="s">
        <v>1142</v>
      </c>
      <c r="EC55" s="389" t="s">
        <v>1142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1142</v>
      </c>
      <c r="EV55" s="389" t="s">
        <v>1142</v>
      </c>
      <c r="EW55" s="389" t="s">
        <v>1142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1142</v>
      </c>
      <c r="FP55" s="389" t="s">
        <v>1142</v>
      </c>
      <c r="FQ55" s="389" t="s">
        <v>1142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1142</v>
      </c>
      <c r="GJ55" s="389" t="s">
        <v>1142</v>
      </c>
      <c r="GK55" s="389" t="s">
        <v>1142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1142</v>
      </c>
      <c r="HD55" s="389" t="s">
        <v>1142</v>
      </c>
      <c r="HE55" s="389" t="s">
        <v>1142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1142</v>
      </c>
      <c r="HX55" s="389" t="s">
        <v>1142</v>
      </c>
      <c r="HY55" s="389" t="s">
        <v>1142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1142</v>
      </c>
      <c r="IR55" s="389" t="s">
        <v>1142</v>
      </c>
      <c r="IS55" s="389" t="s">
        <v>1142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1142</v>
      </c>
      <c r="JL55" s="389" t="s">
        <v>1142</v>
      </c>
      <c r="JM55" s="389" t="s">
        <v>1142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1142</v>
      </c>
      <c r="KF55" s="389" t="s">
        <v>1142</v>
      </c>
      <c r="KG55" s="389" t="s">
        <v>1142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1142</v>
      </c>
      <c r="KZ55" s="389" t="s">
        <v>1142</v>
      </c>
      <c r="LA55" s="389" t="s">
        <v>1142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1142</v>
      </c>
      <c r="LT55" s="389" t="s">
        <v>1142</v>
      </c>
      <c r="LU55" s="389" t="s">
        <v>1142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1142</v>
      </c>
      <c r="MN55" s="389" t="s">
        <v>1142</v>
      </c>
      <c r="MO55" s="389" t="s">
        <v>1142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1142</v>
      </c>
      <c r="NH55" s="389" t="s">
        <v>1142</v>
      </c>
      <c r="NI55" s="389" t="s">
        <v>1142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1142</v>
      </c>
      <c r="OB55" s="389" t="s">
        <v>1142</v>
      </c>
      <c r="OC55" s="389" t="s">
        <v>1142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1147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1142</v>
      </c>
      <c r="AF56" s="403" t="s">
        <v>1142</v>
      </c>
      <c r="AG56" s="403" t="s">
        <v>1142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1142</v>
      </c>
      <c r="AZ56" s="403" t="s">
        <v>1142</v>
      </c>
      <c r="BA56" s="403" t="s">
        <v>1142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1142</v>
      </c>
      <c r="BT56" s="403" t="s">
        <v>1142</v>
      </c>
      <c r="BU56" s="403" t="s">
        <v>1142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1142</v>
      </c>
      <c r="CN56" s="403" t="s">
        <v>1142</v>
      </c>
      <c r="CO56" s="403" t="s">
        <v>1142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1142</v>
      </c>
      <c r="DH56" s="403" t="s">
        <v>1142</v>
      </c>
      <c r="DI56" s="403" t="s">
        <v>1142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1142</v>
      </c>
      <c r="EB56" s="403" t="s">
        <v>1142</v>
      </c>
      <c r="EC56" s="403" t="s">
        <v>1142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1142</v>
      </c>
      <c r="EV56" s="403" t="s">
        <v>1142</v>
      </c>
      <c r="EW56" s="403" t="s">
        <v>1142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1142</v>
      </c>
      <c r="FP56" s="403" t="s">
        <v>1142</v>
      </c>
      <c r="FQ56" s="403" t="s">
        <v>1142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1142</v>
      </c>
      <c r="GJ56" s="403" t="s">
        <v>1142</v>
      </c>
      <c r="GK56" s="403" t="s">
        <v>1142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1142</v>
      </c>
      <c r="HD56" s="403" t="s">
        <v>1142</v>
      </c>
      <c r="HE56" s="403" t="s">
        <v>1142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1142</v>
      </c>
      <c r="HX56" s="403" t="s">
        <v>1142</v>
      </c>
      <c r="HY56" s="403" t="s">
        <v>1142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1142</v>
      </c>
      <c r="IR56" s="403" t="s">
        <v>1142</v>
      </c>
      <c r="IS56" s="403" t="s">
        <v>1142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1142</v>
      </c>
      <c r="JL56" s="403" t="s">
        <v>1142</v>
      </c>
      <c r="JM56" s="403" t="s">
        <v>1142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1142</v>
      </c>
      <c r="KF56" s="403" t="s">
        <v>1142</v>
      </c>
      <c r="KG56" s="403" t="s">
        <v>1142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1142</v>
      </c>
      <c r="KZ56" s="403" t="s">
        <v>1142</v>
      </c>
      <c r="LA56" s="403" t="s">
        <v>1142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1142</v>
      </c>
      <c r="LT56" s="403" t="s">
        <v>1142</v>
      </c>
      <c r="LU56" s="403" t="s">
        <v>1142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1142</v>
      </c>
      <c r="MN56" s="403" t="s">
        <v>1142</v>
      </c>
      <c r="MO56" s="403" t="s">
        <v>1142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1142</v>
      </c>
      <c r="NH56" s="403" t="s">
        <v>1142</v>
      </c>
      <c r="NI56" s="403" t="s">
        <v>1142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1142</v>
      </c>
      <c r="OB56" s="403" t="s">
        <v>1142</v>
      </c>
      <c r="OC56" s="403" t="s">
        <v>1142</v>
      </c>
      <c r="OD56" s="402">
        <v>0</v>
      </c>
      <c r="OE56" s="404">
        <v>0</v>
      </c>
    </row>
    <row r="57" spans="2:395" ht="12" x14ac:dyDescent="0.2">
      <c r="B57" s="405" t="s">
        <v>89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Компенсация_РП</vt:lpstr>
      <vt:lpstr>Свод МО_ДО и ОО</vt:lpstr>
      <vt:lpstr>Контингент2022</vt:lpstr>
      <vt:lpstr>Расчет ОО</vt:lpstr>
      <vt:lpstr>Компенсация_РП!Заголовки_для_печати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Компенсация_РП!Область_печати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2024-10-09T13:52:22Z</cp:lastPrinted>
  <dcterms:created xsi:type="dcterms:W3CDTF">2019-05-07T19:03:37Z</dcterms:created>
  <dcterms:modified xsi:type="dcterms:W3CDTF">2024-10-09T14:04:39Z</dcterms:modified>
</cp:coreProperties>
</file>