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F30" i="1" s="1"/>
  <c r="D28" i="1"/>
  <c r="G28" i="1" s="1"/>
  <c r="E27" i="1"/>
  <c r="C27" i="1"/>
  <c r="E26" i="1"/>
  <c r="C26" i="1"/>
  <c r="G25" i="1"/>
  <c r="F19" i="1"/>
  <c r="G19" i="1" s="1"/>
  <c r="D18" i="1"/>
  <c r="D20" i="1" s="1"/>
  <c r="E17" i="1"/>
  <c r="C17" i="1"/>
  <c r="E16" i="1"/>
  <c r="C16" i="1"/>
  <c r="G15" i="1"/>
  <c r="F9" i="1"/>
  <c r="G9" i="1" s="1"/>
  <c r="D8" i="1"/>
  <c r="E7" i="1"/>
  <c r="C7" i="1"/>
  <c r="E6" i="1"/>
  <c r="C6" i="1"/>
  <c r="G5" i="1"/>
  <c r="E30" i="1" l="1"/>
  <c r="C30" i="1"/>
  <c r="D30" i="1"/>
  <c r="C20" i="1"/>
  <c r="E20" i="1"/>
  <c r="F20" i="1"/>
  <c r="E10" i="1"/>
  <c r="F10" i="1"/>
  <c r="G17" i="1"/>
  <c r="G6" i="1"/>
  <c r="G16" i="1"/>
  <c r="C10" i="1"/>
  <c r="D10" i="1"/>
  <c r="G27" i="1"/>
  <c r="G7" i="1"/>
  <c r="G18" i="1"/>
  <c r="G8" i="1"/>
  <c r="G26" i="1"/>
  <c r="G29" i="1"/>
  <c r="G31" i="1" l="1"/>
  <c r="G20" i="1"/>
  <c r="G10" i="1"/>
  <c r="G11" i="1"/>
  <c r="G21" i="1"/>
  <c r="G30" i="1"/>
</calcChain>
</file>

<file path=xl/sharedStrings.xml><?xml version="1.0" encoding="utf-8"?>
<sst xmlns="http://schemas.openxmlformats.org/spreadsheetml/2006/main" count="46" uniqueCount="24">
  <si>
    <t>Наименование</t>
  </si>
  <si>
    <t xml:space="preserve">финансирование медицинской помощи, оказанной в медицинских организациях Ленинградской области гражданам, застрахованным на территории Ленинградской области </t>
  </si>
  <si>
    <t xml:space="preserve">на финансирование медицинской помощи, оказанной застрахованным в других субъектах Российской Федерации в медицинских учреждениях Ленинградской области </t>
  </si>
  <si>
    <t xml:space="preserve">на финансирование медицинской помощи, оказанной застрахованным в Ленинградской области на территории Российской Федерации             </t>
  </si>
  <si>
    <t xml:space="preserve">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 </t>
  </si>
  <si>
    <t>Сумма,                     тыс. рублей</t>
  </si>
  <si>
    <t>Остаток на 01.01.2025 включенный в НСЗ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</si>
  <si>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</si>
  <si>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</si>
  <si>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Прочие межбюджетные трансферты, передаваемые бюджетам территориальных фондов обязательного медицинского страхования</t>
  </si>
  <si>
    <t>Прочие неналоговые поступления в территориальные фонды обязательного медицинского страхования</t>
  </si>
  <si>
    <t>Остаток на 01.01.2026 включенный в НСЗ</t>
  </si>
  <si>
    <t>Остаток на 01.01.2027 включенный в НСЗ</t>
  </si>
  <si>
    <t>Планируемые расходы бюджета ТФОМС ЛО в 2025 году</t>
  </si>
  <si>
    <t>Планируемые расходы бюджета ТФОМС ЛО в 2026 году</t>
  </si>
  <si>
    <t>Расходы бюджета Территориального фонда обязательного медицинского страхования  Ленинградской области из нормированного страхового запаса Фонда на 2025 год</t>
  </si>
  <si>
    <t>Расходы бюджета Территориального фонда обязательного медицинского страхования  Ленинградской области из нормированного страхового запаса Фонда на 2026 год</t>
  </si>
  <si>
    <t>Расходы бюджета Территориального фонда обязательного медицинского страхования  Ленинградской области из нормированного страхового запаса Фонда на 2027 год</t>
  </si>
  <si>
    <t>Планируемые расходы бюджета ТФОМС ЛО в 2027 году</t>
  </si>
  <si>
    <t>Источники формирования</t>
  </si>
  <si>
    <t>Всего на 2025 год</t>
  </si>
  <si>
    <t>Всего на 2026 год</t>
  </si>
  <si>
    <t>Всего на 2027 год</t>
  </si>
  <si>
    <t>Приложение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</si>
</sst>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/>
    </xf>
    <xf numFmtId="4" fontId="4" fillId="2" borderId="5" xfId="0" applyNumberFormat="1" applyFont="1" applyFill="1" applyBorder="1" applyAlignment="1">
      <alignment horizontal="center"/>
    </xf>
    <xf numFmtId="0" fontId="2" fillId="0" borderId="8" xfId="0" applyFont="1" applyBorder="1" applyAlignment="1">
      <alignment wrapText="1"/>
    </xf>
    <xf numFmtId="4" fontId="4" fillId="0" borderId="9" xfId="0" applyNumberFormat="1" applyFont="1" applyBorder="1" applyAlignment="1">
      <alignment horizontal="center"/>
    </xf>
    <xf numFmtId="4" fontId="4" fillId="0" borderId="10" xfId="0" applyNumberFormat="1" applyFont="1" applyBorder="1" applyAlignment="1">
      <alignment horizontal="center"/>
    </xf>
    <xf numFmtId="4" fontId="4" fillId="0" borderId="11" xfId="0" applyNumberFormat="1" applyFont="1" applyBorder="1" applyAlignment="1">
      <alignment horizontal="center"/>
    </xf>
    <xf numFmtId="4" fontId="4" fillId="0" borderId="12" xfId="0" applyNumberFormat="1" applyFont="1" applyBorder="1" applyAlignment="1">
      <alignment horizontal="center"/>
    </xf>
    <xf numFmtId="4" fontId="4" fillId="0" borderId="13" xfId="0" applyNumberFormat="1" applyFont="1" applyBorder="1" applyAlignment="1">
      <alignment horizontal="center"/>
    </xf>
    <xf numFmtId="4" fontId="4" fillId="0" borderId="14" xfId="0" applyNumberFormat="1" applyFont="1" applyBorder="1" applyAlignment="1">
      <alignment horizontal="center"/>
    </xf>
    <xf numFmtId="4" fontId="4" fillId="0" borderId="15" xfId="0" applyNumberFormat="1" applyFont="1" applyBorder="1" applyAlignment="1">
      <alignment horizontal="center"/>
    </xf>
    <xf numFmtId="4" fontId="4" fillId="0" borderId="16" xfId="0" applyNumberFormat="1" applyFont="1" applyBorder="1" applyAlignment="1">
      <alignment horizontal="center"/>
    </xf>
    <xf numFmtId="0" fontId="2" fillId="0" borderId="17" xfId="0" applyFont="1" applyBorder="1" applyAlignment="1">
      <alignment wrapText="1"/>
    </xf>
    <xf numFmtId="4" fontId="0" fillId="0" borderId="0" xfId="0" applyNumberFormat="1"/>
    <xf numFmtId="0" fontId="5" fillId="3" borderId="19" xfId="0" applyFont="1" applyFill="1" applyBorder="1" applyAlignment="1">
      <alignment wrapText="1"/>
    </xf>
    <xf numFmtId="4" fontId="1" fillId="3" borderId="6" xfId="0" applyNumberFormat="1" applyFont="1" applyFill="1" applyBorder="1" applyAlignment="1">
      <alignment horizontal="center"/>
    </xf>
    <xf numFmtId="4" fontId="1" fillId="3" borderId="22" xfId="0" applyNumberFormat="1" applyFont="1" applyFill="1" applyBorder="1" applyAlignment="1">
      <alignment horizontal="center"/>
    </xf>
    <xf numFmtId="4" fontId="1" fillId="3" borderId="7" xfId="0" applyNumberFormat="1" applyFont="1" applyFill="1" applyBorder="1" applyAlignment="1">
      <alignment horizontal="center"/>
    </xf>
    <xf numFmtId="4" fontId="4" fillId="0" borderId="24" xfId="0" applyNumberFormat="1" applyFont="1" applyBorder="1" applyAlignment="1">
      <alignment horizontal="center"/>
    </xf>
    <xf numFmtId="4" fontId="4" fillId="0" borderId="25" xfId="0" applyNumberFormat="1" applyFont="1" applyBorder="1" applyAlignment="1">
      <alignment horizontal="center"/>
    </xf>
    <xf numFmtId="4" fontId="4" fillId="0" borderId="26" xfId="0" applyNumberFormat="1" applyFont="1" applyBorder="1" applyAlignment="1">
      <alignment horizontal="center"/>
    </xf>
    <xf numFmtId="4" fontId="1" fillId="3" borderId="29" xfId="0" applyNumberFormat="1" applyFont="1" applyFill="1" applyBorder="1" applyAlignment="1">
      <alignment horizontal="center"/>
    </xf>
    <xf numFmtId="4" fontId="1" fillId="3" borderId="30" xfId="0" applyNumberFormat="1" applyFont="1" applyFill="1" applyBorder="1" applyAlignment="1">
      <alignment horizontal="center"/>
    </xf>
    <xf numFmtId="4" fontId="1" fillId="3" borderId="31" xfId="0" applyNumberFormat="1" applyFont="1" applyFill="1" applyBorder="1" applyAlignment="1">
      <alignment horizontal="center"/>
    </xf>
    <xf numFmtId="4" fontId="1" fillId="3" borderId="20" xfId="0" applyNumberFormat="1" applyFont="1" applyFill="1" applyBorder="1" applyAlignment="1">
      <alignment horizontal="center" wrapText="1"/>
    </xf>
    <xf numFmtId="4" fontId="1" fillId="3" borderId="23" xfId="0" applyNumberFormat="1" applyFont="1" applyFill="1" applyBorder="1" applyAlignment="1">
      <alignment horizontal="center"/>
    </xf>
    <xf numFmtId="4" fontId="4" fillId="0" borderId="32" xfId="0" applyNumberFormat="1" applyFont="1" applyBorder="1" applyAlignment="1">
      <alignment horizontal="center"/>
    </xf>
    <xf numFmtId="4" fontId="1" fillId="3" borderId="27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 textRotation="90"/>
    </xf>
    <xf numFmtId="0" fontId="2" fillId="0" borderId="17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textRotation="90"/>
    </xf>
    <xf numFmtId="4" fontId="5" fillId="3" borderId="19" xfId="0" applyNumberFormat="1" applyFont="1" applyFill="1" applyBorder="1" applyAlignment="1">
      <alignment horizontal="center"/>
    </xf>
    <xf numFmtId="4" fontId="5" fillId="3" borderId="28" xfId="0" applyNumberFormat="1" applyFont="1" applyFill="1" applyBorder="1" applyAlignment="1">
      <alignment horizontal="center"/>
    </xf>
    <xf numFmtId="4" fontId="5" fillId="3" borderId="2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eo07\Documents\2024%20&#1075;&#1086;&#1076;\&#1041;&#1102;&#1076;&#1078;&#1077;&#1090;%20&#1085;&#1072;%202025-2027\&#1055;&#1056;&#1054;&#1045;&#1050;&#1058;&#1067;%20&#1047;&#1040;&#1050;&#1054;&#1053;&#1054;&#1042;\&#1055;&#1056;&#1054;&#1045;&#1050;&#1058;%2005.08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точники"/>
      <sheetName val="Источники внутр"/>
      <sheetName val="Доходы"/>
      <sheetName val="Расходы"/>
      <sheetName val="ТП ОМС"/>
      <sheetName val="СМЕТА"/>
      <sheetName val="ЛО в РФ"/>
      <sheetName val="РФ в ЛО"/>
      <sheetName val="НСЗ (оборудование)"/>
      <sheetName val="ВД Расчет"/>
      <sheetName val="Норматив В.Д."/>
      <sheetName val="НСЗ"/>
      <sheetName val="КБК доходы"/>
      <sheetName val="Условно утверждаемые"/>
      <sheetName val="КБК 2025"/>
      <sheetName val="кбк 2026"/>
      <sheetName val="кбк 2027"/>
      <sheetName val="НСЗ мероприятия"/>
      <sheetName val="РФ в ЛО пром вар"/>
      <sheetName val="Лист1"/>
      <sheetName val="Лист2"/>
      <sheetName val="Лист3"/>
      <sheetName val="НСЗ мероприятия (3)"/>
      <sheetName val="НСЗ мероприятия (4)"/>
      <sheetName val="НСЗ мероприятия (5)"/>
      <sheetName val="НСЗ мероприятия (6)"/>
      <sheetName val="НСЗ мер (7)"/>
      <sheetName val="КБК"/>
    </sheetNames>
    <sheetDataSet>
      <sheetData sheetId="0" refreshError="1"/>
      <sheetData sheetId="1" refreshError="1"/>
      <sheetData sheetId="2">
        <row r="26">
          <cell r="G26">
            <v>97632.3</v>
          </cell>
        </row>
        <row r="48">
          <cell r="G48">
            <v>6314657.3000000007</v>
          </cell>
          <cell r="J48">
            <v>6314657.3000000007</v>
          </cell>
          <cell r="L48">
            <v>6314657.3000000007</v>
          </cell>
        </row>
        <row r="55">
          <cell r="G55">
            <v>30837736.600000001</v>
          </cell>
          <cell r="J55">
            <v>32898807</v>
          </cell>
          <cell r="L55">
            <v>32898807</v>
          </cell>
        </row>
        <row r="60">
          <cell r="G60">
            <v>4306769.8</v>
          </cell>
          <cell r="J60">
            <v>4594617</v>
          </cell>
          <cell r="L60">
            <v>4594617</v>
          </cell>
        </row>
      </sheetData>
      <sheetData sheetId="3">
        <row r="30">
          <cell r="I30">
            <v>0</v>
          </cell>
        </row>
        <row r="36">
          <cell r="L36">
            <v>4594373.4000000004</v>
          </cell>
          <cell r="N36">
            <v>4594373.4000000004</v>
          </cell>
        </row>
      </sheetData>
      <sheetData sheetId="4">
        <row r="14">
          <cell r="F14">
            <v>4306541.5</v>
          </cell>
          <cell r="H14">
            <v>4594373.4000000004</v>
          </cell>
          <cell r="J14">
            <v>4594373.4000000004</v>
          </cell>
        </row>
      </sheetData>
      <sheetData sheetId="5" refreshError="1"/>
      <sheetData sheetId="6">
        <row r="14">
          <cell r="C14">
            <v>4306541.5</v>
          </cell>
        </row>
      </sheetData>
      <sheetData sheetId="7" refreshError="1"/>
      <sheetData sheetId="8">
        <row r="6">
          <cell r="K6">
            <v>104154.1</v>
          </cell>
          <cell r="L6">
            <v>104154.1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tabSelected="1" zoomScale="80" zoomScaleNormal="80" workbookViewId="0">
      <selection activeCell="N5" sqref="N5"/>
    </sheetView>
  </sheetViews>
  <sheetFormatPr defaultRowHeight="15" x14ac:dyDescent="0.25"/>
  <cols>
    <col min="2" max="2" width="53.42578125" customWidth="1"/>
    <col min="3" max="3" width="37.140625" customWidth="1"/>
    <col min="4" max="4" width="30.7109375" customWidth="1"/>
    <col min="5" max="5" width="26.7109375" customWidth="1"/>
    <col min="6" max="6" width="42.5703125" customWidth="1"/>
    <col min="7" max="7" width="21.140625" customWidth="1"/>
    <col min="8" max="8" width="11.28515625" customWidth="1"/>
    <col min="10" max="10" width="10.85546875" bestFit="1" customWidth="1"/>
  </cols>
  <sheetData>
    <row r="1" spans="1:8" x14ac:dyDescent="0.25">
      <c r="G1" t="s">
        <v>23</v>
      </c>
    </row>
    <row r="3" spans="1:8" ht="19.5" thickBot="1" x14ac:dyDescent="0.35">
      <c r="A3" s="31" t="s">
        <v>15</v>
      </c>
      <c r="B3" s="31"/>
      <c r="C3" s="31"/>
      <c r="D3" s="31"/>
      <c r="E3" s="31"/>
      <c r="F3" s="31"/>
      <c r="G3" s="31"/>
    </row>
    <row r="4" spans="1:8" ht="126.75" thickBot="1" x14ac:dyDescent="0.3">
      <c r="A4" s="32" t="s">
        <v>0</v>
      </c>
      <c r="B4" s="33"/>
      <c r="C4" s="1" t="s">
        <v>1</v>
      </c>
      <c r="D4" s="2" t="s">
        <v>2</v>
      </c>
      <c r="E4" s="2" t="s">
        <v>3</v>
      </c>
      <c r="F4" s="2" t="s">
        <v>4</v>
      </c>
      <c r="G4" s="3" t="s">
        <v>5</v>
      </c>
    </row>
    <row r="5" spans="1:8" ht="19.5" thickBot="1" x14ac:dyDescent="0.35">
      <c r="A5" s="34" t="s">
        <v>6</v>
      </c>
      <c r="B5" s="35"/>
      <c r="C5" s="4">
        <v>0</v>
      </c>
      <c r="D5" s="4">
        <v>0</v>
      </c>
      <c r="E5" s="4">
        <v>0</v>
      </c>
      <c r="F5" s="4">
        <v>0</v>
      </c>
      <c r="G5" s="5">
        <f>SUM(C5:F5)</f>
        <v>0</v>
      </c>
    </row>
    <row r="6" spans="1:8" ht="79.5" x14ac:dyDescent="0.3">
      <c r="A6" s="36" t="s">
        <v>19</v>
      </c>
      <c r="B6" s="6" t="s">
        <v>7</v>
      </c>
      <c r="C6" s="7">
        <f>ROUND(([1]Доходы!G55-'[1]ЛО в РФ'!C14)/12,1)</f>
        <v>2210932.9</v>
      </c>
      <c r="D6" s="8">
        <v>0</v>
      </c>
      <c r="E6" s="8">
        <f>'[1]ТП ОМС'!F14</f>
        <v>4306541.5</v>
      </c>
      <c r="F6" s="9">
        <v>0</v>
      </c>
      <c r="G6" s="10">
        <f>SUM(C6:F6)</f>
        <v>6517474.4000000004</v>
      </c>
    </row>
    <row r="7" spans="1:8" ht="147" customHeight="1" x14ac:dyDescent="0.3">
      <c r="A7" s="37"/>
      <c r="B7" s="15" t="s">
        <v>8</v>
      </c>
      <c r="C7" s="11">
        <f>ROUND([1]Доходы!G48/12,1)</f>
        <v>526221.4</v>
      </c>
      <c r="D7" s="12">
        <v>0</v>
      </c>
      <c r="E7" s="12">
        <f>[1]Расходы!I30</f>
        <v>0</v>
      </c>
      <c r="F7" s="13">
        <v>0</v>
      </c>
      <c r="G7" s="14">
        <f>SUM(C7:F7)</f>
        <v>526221.4</v>
      </c>
      <c r="H7" s="16"/>
    </row>
    <row r="8" spans="1:8" ht="48" x14ac:dyDescent="0.3">
      <c r="A8" s="37"/>
      <c r="B8" s="15" t="s">
        <v>9</v>
      </c>
      <c r="C8" s="11">
        <v>0</v>
      </c>
      <c r="D8" s="12">
        <f>[1]Доходы!G60</f>
        <v>4306769.8</v>
      </c>
      <c r="E8" s="12">
        <v>0</v>
      </c>
      <c r="F8" s="13">
        <v>0</v>
      </c>
      <c r="G8" s="14">
        <f>SUM(C8:F8)</f>
        <v>4306769.8</v>
      </c>
      <c r="H8" s="16"/>
    </row>
    <row r="9" spans="1:8" ht="48.75" thickBot="1" x14ac:dyDescent="0.35">
      <c r="A9" s="37"/>
      <c r="B9" s="15" t="s">
        <v>10</v>
      </c>
      <c r="C9" s="11">
        <v>0</v>
      </c>
      <c r="D9" s="12">
        <v>0</v>
      </c>
      <c r="E9" s="12">
        <v>0</v>
      </c>
      <c r="F9" s="13">
        <f>[1]Доходы!G26</f>
        <v>97632.3</v>
      </c>
      <c r="G9" s="14">
        <f>SUM(C9:F9)</f>
        <v>97632.3</v>
      </c>
    </row>
    <row r="10" spans="1:8" ht="19.5" thickBot="1" x14ac:dyDescent="0.35">
      <c r="A10" s="38"/>
      <c r="B10" s="17" t="s">
        <v>20</v>
      </c>
      <c r="C10" s="18">
        <f>SUM(C6:C9)</f>
        <v>2737154.3</v>
      </c>
      <c r="D10" s="19">
        <f>SUM(D6:D9)</f>
        <v>4306769.8</v>
      </c>
      <c r="E10" s="19">
        <f>SUM(E6:E9)</f>
        <v>4306541.5</v>
      </c>
      <c r="F10" s="20">
        <f>SUM(F6:F9)</f>
        <v>97632.3</v>
      </c>
      <c r="G10" s="28">
        <f>SUM(G6:G9)</f>
        <v>11448097.900000002</v>
      </c>
    </row>
    <row r="11" spans="1:8" ht="19.5" thickBot="1" x14ac:dyDescent="0.35">
      <c r="A11" s="39" t="s">
        <v>13</v>
      </c>
      <c r="B11" s="40"/>
      <c r="C11" s="24">
        <v>2737154.3</v>
      </c>
      <c r="D11" s="25">
        <v>4306769.8</v>
      </c>
      <c r="E11" s="25">
        <v>4306541.5</v>
      </c>
      <c r="F11" s="26">
        <v>97632.3</v>
      </c>
      <c r="G11" s="27">
        <f>SUM(C11:F11)</f>
        <v>11448097.9</v>
      </c>
    </row>
    <row r="12" spans="1:8" x14ac:dyDescent="0.25">
      <c r="C12" s="16"/>
      <c r="E12" s="16"/>
    </row>
    <row r="13" spans="1:8" ht="44.25" customHeight="1" thickBot="1" x14ac:dyDescent="0.35">
      <c r="A13" s="31" t="s">
        <v>16</v>
      </c>
      <c r="B13" s="31"/>
      <c r="C13" s="31"/>
      <c r="D13" s="31"/>
      <c r="E13" s="31"/>
      <c r="F13" s="31"/>
      <c r="G13" s="31"/>
    </row>
    <row r="14" spans="1:8" ht="126.75" thickBot="1" x14ac:dyDescent="0.3">
      <c r="A14" s="32" t="s">
        <v>0</v>
      </c>
      <c r="B14" s="33"/>
      <c r="C14" s="1" t="s">
        <v>1</v>
      </c>
      <c r="D14" s="2" t="s">
        <v>2</v>
      </c>
      <c r="E14" s="2" t="s">
        <v>3</v>
      </c>
      <c r="F14" s="2" t="s">
        <v>4</v>
      </c>
      <c r="G14" s="3" t="s">
        <v>5</v>
      </c>
    </row>
    <row r="15" spans="1:8" ht="19.5" thickBot="1" x14ac:dyDescent="0.35">
      <c r="A15" s="34" t="s">
        <v>11</v>
      </c>
      <c r="B15" s="35"/>
      <c r="C15" s="4">
        <v>0</v>
      </c>
      <c r="D15" s="4">
        <v>0</v>
      </c>
      <c r="E15" s="4">
        <v>0</v>
      </c>
      <c r="F15" s="4">
        <v>0</v>
      </c>
      <c r="G15" s="5">
        <f>SUM(C15:F15)</f>
        <v>0</v>
      </c>
    </row>
    <row r="16" spans="1:8" ht="79.5" customHeight="1" x14ac:dyDescent="0.3">
      <c r="A16" s="36" t="s">
        <v>19</v>
      </c>
      <c r="B16" s="6" t="s">
        <v>7</v>
      </c>
      <c r="C16" s="7">
        <f>ROUND(([1]Доходы!J55-'[1]ТП ОМС'!H14)/12,1)</f>
        <v>2358702.7999999998</v>
      </c>
      <c r="D16" s="8">
        <v>0</v>
      </c>
      <c r="E16" s="8">
        <f>[1]Расходы!L36</f>
        <v>4594373.4000000004</v>
      </c>
      <c r="F16" s="9">
        <v>0</v>
      </c>
      <c r="G16" s="10">
        <f>SUM(C16:F16)</f>
        <v>6953076.2000000002</v>
      </c>
    </row>
    <row r="17" spans="1:7" ht="153.75" customHeight="1" x14ac:dyDescent="0.3">
      <c r="A17" s="37"/>
      <c r="B17" s="15" t="s">
        <v>8</v>
      </c>
      <c r="C17" s="11">
        <f>ROUND([1]Доходы!J48/12,1)</f>
        <v>526221.4</v>
      </c>
      <c r="D17" s="12">
        <v>0</v>
      </c>
      <c r="E17" s="12">
        <f>[1]Расходы!I47</f>
        <v>0</v>
      </c>
      <c r="F17" s="13">
        <v>0</v>
      </c>
      <c r="G17" s="14">
        <f>SUM(C17:F17)</f>
        <v>526221.4</v>
      </c>
    </row>
    <row r="18" spans="1:7" ht="48" x14ac:dyDescent="0.3">
      <c r="A18" s="37"/>
      <c r="B18" s="15" t="s">
        <v>9</v>
      </c>
      <c r="C18" s="11">
        <v>0</v>
      </c>
      <c r="D18" s="12">
        <f>[1]Доходы!J60</f>
        <v>4594617</v>
      </c>
      <c r="E18" s="12">
        <v>0</v>
      </c>
      <c r="F18" s="13">
        <v>0</v>
      </c>
      <c r="G18" s="14">
        <f>SUM(C18:F18)</f>
        <v>4594617</v>
      </c>
    </row>
    <row r="19" spans="1:7" ht="48.75" thickBot="1" x14ac:dyDescent="0.35">
      <c r="A19" s="37"/>
      <c r="B19" s="15" t="s">
        <v>10</v>
      </c>
      <c r="C19" s="21">
        <v>0</v>
      </c>
      <c r="D19" s="22">
        <v>0</v>
      </c>
      <c r="E19" s="22">
        <v>0</v>
      </c>
      <c r="F19" s="23">
        <f>'[1]НСЗ (оборудование)'!K6</f>
        <v>104154.1</v>
      </c>
      <c r="G19" s="29">
        <f>SUM(C19:F19)</f>
        <v>104154.1</v>
      </c>
    </row>
    <row r="20" spans="1:7" ht="19.5" thickBot="1" x14ac:dyDescent="0.35">
      <c r="A20" s="38"/>
      <c r="B20" s="17" t="s">
        <v>21</v>
      </c>
      <c r="C20" s="18">
        <f>SUM(C16:C19)</f>
        <v>2884924.1999999997</v>
      </c>
      <c r="D20" s="19">
        <f t="shared" ref="D20:F20" si="0">SUM(D16:D19)</f>
        <v>4594617</v>
      </c>
      <c r="E20" s="19">
        <f t="shared" si="0"/>
        <v>4594373.4000000004</v>
      </c>
      <c r="F20" s="20">
        <f t="shared" si="0"/>
        <v>104154.1</v>
      </c>
      <c r="G20" s="28">
        <f>SUM(G16:G19)</f>
        <v>12178068.700000001</v>
      </c>
    </row>
    <row r="21" spans="1:7" ht="19.5" thickBot="1" x14ac:dyDescent="0.35">
      <c r="A21" s="39" t="s">
        <v>14</v>
      </c>
      <c r="B21" s="41"/>
      <c r="C21" s="24">
        <v>2884924.1999999997</v>
      </c>
      <c r="D21" s="25">
        <v>4594617</v>
      </c>
      <c r="E21" s="25">
        <v>4594373.4000000004</v>
      </c>
      <c r="F21" s="26">
        <v>104154.1</v>
      </c>
      <c r="G21" s="27">
        <f>SUM(C21:F21)</f>
        <v>12178068.699999999</v>
      </c>
    </row>
    <row r="23" spans="1:7" ht="51" customHeight="1" thickBot="1" x14ac:dyDescent="0.35">
      <c r="A23" s="31" t="s">
        <v>17</v>
      </c>
      <c r="B23" s="31"/>
      <c r="C23" s="31"/>
      <c r="D23" s="31"/>
      <c r="E23" s="31"/>
      <c r="F23" s="31"/>
      <c r="G23" s="31"/>
    </row>
    <row r="24" spans="1:7" ht="126.75" thickBot="1" x14ac:dyDescent="0.3">
      <c r="A24" s="32" t="s">
        <v>0</v>
      </c>
      <c r="B24" s="33"/>
      <c r="C24" s="1" t="s">
        <v>1</v>
      </c>
      <c r="D24" s="2" t="s">
        <v>2</v>
      </c>
      <c r="E24" s="2" t="s">
        <v>3</v>
      </c>
      <c r="F24" s="2" t="s">
        <v>4</v>
      </c>
      <c r="G24" s="3" t="s">
        <v>5</v>
      </c>
    </row>
    <row r="25" spans="1:7" ht="19.5" thickBot="1" x14ac:dyDescent="0.35">
      <c r="A25" s="34" t="s">
        <v>12</v>
      </c>
      <c r="B25" s="35"/>
      <c r="C25" s="4">
        <v>0</v>
      </c>
      <c r="D25" s="4">
        <v>0</v>
      </c>
      <c r="E25" s="4">
        <v>0</v>
      </c>
      <c r="F25" s="4">
        <v>0</v>
      </c>
      <c r="G25" s="5">
        <f>SUM(C25:F25)</f>
        <v>0</v>
      </c>
    </row>
    <row r="26" spans="1:7" ht="79.5" customHeight="1" x14ac:dyDescent="0.3">
      <c r="A26" s="36" t="s">
        <v>19</v>
      </c>
      <c r="B26" s="6" t="s">
        <v>7</v>
      </c>
      <c r="C26" s="7">
        <f>ROUND(([1]Доходы!L55-'[1]ТП ОМС'!J14)/12,1)</f>
        <v>2358702.7999999998</v>
      </c>
      <c r="D26" s="8">
        <v>0</v>
      </c>
      <c r="E26" s="8">
        <f>[1]Расходы!N36</f>
        <v>4594373.4000000004</v>
      </c>
      <c r="F26" s="9">
        <v>0</v>
      </c>
      <c r="G26" s="10">
        <f>SUM(C26:F26)</f>
        <v>6953076.2000000002</v>
      </c>
    </row>
    <row r="27" spans="1:7" ht="142.5" x14ac:dyDescent="0.3">
      <c r="A27" s="37"/>
      <c r="B27" s="15" t="s">
        <v>8</v>
      </c>
      <c r="C27" s="11">
        <f>ROUND([1]Доходы!L48/12,1)</f>
        <v>526221.4</v>
      </c>
      <c r="D27" s="12">
        <v>0</v>
      </c>
      <c r="E27" s="12">
        <f>[1]Расходы!I66</f>
        <v>0</v>
      </c>
      <c r="F27" s="13">
        <v>0</v>
      </c>
      <c r="G27" s="14">
        <f>SUM(C27:F27)</f>
        <v>526221.4</v>
      </c>
    </row>
    <row r="28" spans="1:7" ht="48" x14ac:dyDescent="0.3">
      <c r="A28" s="37"/>
      <c r="B28" s="15" t="s">
        <v>9</v>
      </c>
      <c r="C28" s="11">
        <v>0</v>
      </c>
      <c r="D28" s="12">
        <f>[1]Доходы!L60</f>
        <v>4594617</v>
      </c>
      <c r="E28" s="12">
        <v>0</v>
      </c>
      <c r="F28" s="13">
        <v>0</v>
      </c>
      <c r="G28" s="14">
        <f>SUM(C28:F28)</f>
        <v>4594617</v>
      </c>
    </row>
    <row r="29" spans="1:7" ht="48.75" thickBot="1" x14ac:dyDescent="0.35">
      <c r="A29" s="37"/>
      <c r="B29" s="15" t="s">
        <v>10</v>
      </c>
      <c r="C29" s="21">
        <v>0</v>
      </c>
      <c r="D29" s="22">
        <v>0</v>
      </c>
      <c r="E29" s="22">
        <v>0</v>
      </c>
      <c r="F29" s="23">
        <f>'[1]НСЗ (оборудование)'!L6</f>
        <v>104154.1</v>
      </c>
      <c r="G29" s="29">
        <f>SUM(C29:F29)</f>
        <v>104154.1</v>
      </c>
    </row>
    <row r="30" spans="1:7" ht="19.5" thickBot="1" x14ac:dyDescent="0.35">
      <c r="A30" s="38"/>
      <c r="B30" s="17" t="s">
        <v>22</v>
      </c>
      <c r="C30" s="18">
        <f>SUM(C26:C29)</f>
        <v>2884924.1999999997</v>
      </c>
      <c r="D30" s="19">
        <f t="shared" ref="D30:F30" si="1">SUM(D26:D29)</f>
        <v>4594617</v>
      </c>
      <c r="E30" s="19">
        <f t="shared" si="1"/>
        <v>4594373.4000000004</v>
      </c>
      <c r="F30" s="20">
        <f t="shared" si="1"/>
        <v>104154.1</v>
      </c>
      <c r="G30" s="28">
        <f>SUM(G26:G29)</f>
        <v>12178068.700000001</v>
      </c>
    </row>
    <row r="31" spans="1:7" ht="19.5" thickBot="1" x14ac:dyDescent="0.35">
      <c r="A31" s="39" t="s">
        <v>18</v>
      </c>
      <c r="B31" s="41"/>
      <c r="C31" s="24">
        <v>2884924.1999999997</v>
      </c>
      <c r="D31" s="25">
        <v>4594617</v>
      </c>
      <c r="E31" s="25">
        <v>4594373.4000000004</v>
      </c>
      <c r="F31" s="26">
        <v>104154.1</v>
      </c>
      <c r="G31" s="30">
        <f>SUM(C31:F31)</f>
        <v>12178068.699999999</v>
      </c>
    </row>
  </sheetData>
  <mergeCells count="15">
    <mergeCell ref="A23:G23"/>
    <mergeCell ref="A24:B24"/>
    <mergeCell ref="A25:B25"/>
    <mergeCell ref="A26:A30"/>
    <mergeCell ref="A31:B31"/>
    <mergeCell ref="A13:G13"/>
    <mergeCell ref="A14:B14"/>
    <mergeCell ref="A15:B15"/>
    <mergeCell ref="A16:A20"/>
    <mergeCell ref="A21:B21"/>
    <mergeCell ref="A3:G3"/>
    <mergeCell ref="A4:B4"/>
    <mergeCell ref="A5:B5"/>
    <mergeCell ref="A6:A10"/>
    <mergeCell ref="A11:B11"/>
  </mergeCells>
  <pageMargins left="0.31496062992125984" right="0.31496062992125984" top="0.35433070866141736" bottom="0.35433070866141736" header="0.31496062992125984" footer="0.31496062992125984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2024-08-28T12:11:14Z</dcterms:modified>
</cp:coreProperties>
</file>