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  <sheet name="Лист2" sheetId="2" r:id="rId2"/>
  </sheets>
  <externalReferences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1" i="1" l="1"/>
  <c r="H51" i="1"/>
  <c r="H53" i="1" s="1"/>
  <c r="G51" i="1"/>
  <c r="F51" i="1"/>
  <c r="E51" i="1"/>
  <c r="D51" i="1"/>
  <c r="C51" i="1"/>
  <c r="J50" i="1"/>
  <c r="I50" i="1"/>
  <c r="H50" i="1"/>
  <c r="G50" i="1"/>
  <c r="F50" i="1"/>
  <c r="E50" i="1"/>
  <c r="J49" i="1"/>
  <c r="I49" i="1"/>
  <c r="H49" i="1"/>
  <c r="G49" i="1"/>
  <c r="F49" i="1"/>
  <c r="E49" i="1"/>
  <c r="D49" i="1"/>
  <c r="D52" i="1" s="1"/>
  <c r="C49" i="1"/>
  <c r="K49" i="1" s="1"/>
  <c r="J46" i="1"/>
  <c r="J48" i="1" s="1"/>
  <c r="J45" i="1"/>
  <c r="K45" i="1" s="1"/>
  <c r="K44" i="1"/>
  <c r="I43" i="1"/>
  <c r="I42" i="1"/>
  <c r="K41" i="1"/>
  <c r="K40" i="1"/>
  <c r="K39" i="1"/>
  <c r="H38" i="1"/>
  <c r="H37" i="1"/>
  <c r="K36" i="1"/>
  <c r="K35" i="1"/>
  <c r="K34" i="1"/>
  <c r="F33" i="1"/>
  <c r="D33" i="1"/>
  <c r="C33" i="1"/>
  <c r="F32" i="1"/>
  <c r="D32" i="1"/>
  <c r="C32" i="1"/>
  <c r="K31" i="1"/>
  <c r="K33" i="1" s="1"/>
  <c r="K30" i="1"/>
  <c r="K29" i="1"/>
  <c r="D28" i="1"/>
  <c r="C28" i="1"/>
  <c r="D27" i="1"/>
  <c r="C27" i="1"/>
  <c r="K26" i="1"/>
  <c r="K27" i="1" s="1"/>
  <c r="K25" i="1"/>
  <c r="K24" i="1"/>
  <c r="G23" i="1"/>
  <c r="G22" i="1"/>
  <c r="K21" i="1"/>
  <c r="K23" i="1" s="1"/>
  <c r="K20" i="1"/>
  <c r="K19" i="1"/>
  <c r="K22" i="1" s="1"/>
  <c r="E18" i="1"/>
  <c r="D18" i="1"/>
  <c r="C18" i="1"/>
  <c r="E17" i="1"/>
  <c r="D17" i="1"/>
  <c r="C17" i="1"/>
  <c r="K16" i="1"/>
  <c r="K15" i="1"/>
  <c r="K14" i="1"/>
  <c r="F13" i="1"/>
  <c r="F12" i="1"/>
  <c r="K12" i="1" s="1"/>
  <c r="K11" i="1"/>
  <c r="K10" i="1"/>
  <c r="K9" i="1"/>
  <c r="D7" i="1"/>
  <c r="C7" i="1"/>
  <c r="K6" i="1"/>
  <c r="D5" i="1"/>
  <c r="D50" i="1" s="1"/>
  <c r="D53" i="1" s="1"/>
  <c r="C5" i="1"/>
  <c r="C8" i="1" s="1"/>
  <c r="K4" i="1"/>
  <c r="E53" i="1" l="1"/>
  <c r="I53" i="1"/>
  <c r="F53" i="1"/>
  <c r="D8" i="1"/>
  <c r="K18" i="1"/>
  <c r="K42" i="1"/>
  <c r="G53" i="1"/>
  <c r="H52" i="1"/>
  <c r="K13" i="1"/>
  <c r="K38" i="1"/>
  <c r="K7" i="1"/>
  <c r="K28" i="1"/>
  <c r="K37" i="1"/>
  <c r="K43" i="1"/>
  <c r="K46" i="1"/>
  <c r="K48" i="1" s="1"/>
  <c r="C50" i="1"/>
  <c r="K50" i="1" s="1"/>
  <c r="J51" i="1"/>
  <c r="J53" i="1" s="1"/>
  <c r="E52" i="1"/>
  <c r="I52" i="1"/>
  <c r="K5" i="1"/>
  <c r="K8" i="1" s="1"/>
  <c r="K32" i="1"/>
  <c r="F52" i="1"/>
  <c r="K17" i="1"/>
  <c r="C52" i="1"/>
  <c r="G52" i="1"/>
  <c r="K51" i="1" l="1"/>
  <c r="C53" i="1"/>
  <c r="K53" i="1" l="1"/>
  <c r="K52" i="1"/>
</calcChain>
</file>

<file path=xl/sharedStrings.xml><?xml version="1.0" encoding="utf-8"?>
<sst xmlns="http://schemas.openxmlformats.org/spreadsheetml/2006/main" count="73" uniqueCount="28">
  <si>
    <t>Приложене №1</t>
  </si>
  <si>
    <t>Код бюджетной классификации</t>
  </si>
  <si>
    <t>Период</t>
  </si>
  <si>
    <t>Направление расходования средств</t>
  </si>
  <si>
    <t>ИТОГО</t>
  </si>
  <si>
    <t xml:space="preserve">финансирование медицинской помощи, оказанной в медицинских организациях Ленинградской области гражданам, застрахованным на территории Ленинградской области </t>
  </si>
  <si>
    <t xml:space="preserve">на ведение дела страховыми медицинскими организациями </t>
  </si>
  <si>
    <t xml:space="preserve">на финансирование медицинской помощи, оказанной застрахованным в других субъектах Российской Федерации в медицинских учреждениях Ленинградской области </t>
  </si>
  <si>
    <t xml:space="preserve">на финансирование медицинской помощи, оказанной застрахованным в Ленинградской области на территории Российской Федерации             </t>
  </si>
  <si>
    <t xml:space="preserve">на 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 </t>
  </si>
  <si>
    <t>на софинансирование расходов медицинских организаций на оплату труда врачей и среднего медицинского персонала</t>
  </si>
  <si>
    <t>на осуществление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</si>
  <si>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дополнительное финансовое обеспечение медицинской помощи, оказанной лицам, застрахованным по обязательному медицинскому страхованию, в рамках реализации ТПОМС в 2023 году, за счет иных межбюджетных трансфертов, предоставляемых в 2023 году</t>
  </si>
  <si>
    <t>395 09 09 69 2 01 50930 323 Финансовое обеспечение организации обязательного медицинского страхования на территориях субъектов Российской Федерации</t>
  </si>
  <si>
    <t>план по бюджету</t>
  </si>
  <si>
    <t>план по СБР</t>
  </si>
  <si>
    <t>факт</t>
  </si>
  <si>
    <t>% по бюджету</t>
  </si>
  <si>
    <t>% по СБР</t>
  </si>
  <si>
    <t>395 09 09 9 2 01 50930 580 «Межбюджетные трансферты»</t>
  </si>
  <si>
    <t>395 09 09 69 2 01 50939 323
 «Финансовое обеспечение организации обязательного медицинского страхования на территориях субъектов Российской Федерации (иные расходы)»</t>
  </si>
  <si>
    <t>395 09 09 69 2 01 50939 600 "Предоставление субсидий бюджетным, автономным учреждениям и иным некоммерческим организациям"</t>
  </si>
  <si>
    <t>395 09 09 51 5 02 73030 323 «Увеличение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597я»</t>
  </si>
  <si>
    <t>395 09 09 51 5 02 74500 «Дополнительное финансовое обеспечение по страховым случаям, установленным базовой программой обязательного медицинского страхования»</t>
  </si>
  <si>
    <t>395 09 09 69 2 01 52570  600 «Финансовое обеспечение формирования нормированного страхового запаса территориального фонда обязательного медицинского страхования»</t>
  </si>
  <si>
    <t>395 09 09 69 2 01 52580 600 «Финансовое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населения»</t>
  </si>
  <si>
    <t>395 09 09 69 2 01 54999 300 "Дополнительное финансовое обеспечение медицинской помощи, оказанной лицам, застрахованным по обязательному медицинскому страхованию, в рамках реализации территориальных программ обязательного медицинского страхования в 2023 году"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</si>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</sst>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\ "/>
  </numFmts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" fontId="1" fillId="0" borderId="8" xfId="0" applyNumberFormat="1" applyFont="1" applyFill="1" applyBorder="1" applyAlignment="1">
      <alignment horizontal="center" vertical="center" wrapText="1"/>
    </xf>
    <xf numFmtId="4" fontId="1" fillId="0" borderId="9" xfId="0" applyNumberFormat="1" applyFont="1" applyFill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" fontId="1" fillId="0" borderId="11" xfId="0" applyNumberFormat="1" applyFont="1" applyFill="1" applyBorder="1" applyAlignment="1">
      <alignment horizontal="center" vertical="center" wrapText="1"/>
    </xf>
    <xf numFmtId="4" fontId="1" fillId="0" borderId="12" xfId="0" applyNumberFormat="1" applyFont="1" applyFill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4" fontId="1" fillId="0" borderId="13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1" fillId="0" borderId="13" xfId="0" applyFont="1" applyBorder="1" applyAlignment="1">
      <alignment horizontal="center" vertical="center" wrapText="1"/>
    </xf>
    <xf numFmtId="4" fontId="1" fillId="0" borderId="13" xfId="0" applyNumberFormat="1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4" fontId="1" fillId="0" borderId="16" xfId="0" applyNumberFormat="1" applyFont="1" applyFill="1" applyBorder="1" applyAlignment="1">
      <alignment horizontal="center" vertical="center" wrapText="1"/>
    </xf>
    <xf numFmtId="4" fontId="1" fillId="0" borderId="17" xfId="0" applyNumberFormat="1" applyFont="1" applyFill="1" applyBorder="1" applyAlignment="1">
      <alignment horizontal="center" vertical="center" wrapText="1"/>
    </xf>
    <xf numFmtId="4" fontId="1" fillId="0" borderId="18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4" fontId="1" fillId="0" borderId="19" xfId="0" applyNumberFormat="1" applyFont="1" applyFill="1" applyBorder="1" applyAlignment="1">
      <alignment horizontal="center" vertical="center" wrapText="1"/>
    </xf>
    <xf numFmtId="4" fontId="1" fillId="0" borderId="20" xfId="0" applyNumberFormat="1" applyFont="1" applyFill="1" applyBorder="1" applyAlignment="1">
      <alignment horizontal="center" vertical="center" wrapText="1"/>
    </xf>
    <xf numFmtId="4" fontId="1" fillId="0" borderId="21" xfId="0" applyNumberFormat="1" applyFont="1" applyFill="1" applyBorder="1" applyAlignment="1">
      <alignment horizontal="center" vertical="center" wrapText="1"/>
    </xf>
    <xf numFmtId="164" fontId="2" fillId="0" borderId="22" xfId="0" applyNumberFormat="1" applyFont="1" applyBorder="1"/>
    <xf numFmtId="4" fontId="1" fillId="0" borderId="23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4" fontId="1" fillId="0" borderId="24" xfId="0" applyNumberFormat="1" applyFont="1" applyFill="1" applyBorder="1" applyAlignment="1">
      <alignment horizontal="center" vertical="center" wrapText="1"/>
    </xf>
    <xf numFmtId="4" fontId="1" fillId="0" borderId="25" xfId="0" applyNumberFormat="1" applyFont="1" applyFill="1" applyBorder="1" applyAlignment="1">
      <alignment horizontal="center" vertical="center" wrapText="1"/>
    </xf>
    <xf numFmtId="4" fontId="1" fillId="0" borderId="2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" fontId="1" fillId="0" borderId="27" xfId="0" applyNumberFormat="1" applyFont="1" applyBorder="1" applyAlignment="1">
      <alignment horizontal="center" vertical="center" wrapText="1"/>
    </xf>
    <xf numFmtId="4" fontId="1" fillId="0" borderId="23" xfId="0" applyNumberFormat="1" applyFont="1" applyBorder="1" applyAlignment="1">
      <alignment horizontal="center" vertical="center" wrapText="1"/>
    </xf>
    <xf numFmtId="4" fontId="1" fillId="0" borderId="28" xfId="0" applyNumberFormat="1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4" fontId="1" fillId="0" borderId="28" xfId="0" applyNumberFormat="1" applyFont="1" applyBorder="1" applyAlignment="1">
      <alignment horizontal="center" vertical="center" wrapText="1"/>
    </xf>
    <xf numFmtId="4" fontId="1" fillId="0" borderId="17" xfId="0" applyNumberFormat="1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19" xfId="0" applyNumberFormat="1" applyFont="1" applyBorder="1" applyAlignment="1">
      <alignment horizontal="center" vertical="center" wrapText="1"/>
    </xf>
    <xf numFmtId="4" fontId="1" fillId="0" borderId="20" xfId="0" applyNumberFormat="1" applyFont="1" applyBorder="1" applyAlignment="1">
      <alignment horizontal="center" vertical="center" wrapText="1"/>
    </xf>
    <xf numFmtId="4" fontId="1" fillId="0" borderId="21" xfId="0" applyNumberFormat="1" applyFont="1" applyBorder="1" applyAlignment="1">
      <alignment horizontal="center" vertical="center" wrapText="1"/>
    </xf>
    <xf numFmtId="0" fontId="0" fillId="0" borderId="11" xfId="0" applyBorder="1"/>
    <xf numFmtId="4" fontId="1" fillId="0" borderId="24" xfId="0" applyNumberFormat="1" applyFont="1" applyBorder="1" applyAlignment="1">
      <alignment horizontal="center" vertical="center" wrapText="1"/>
    </xf>
    <xf numFmtId="4" fontId="1" fillId="0" borderId="25" xfId="0" applyNumberFormat="1" applyFont="1" applyBorder="1" applyAlignment="1">
      <alignment horizontal="center" vertical="center" wrapText="1"/>
    </xf>
    <xf numFmtId="4" fontId="1" fillId="0" borderId="26" xfId="0" applyNumberFormat="1" applyFont="1" applyBorder="1" applyAlignment="1">
      <alignment horizontal="center" vertical="center" wrapText="1"/>
    </xf>
    <xf numFmtId="4" fontId="1" fillId="0" borderId="2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4%20&#1075;&#1086;&#1076;\&#1047;&#1072;&#1082;&#1086;&#1085;%20&#1086;&#1073;%20&#1080;&#1089;&#1087;&#1086;&#1083;&#1085;&#1077;&#1085;&#1080;&#1080;%20&#1073;&#1102;&#1076;&#1078;&#1077;&#1090;&#1072;%202023%20&#1075;&#1086;&#1076;&#1072;\&#1048;&#1089;&#1087;&#1086;&#1083;&#1085;&#1077;&#1085;&#1080;&#1077;%20&#1085;&#1072;%2001.01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точники"/>
      <sheetName val="Источники внутр"/>
      <sheetName val="Доходы"/>
      <sheetName val="Расходы"/>
      <sheetName val="ТП ОМС"/>
      <sheetName val="НСЗ мероприятия"/>
      <sheetName val="РФ в ЛО пром вар"/>
      <sheetName val="Лист1"/>
      <sheetName val="Лист2"/>
      <sheetName val="Лист3"/>
      <sheetName val="НСЗ мероприятия (3)"/>
      <sheetName val="НСЗ мероприятия (4)"/>
      <sheetName val="НСЗ мероприятия (5)"/>
      <sheetName val="НСЗ мероприятия (6)"/>
      <sheetName val="НСЗ мер (7)"/>
      <sheetName val="РФ в ЛО"/>
      <sheetName val="НСЗ"/>
      <sheetName val="НСЗ (оборудование)"/>
      <sheetName val="КБК"/>
    </sheetNames>
    <sheetDataSet>
      <sheetData sheetId="0"/>
      <sheetData sheetId="1"/>
      <sheetData sheetId="2"/>
      <sheetData sheetId="3">
        <row r="50">
          <cell r="I50">
            <v>284042</v>
          </cell>
          <cell r="J50">
            <v>284042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8"/>
  <sheetViews>
    <sheetView tabSelected="1" zoomScale="70" zoomScaleNormal="70" workbookViewId="0">
      <selection activeCell="N16" sqref="N16"/>
    </sheetView>
  </sheetViews>
  <sheetFormatPr defaultRowHeight="15" x14ac:dyDescent="0.25"/>
  <cols>
    <col min="1" max="1" width="82.85546875" customWidth="1"/>
    <col min="2" max="2" width="18.85546875" customWidth="1"/>
    <col min="3" max="3" width="25.140625" customWidth="1"/>
    <col min="4" max="4" width="22" customWidth="1"/>
    <col min="5" max="5" width="26.85546875" customWidth="1"/>
    <col min="6" max="6" width="22.5703125" customWidth="1"/>
    <col min="7" max="7" width="29.140625" customWidth="1"/>
    <col min="8" max="8" width="15.7109375" customWidth="1"/>
    <col min="9" max="9" width="23.42578125" customWidth="1"/>
    <col min="10" max="10" width="27.85546875" customWidth="1"/>
    <col min="11" max="11" width="22.5703125" customWidth="1"/>
    <col min="12" max="12" width="12.42578125" bestFit="1" customWidth="1"/>
    <col min="13" max="13" width="11" bestFit="1" customWidth="1"/>
    <col min="14" max="14" width="10" bestFit="1" customWidth="1"/>
    <col min="15" max="15" width="12.42578125" bestFit="1" customWidth="1"/>
  </cols>
  <sheetData>
    <row r="1" spans="1:15" ht="15.75" thickBot="1" x14ac:dyDescent="0.3">
      <c r="K1" s="1" t="s">
        <v>0</v>
      </c>
    </row>
    <row r="2" spans="1:15" ht="16.5" customHeight="1" thickBot="1" x14ac:dyDescent="0.3">
      <c r="A2" s="2" t="s">
        <v>1</v>
      </c>
      <c r="B2" s="2" t="s">
        <v>2</v>
      </c>
      <c r="C2" s="3" t="s">
        <v>3</v>
      </c>
      <c r="D2" s="4"/>
      <c r="E2" s="4"/>
      <c r="F2" s="4"/>
      <c r="G2" s="4"/>
      <c r="H2" s="4"/>
      <c r="I2" s="4"/>
      <c r="J2" s="5"/>
      <c r="K2" s="2" t="s">
        <v>4</v>
      </c>
    </row>
    <row r="3" spans="1:15" ht="221.25" thickBot="1" x14ac:dyDescent="0.3">
      <c r="A3" s="6"/>
      <c r="B3" s="7"/>
      <c r="C3" s="8" t="s">
        <v>5</v>
      </c>
      <c r="D3" s="9" t="s">
        <v>6</v>
      </c>
      <c r="E3" s="8" t="s">
        <v>7</v>
      </c>
      <c r="F3" s="10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7"/>
    </row>
    <row r="4" spans="1:15" ht="15.75" x14ac:dyDescent="0.25">
      <c r="A4" s="2" t="s">
        <v>13</v>
      </c>
      <c r="B4" s="11" t="s">
        <v>14</v>
      </c>
      <c r="C4" s="12">
        <v>21536013.800000001</v>
      </c>
      <c r="D4" s="13">
        <v>215360.1</v>
      </c>
      <c r="E4" s="14"/>
      <c r="F4" s="15"/>
      <c r="G4" s="14"/>
      <c r="H4" s="15"/>
      <c r="I4" s="16"/>
      <c r="J4" s="16"/>
      <c r="K4" s="14">
        <f>SUM(C4:I4)</f>
        <v>21751373.900000002</v>
      </c>
    </row>
    <row r="5" spans="1:15" ht="15.75" x14ac:dyDescent="0.25">
      <c r="A5" s="7"/>
      <c r="B5" s="17" t="s">
        <v>15</v>
      </c>
      <c r="C5" s="18">
        <f>C4+511658.7+598.9</f>
        <v>22048271.399999999</v>
      </c>
      <c r="D5" s="19">
        <f>215360.1+5116.6+6</f>
        <v>220482.7</v>
      </c>
      <c r="E5" s="20"/>
      <c r="F5" s="21"/>
      <c r="G5" s="20"/>
      <c r="H5" s="21"/>
      <c r="I5" s="22"/>
      <c r="J5" s="22"/>
      <c r="K5" s="20">
        <f>SUM(C5:I5)</f>
        <v>22268754.099999998</v>
      </c>
    </row>
    <row r="6" spans="1:15" ht="15.75" x14ac:dyDescent="0.25">
      <c r="A6" s="7"/>
      <c r="B6" s="17" t="s">
        <v>16</v>
      </c>
      <c r="C6" s="18">
        <v>21602793.100000001</v>
      </c>
      <c r="D6" s="19">
        <v>195843</v>
      </c>
      <c r="E6" s="20"/>
      <c r="F6" s="21"/>
      <c r="G6" s="20"/>
      <c r="H6" s="21"/>
      <c r="I6" s="22"/>
      <c r="J6" s="22"/>
      <c r="K6" s="20">
        <f t="shared" ref="K6:K31" si="0">SUM(C6:I6)</f>
        <v>21798636.100000001</v>
      </c>
      <c r="N6" s="23"/>
    </row>
    <row r="7" spans="1:15" ht="15.75" x14ac:dyDescent="0.25">
      <c r="A7" s="7"/>
      <c r="B7" s="24" t="s">
        <v>17</v>
      </c>
      <c r="C7" s="18">
        <f>ROUND(C6/C4*100,1)</f>
        <v>100.3</v>
      </c>
      <c r="D7" s="19">
        <f>ROUND(D6/D4*100,1)</f>
        <v>90.9</v>
      </c>
      <c r="E7" s="18"/>
      <c r="F7" s="19"/>
      <c r="G7" s="18"/>
      <c r="H7" s="19"/>
      <c r="I7" s="25"/>
      <c r="J7" s="25"/>
      <c r="K7" s="18">
        <f t="shared" ref="K7" si="1">ROUND(K6/K4*100,1)</f>
        <v>100.2</v>
      </c>
      <c r="N7" s="23"/>
    </row>
    <row r="8" spans="1:15" ht="16.5" thickBot="1" x14ac:dyDescent="0.3">
      <c r="A8" s="26"/>
      <c r="B8" s="27" t="s">
        <v>18</v>
      </c>
      <c r="C8" s="28">
        <f>ROUND(C6/C5*100,1)</f>
        <v>98</v>
      </c>
      <c r="D8" s="29">
        <f t="shared" ref="D8:K8" si="2">ROUND(D6/D5*100,1)</f>
        <v>88.8</v>
      </c>
      <c r="E8" s="28"/>
      <c r="F8" s="29"/>
      <c r="G8" s="28"/>
      <c r="H8" s="29"/>
      <c r="I8" s="30"/>
      <c r="J8" s="30"/>
      <c r="K8" s="28">
        <f t="shared" si="2"/>
        <v>97.9</v>
      </c>
    </row>
    <row r="9" spans="1:15" ht="15.75" x14ac:dyDescent="0.25">
      <c r="A9" s="31" t="s">
        <v>19</v>
      </c>
      <c r="B9" s="11" t="s">
        <v>14</v>
      </c>
      <c r="C9" s="32"/>
      <c r="D9" s="33"/>
      <c r="E9" s="32"/>
      <c r="F9" s="33">
        <v>3818351.0999999996</v>
      </c>
      <c r="G9" s="32"/>
      <c r="H9" s="33"/>
      <c r="I9" s="32"/>
      <c r="J9" s="34"/>
      <c r="K9" s="34">
        <f t="shared" si="0"/>
        <v>3818351.0999999996</v>
      </c>
    </row>
    <row r="10" spans="1:15" ht="15.75" x14ac:dyDescent="0.25">
      <c r="A10" s="31"/>
      <c r="B10" s="17" t="s">
        <v>15</v>
      </c>
      <c r="C10" s="35"/>
      <c r="D10" s="35"/>
      <c r="E10" s="18"/>
      <c r="F10" s="19">
        <v>3301575.8</v>
      </c>
      <c r="G10" s="18"/>
      <c r="H10" s="19"/>
      <c r="I10" s="18"/>
      <c r="J10" s="34"/>
      <c r="K10" s="34">
        <f t="shared" si="0"/>
        <v>3301575.8</v>
      </c>
    </row>
    <row r="11" spans="1:15" ht="15.75" x14ac:dyDescent="0.25">
      <c r="A11" s="31"/>
      <c r="B11" s="17" t="s">
        <v>16</v>
      </c>
      <c r="C11" s="18"/>
      <c r="D11" s="19"/>
      <c r="E11" s="18"/>
      <c r="F11" s="19">
        <v>3139818.1</v>
      </c>
      <c r="G11" s="18"/>
      <c r="H11" s="19"/>
      <c r="I11" s="18"/>
      <c r="J11" s="34"/>
      <c r="K11" s="34">
        <f t="shared" si="0"/>
        <v>3139818.1</v>
      </c>
    </row>
    <row r="12" spans="1:15" ht="15.75" x14ac:dyDescent="0.25">
      <c r="A12" s="31"/>
      <c r="B12" s="24" t="s">
        <v>17</v>
      </c>
      <c r="C12" s="18"/>
      <c r="D12" s="19"/>
      <c r="E12" s="18"/>
      <c r="F12" s="19">
        <f>ROUND(F11/F9*100,1)</f>
        <v>82.2</v>
      </c>
      <c r="G12" s="18"/>
      <c r="H12" s="19"/>
      <c r="I12" s="18"/>
      <c r="J12" s="36"/>
      <c r="K12" s="36">
        <f t="shared" si="0"/>
        <v>82.2</v>
      </c>
      <c r="O12" s="23"/>
    </row>
    <row r="13" spans="1:15" ht="16.5" thickBot="1" x14ac:dyDescent="0.3">
      <c r="A13" s="37"/>
      <c r="B13" s="27" t="s">
        <v>18</v>
      </c>
      <c r="C13" s="38"/>
      <c r="D13" s="39"/>
      <c r="E13" s="38"/>
      <c r="F13" s="39">
        <f t="shared" ref="F13" si="3">ROUND(F11/F10*100,1)</f>
        <v>95.1</v>
      </c>
      <c r="G13" s="38"/>
      <c r="H13" s="39"/>
      <c r="I13" s="38"/>
      <c r="J13" s="40"/>
      <c r="K13" s="40">
        <f>ROUND(K11/K10*100,1)</f>
        <v>95.1</v>
      </c>
    </row>
    <row r="14" spans="1:15" ht="15.75" x14ac:dyDescent="0.25">
      <c r="A14" s="2" t="s">
        <v>20</v>
      </c>
      <c r="B14" s="11" t="s">
        <v>14</v>
      </c>
      <c r="C14" s="41">
        <v>123.4</v>
      </c>
      <c r="D14" s="12">
        <v>1.2</v>
      </c>
      <c r="E14" s="42">
        <v>3894836.2</v>
      </c>
      <c r="F14" s="15"/>
      <c r="G14" s="14"/>
      <c r="H14" s="15"/>
      <c r="I14" s="14"/>
      <c r="J14" s="42"/>
      <c r="K14" s="42">
        <f t="shared" si="0"/>
        <v>3894960.8000000003</v>
      </c>
    </row>
    <row r="15" spans="1:15" ht="15.75" x14ac:dyDescent="0.25">
      <c r="A15" s="7"/>
      <c r="B15" s="17" t="s">
        <v>15</v>
      </c>
      <c r="C15" s="25">
        <v>123.4</v>
      </c>
      <c r="D15" s="18">
        <v>1.2</v>
      </c>
      <c r="E15" s="43">
        <v>3894836.2</v>
      </c>
      <c r="F15" s="21"/>
      <c r="G15" s="20"/>
      <c r="H15" s="21"/>
      <c r="I15" s="20"/>
      <c r="J15" s="43"/>
      <c r="K15" s="43">
        <f>SUM(C15:I15)</f>
        <v>3894960.8000000003</v>
      </c>
      <c r="M15" s="23"/>
    </row>
    <row r="16" spans="1:15" ht="15.75" x14ac:dyDescent="0.25">
      <c r="A16" s="7"/>
      <c r="B16" s="17" t="s">
        <v>16</v>
      </c>
      <c r="C16" s="25">
        <v>3919.9</v>
      </c>
      <c r="D16" s="18">
        <v>39.200000000000003</v>
      </c>
      <c r="E16" s="43">
        <v>3839215.6</v>
      </c>
      <c r="F16" s="21"/>
      <c r="G16" s="20"/>
      <c r="H16" s="21"/>
      <c r="I16" s="20"/>
      <c r="J16" s="43"/>
      <c r="K16" s="43">
        <f>SUM(C16:I16)</f>
        <v>3843174.7</v>
      </c>
      <c r="M16" s="23"/>
    </row>
    <row r="17" spans="1:13" ht="15.75" x14ac:dyDescent="0.25">
      <c r="A17" s="7"/>
      <c r="B17" s="24" t="s">
        <v>17</v>
      </c>
      <c r="C17" s="25">
        <f>ROUND(C16/C14*100,1)</f>
        <v>3176.6</v>
      </c>
      <c r="D17" s="18">
        <f t="shared" ref="D17:K17" si="4">ROUND(D16/D14*100,1)</f>
        <v>3266.7</v>
      </c>
      <c r="E17" s="36">
        <f>ROUND(E16/E14*100,1)</f>
        <v>98.6</v>
      </c>
      <c r="F17" s="19"/>
      <c r="G17" s="18"/>
      <c r="H17" s="19"/>
      <c r="I17" s="18"/>
      <c r="J17" s="36"/>
      <c r="K17" s="36">
        <f t="shared" si="4"/>
        <v>98.7</v>
      </c>
      <c r="M17" s="23"/>
    </row>
    <row r="18" spans="1:13" ht="16.5" thickBot="1" x14ac:dyDescent="0.3">
      <c r="A18" s="26"/>
      <c r="B18" s="27" t="s">
        <v>18</v>
      </c>
      <c r="C18" s="30">
        <f t="shared" ref="C18:K18" si="5">ROUND(C16/C15*100,1)</f>
        <v>3176.6</v>
      </c>
      <c r="D18" s="28">
        <f t="shared" si="5"/>
        <v>3266.7</v>
      </c>
      <c r="E18" s="44">
        <f t="shared" si="5"/>
        <v>98.6</v>
      </c>
      <c r="F18" s="29"/>
      <c r="G18" s="28"/>
      <c r="H18" s="29"/>
      <c r="I18" s="28"/>
      <c r="J18" s="44"/>
      <c r="K18" s="44">
        <f t="shared" si="5"/>
        <v>98.7</v>
      </c>
    </row>
    <row r="19" spans="1:13" ht="15.75" x14ac:dyDescent="0.25">
      <c r="A19" s="45" t="s">
        <v>21</v>
      </c>
      <c r="B19" s="11" t="s">
        <v>14</v>
      </c>
      <c r="C19" s="32"/>
      <c r="D19" s="33"/>
      <c r="E19" s="32"/>
      <c r="F19" s="33"/>
      <c r="G19" s="32">
        <v>137731.70000000001</v>
      </c>
      <c r="H19" s="33"/>
      <c r="I19" s="32"/>
      <c r="J19" s="34"/>
      <c r="K19" s="34">
        <f t="shared" si="0"/>
        <v>137731.70000000001</v>
      </c>
    </row>
    <row r="20" spans="1:13" ht="15.75" x14ac:dyDescent="0.25">
      <c r="A20" s="31"/>
      <c r="B20" s="17" t="s">
        <v>15</v>
      </c>
      <c r="C20" s="18"/>
      <c r="D20" s="19"/>
      <c r="E20" s="18"/>
      <c r="F20" s="19"/>
      <c r="G20" s="32">
        <v>137731.70000000001</v>
      </c>
      <c r="H20" s="19"/>
      <c r="I20" s="18"/>
      <c r="J20" s="36"/>
      <c r="K20" s="36">
        <f t="shared" si="0"/>
        <v>137731.70000000001</v>
      </c>
    </row>
    <row r="21" spans="1:13" ht="15.75" x14ac:dyDescent="0.25">
      <c r="A21" s="31"/>
      <c r="B21" s="17" t="s">
        <v>16</v>
      </c>
      <c r="C21" s="18"/>
      <c r="D21" s="19"/>
      <c r="E21" s="18"/>
      <c r="F21" s="19"/>
      <c r="G21" s="32">
        <v>91715.6</v>
      </c>
      <c r="H21" s="19"/>
      <c r="I21" s="18"/>
      <c r="J21" s="36"/>
      <c r="K21" s="36">
        <f t="shared" si="0"/>
        <v>91715.6</v>
      </c>
    </row>
    <row r="22" spans="1:13" ht="15.75" x14ac:dyDescent="0.25">
      <c r="A22" s="31"/>
      <c r="B22" s="24" t="s">
        <v>17</v>
      </c>
      <c r="C22" s="18"/>
      <c r="D22" s="19"/>
      <c r="E22" s="18"/>
      <c r="F22" s="19"/>
      <c r="G22" s="18">
        <f t="shared" ref="G22:K22" si="6">ROUND(G21/G19*100,1)</f>
        <v>66.599999999999994</v>
      </c>
      <c r="H22" s="19"/>
      <c r="I22" s="18"/>
      <c r="J22" s="36"/>
      <c r="K22" s="36">
        <f t="shared" si="6"/>
        <v>66.599999999999994</v>
      </c>
    </row>
    <row r="23" spans="1:13" ht="16.5" thickBot="1" x14ac:dyDescent="0.3">
      <c r="A23" s="46"/>
      <c r="B23" s="27" t="s">
        <v>18</v>
      </c>
      <c r="C23" s="38"/>
      <c r="D23" s="39"/>
      <c r="E23" s="38"/>
      <c r="F23" s="39"/>
      <c r="G23" s="38">
        <f t="shared" ref="G23:K23" si="7">ROUND(G21/G20*100,1)</f>
        <v>66.599999999999994</v>
      </c>
      <c r="H23" s="39"/>
      <c r="I23" s="38"/>
      <c r="J23" s="40"/>
      <c r="K23" s="40">
        <f t="shared" si="7"/>
        <v>66.599999999999994</v>
      </c>
    </row>
    <row r="24" spans="1:13" ht="15.75" x14ac:dyDescent="0.25">
      <c r="A24" s="2" t="s">
        <v>22</v>
      </c>
      <c r="B24" s="11" t="s">
        <v>14</v>
      </c>
      <c r="C24" s="41">
        <v>5281754</v>
      </c>
      <c r="D24" s="12">
        <v>52817.60000000002</v>
      </c>
      <c r="E24" s="42"/>
      <c r="F24" s="15"/>
      <c r="G24" s="14"/>
      <c r="H24" s="15"/>
      <c r="I24" s="14"/>
      <c r="J24" s="42"/>
      <c r="K24" s="42">
        <f t="shared" si="0"/>
        <v>5334571.5999999996</v>
      </c>
      <c r="M24" s="23"/>
    </row>
    <row r="25" spans="1:13" ht="15.75" x14ac:dyDescent="0.25">
      <c r="A25" s="7"/>
      <c r="B25" s="17" t="s">
        <v>15</v>
      </c>
      <c r="C25" s="25">
        <v>5281754</v>
      </c>
      <c r="D25" s="18">
        <v>52817.60000000002</v>
      </c>
      <c r="E25" s="43"/>
      <c r="F25" s="21"/>
      <c r="G25" s="20"/>
      <c r="H25" s="21"/>
      <c r="I25" s="20"/>
      <c r="J25" s="43"/>
      <c r="K25" s="43">
        <f t="shared" si="0"/>
        <v>5334571.5999999996</v>
      </c>
    </row>
    <row r="26" spans="1:13" ht="15.75" x14ac:dyDescent="0.25">
      <c r="A26" s="7"/>
      <c r="B26" s="17" t="s">
        <v>16</v>
      </c>
      <c r="C26" s="25">
        <v>5283695.4000000004</v>
      </c>
      <c r="D26" s="18">
        <v>50876.2</v>
      </c>
      <c r="E26" s="43"/>
      <c r="F26" s="21"/>
      <c r="G26" s="20"/>
      <c r="H26" s="21"/>
      <c r="I26" s="20"/>
      <c r="J26" s="43"/>
      <c r="K26" s="43">
        <f t="shared" si="0"/>
        <v>5334571.6000000006</v>
      </c>
    </row>
    <row r="27" spans="1:13" ht="15.75" x14ac:dyDescent="0.25">
      <c r="A27" s="7"/>
      <c r="B27" s="24" t="s">
        <v>17</v>
      </c>
      <c r="C27" s="25">
        <f>ROUND(C26/C24*100,1)</f>
        <v>100</v>
      </c>
      <c r="D27" s="18">
        <f t="shared" ref="D27" si="8">ROUND(D26/D24*100,1)</f>
        <v>96.3</v>
      </c>
      <c r="E27" s="43"/>
      <c r="F27" s="21"/>
      <c r="G27" s="20"/>
      <c r="H27" s="21"/>
      <c r="I27" s="20"/>
      <c r="J27" s="43"/>
      <c r="K27" s="43">
        <f t="shared" ref="K27" si="9">ROUND(K26/K24*100,1)</f>
        <v>100</v>
      </c>
    </row>
    <row r="28" spans="1:13" ht="16.5" thickBot="1" x14ac:dyDescent="0.3">
      <c r="A28" s="26"/>
      <c r="B28" s="27" t="s">
        <v>18</v>
      </c>
      <c r="C28" s="30">
        <f t="shared" ref="C28:K28" si="10">ROUND(C26/C25*100,1)</f>
        <v>100</v>
      </c>
      <c r="D28" s="28">
        <f t="shared" si="10"/>
        <v>96.3</v>
      </c>
      <c r="E28" s="47"/>
      <c r="F28" s="48"/>
      <c r="G28" s="49"/>
      <c r="H28" s="48"/>
      <c r="I28" s="49"/>
      <c r="J28" s="47"/>
      <c r="K28" s="47">
        <f t="shared" si="10"/>
        <v>100</v>
      </c>
    </row>
    <row r="29" spans="1:13" ht="15.75" x14ac:dyDescent="0.25">
      <c r="A29" s="2" t="s">
        <v>23</v>
      </c>
      <c r="B29" s="11" t="s">
        <v>14</v>
      </c>
      <c r="C29" s="32">
        <v>1784885.9</v>
      </c>
      <c r="D29" s="33">
        <v>11345.900000000012</v>
      </c>
      <c r="E29" s="50"/>
      <c r="F29" s="51">
        <v>545427.19999999995</v>
      </c>
      <c r="G29" s="50"/>
      <c r="H29" s="51"/>
      <c r="I29" s="50"/>
      <c r="J29" s="52"/>
      <c r="K29" s="52">
        <f t="shared" si="0"/>
        <v>2341659</v>
      </c>
    </row>
    <row r="30" spans="1:13" ht="15.75" x14ac:dyDescent="0.25">
      <c r="A30" s="7"/>
      <c r="B30" s="17" t="s">
        <v>15</v>
      </c>
      <c r="C30" s="32">
        <v>1784885.9</v>
      </c>
      <c r="D30" s="33">
        <v>11345.900000000012</v>
      </c>
      <c r="E30" s="53"/>
      <c r="F30" s="51">
        <v>545427.19999999995</v>
      </c>
      <c r="G30" s="20"/>
      <c r="H30" s="21"/>
      <c r="I30" s="20"/>
      <c r="J30" s="43"/>
      <c r="K30" s="43">
        <f t="shared" si="0"/>
        <v>2341659</v>
      </c>
    </row>
    <row r="31" spans="1:13" ht="15.75" x14ac:dyDescent="0.25">
      <c r="A31" s="7"/>
      <c r="B31" s="17" t="s">
        <v>16</v>
      </c>
      <c r="C31" s="18">
        <v>1788487.9</v>
      </c>
      <c r="D31" s="19">
        <v>7743.9</v>
      </c>
      <c r="E31" s="20"/>
      <c r="F31" s="21">
        <v>545146.9</v>
      </c>
      <c r="G31" s="20"/>
      <c r="H31" s="21"/>
      <c r="I31" s="20"/>
      <c r="J31" s="43"/>
      <c r="K31" s="43">
        <f t="shared" si="0"/>
        <v>2341378.6999999997</v>
      </c>
      <c r="M31" s="23"/>
    </row>
    <row r="32" spans="1:13" ht="15.75" x14ac:dyDescent="0.25">
      <c r="A32" s="7"/>
      <c r="B32" s="24" t="s">
        <v>17</v>
      </c>
      <c r="C32" s="18">
        <f t="shared" ref="C32:K32" si="11">ROUND(C31/C29*100,1)</f>
        <v>100.2</v>
      </c>
      <c r="D32" s="19">
        <f t="shared" si="11"/>
        <v>68.3</v>
      </c>
      <c r="E32" s="20"/>
      <c r="F32" s="21">
        <f t="shared" si="11"/>
        <v>99.9</v>
      </c>
      <c r="G32" s="20"/>
      <c r="H32" s="21"/>
      <c r="I32" s="20"/>
      <c r="J32" s="43"/>
      <c r="K32" s="43">
        <f t="shared" si="11"/>
        <v>100</v>
      </c>
    </row>
    <row r="33" spans="1:11" ht="16.5" thickBot="1" x14ac:dyDescent="0.3">
      <c r="A33" s="26"/>
      <c r="B33" s="27" t="s">
        <v>18</v>
      </c>
      <c r="C33" s="38">
        <f t="shared" ref="C33:K33" si="12">ROUND(C31/C30*100,1)</f>
        <v>100.2</v>
      </c>
      <c r="D33" s="39">
        <f t="shared" si="12"/>
        <v>68.3</v>
      </c>
      <c r="E33" s="54"/>
      <c r="F33" s="55">
        <f t="shared" si="12"/>
        <v>99.9</v>
      </c>
      <c r="G33" s="54"/>
      <c r="H33" s="55"/>
      <c r="I33" s="54"/>
      <c r="J33" s="56"/>
      <c r="K33" s="56">
        <f t="shared" si="12"/>
        <v>100</v>
      </c>
    </row>
    <row r="34" spans="1:11" ht="15.75" x14ac:dyDescent="0.25">
      <c r="A34" s="2" t="s">
        <v>24</v>
      </c>
      <c r="B34" s="11" t="s">
        <v>14</v>
      </c>
      <c r="C34" s="12"/>
      <c r="D34" s="13"/>
      <c r="E34" s="14"/>
      <c r="F34" s="15"/>
      <c r="G34" s="14"/>
      <c r="H34" s="15">
        <v>71694.100000000006</v>
      </c>
      <c r="I34" s="14"/>
      <c r="J34" s="42"/>
      <c r="K34" s="42">
        <f>SUM(C34:I34)</f>
        <v>71694.100000000006</v>
      </c>
    </row>
    <row r="35" spans="1:11" ht="15.75" x14ac:dyDescent="0.25">
      <c r="A35" s="7"/>
      <c r="B35" s="17" t="s">
        <v>15</v>
      </c>
      <c r="C35" s="18"/>
      <c r="D35" s="19"/>
      <c r="E35" s="20"/>
      <c r="F35" s="21"/>
      <c r="G35" s="20"/>
      <c r="H35" s="21">
        <v>83488.3</v>
      </c>
      <c r="I35" s="20"/>
      <c r="J35" s="43"/>
      <c r="K35" s="43">
        <f>SUM(C35:I35)</f>
        <v>83488.3</v>
      </c>
    </row>
    <row r="36" spans="1:11" ht="15.75" x14ac:dyDescent="0.25">
      <c r="A36" s="7"/>
      <c r="B36" s="17" t="s">
        <v>16</v>
      </c>
      <c r="C36" s="18"/>
      <c r="D36" s="19"/>
      <c r="E36" s="20"/>
      <c r="F36" s="21"/>
      <c r="G36" s="20"/>
      <c r="H36" s="21">
        <v>83167.3</v>
      </c>
      <c r="I36" s="20"/>
      <c r="J36" s="43"/>
      <c r="K36" s="43">
        <f>SUM(C36:I36)</f>
        <v>83167.3</v>
      </c>
    </row>
    <row r="37" spans="1:11" ht="15.75" x14ac:dyDescent="0.25">
      <c r="A37" s="7"/>
      <c r="B37" s="24" t="s">
        <v>17</v>
      </c>
      <c r="C37" s="18"/>
      <c r="D37" s="19"/>
      <c r="E37" s="20"/>
      <c r="F37" s="21"/>
      <c r="G37" s="20"/>
      <c r="H37" s="21">
        <f t="shared" ref="H37" si="13">ROUND(H36/H34*100,1)</f>
        <v>116</v>
      </c>
      <c r="I37" s="20"/>
      <c r="J37" s="43"/>
      <c r="K37" s="43">
        <f t="shared" ref="K37" si="14">ROUND(K36/K34*100,1)</f>
        <v>116</v>
      </c>
    </row>
    <row r="38" spans="1:11" ht="16.5" thickBot="1" x14ac:dyDescent="0.3">
      <c r="A38" s="26"/>
      <c r="B38" s="27" t="s">
        <v>18</v>
      </c>
      <c r="C38" s="28"/>
      <c r="D38" s="29"/>
      <c r="E38" s="49"/>
      <c r="F38" s="48"/>
      <c r="G38" s="49"/>
      <c r="H38" s="48">
        <f t="shared" ref="H38:K38" si="15">ROUND(H36/H35*100,1)</f>
        <v>99.6</v>
      </c>
      <c r="I38" s="49"/>
      <c r="J38" s="47"/>
      <c r="K38" s="47">
        <f t="shared" si="15"/>
        <v>99.6</v>
      </c>
    </row>
    <row r="39" spans="1:11" ht="15.75" x14ac:dyDescent="0.25">
      <c r="A39" s="2" t="s">
        <v>25</v>
      </c>
      <c r="B39" s="11" t="s">
        <v>14</v>
      </c>
      <c r="C39" s="12"/>
      <c r="D39" s="13"/>
      <c r="E39" s="14"/>
      <c r="F39" s="15"/>
      <c r="G39" s="14"/>
      <c r="H39" s="14"/>
      <c r="I39" s="42">
        <v>1156.8</v>
      </c>
      <c r="J39" s="42"/>
      <c r="K39" s="42">
        <f>SUM(C39:I39)</f>
        <v>1156.8</v>
      </c>
    </row>
    <row r="40" spans="1:11" ht="15.75" x14ac:dyDescent="0.25">
      <c r="A40" s="7"/>
      <c r="B40" s="17" t="s">
        <v>15</v>
      </c>
      <c r="C40" s="18"/>
      <c r="D40" s="19"/>
      <c r="E40" s="20"/>
      <c r="F40" s="21"/>
      <c r="G40" s="20"/>
      <c r="H40" s="20"/>
      <c r="I40" s="43">
        <v>1156.8</v>
      </c>
      <c r="J40" s="43"/>
      <c r="K40" s="43">
        <f>SUM(C40:I40)</f>
        <v>1156.8</v>
      </c>
    </row>
    <row r="41" spans="1:11" ht="15.75" x14ac:dyDescent="0.25">
      <c r="A41" s="7"/>
      <c r="B41" s="17" t="s">
        <v>16</v>
      </c>
      <c r="C41" s="18"/>
      <c r="D41" s="19"/>
      <c r="E41" s="20"/>
      <c r="F41" s="21"/>
      <c r="G41" s="20"/>
      <c r="H41" s="20"/>
      <c r="I41" s="43">
        <v>132.5</v>
      </c>
      <c r="J41" s="43"/>
      <c r="K41" s="43">
        <f>SUM(C41:I41)</f>
        <v>132.5</v>
      </c>
    </row>
    <row r="42" spans="1:11" ht="15.75" x14ac:dyDescent="0.25">
      <c r="A42" s="7"/>
      <c r="B42" s="24" t="s">
        <v>17</v>
      </c>
      <c r="C42" s="18"/>
      <c r="D42" s="19"/>
      <c r="E42" s="20"/>
      <c r="F42" s="21"/>
      <c r="G42" s="20"/>
      <c r="H42" s="20"/>
      <c r="I42" s="43">
        <f t="shared" ref="I42" si="16">ROUND(I41/I39*100,1)</f>
        <v>11.5</v>
      </c>
      <c r="J42" s="43"/>
      <c r="K42" s="43">
        <f t="shared" ref="K42" si="17">ROUND(K41/K39*100,1)</f>
        <v>11.5</v>
      </c>
    </row>
    <row r="43" spans="1:11" ht="19.5" customHeight="1" thickBot="1" x14ac:dyDescent="0.3">
      <c r="A43" s="26"/>
      <c r="B43" s="27" t="s">
        <v>18</v>
      </c>
      <c r="C43" s="28"/>
      <c r="D43" s="29"/>
      <c r="E43" s="49"/>
      <c r="F43" s="48"/>
      <c r="G43" s="49"/>
      <c r="H43" s="49"/>
      <c r="I43" s="47">
        <f t="shared" ref="I43:K43" si="18">ROUND(I41/I40*100,1)</f>
        <v>11.5</v>
      </c>
      <c r="J43" s="47"/>
      <c r="K43" s="47">
        <f t="shared" si="18"/>
        <v>11.5</v>
      </c>
    </row>
    <row r="44" spans="1:11" ht="15.75" x14ac:dyDescent="0.25">
      <c r="A44" s="7" t="s">
        <v>26</v>
      </c>
      <c r="B44" s="17" t="s">
        <v>14</v>
      </c>
      <c r="C44" s="32"/>
      <c r="D44" s="33"/>
      <c r="E44" s="50"/>
      <c r="F44" s="51"/>
      <c r="G44" s="50"/>
      <c r="H44" s="50"/>
      <c r="I44" s="52"/>
      <c r="J44" s="52">
        <v>0</v>
      </c>
      <c r="K44" s="52">
        <f>SUM(C44:J44)</f>
        <v>0</v>
      </c>
    </row>
    <row r="45" spans="1:11" ht="15.75" x14ac:dyDescent="0.25">
      <c r="A45" s="7"/>
      <c r="B45" s="17" t="s">
        <v>15</v>
      </c>
      <c r="C45" s="18"/>
      <c r="D45" s="19"/>
      <c r="E45" s="20"/>
      <c r="F45" s="21"/>
      <c r="G45" s="20"/>
      <c r="H45" s="20"/>
      <c r="I45" s="43"/>
      <c r="J45" s="43">
        <f>[1]Расходы!I50</f>
        <v>284042</v>
      </c>
      <c r="K45" s="52">
        <f t="shared" ref="K45:K46" si="19">SUM(C45:J45)</f>
        <v>284042</v>
      </c>
    </row>
    <row r="46" spans="1:11" ht="15.75" x14ac:dyDescent="0.25">
      <c r="A46" s="7"/>
      <c r="B46" s="17" t="s">
        <v>16</v>
      </c>
      <c r="C46" s="18"/>
      <c r="D46" s="19"/>
      <c r="E46" s="20"/>
      <c r="F46" s="21"/>
      <c r="G46" s="20"/>
      <c r="H46" s="20"/>
      <c r="I46" s="43"/>
      <c r="J46" s="43">
        <f>[1]Расходы!J50</f>
        <v>284042</v>
      </c>
      <c r="K46" s="52">
        <f t="shared" si="19"/>
        <v>284042</v>
      </c>
    </row>
    <row r="47" spans="1:11" ht="15.75" x14ac:dyDescent="0.25">
      <c r="A47" s="7"/>
      <c r="B47" s="24" t="s">
        <v>17</v>
      </c>
      <c r="C47" s="18"/>
      <c r="D47" s="19"/>
      <c r="E47" s="20"/>
      <c r="F47" s="21"/>
      <c r="G47" s="20"/>
      <c r="H47" s="20"/>
      <c r="I47" s="43"/>
      <c r="J47" s="43">
        <v>0</v>
      </c>
      <c r="K47" s="43">
        <v>0</v>
      </c>
    </row>
    <row r="48" spans="1:11" ht="16.5" thickBot="1" x14ac:dyDescent="0.3">
      <c r="A48" s="26"/>
      <c r="B48" s="27" t="s">
        <v>18</v>
      </c>
      <c r="C48" s="38"/>
      <c r="D48" s="39"/>
      <c r="E48" s="54"/>
      <c r="F48" s="55"/>
      <c r="G48" s="54"/>
      <c r="H48" s="49"/>
      <c r="I48" s="56"/>
      <c r="J48" s="56">
        <f t="shared" ref="J48:K48" si="20">ROUND(J46/J45*100,1)</f>
        <v>100</v>
      </c>
      <c r="K48" s="56">
        <f t="shared" si="20"/>
        <v>100</v>
      </c>
    </row>
    <row r="49" spans="1:13" ht="15.75" x14ac:dyDescent="0.25">
      <c r="A49" s="2" t="s">
        <v>27</v>
      </c>
      <c r="B49" s="11" t="s">
        <v>14</v>
      </c>
      <c r="C49" s="12">
        <f>C4+C9+C14+C19+C24+C29+C34+C39</f>
        <v>28602777.099999998</v>
      </c>
      <c r="D49" s="13">
        <f t="shared" ref="D49:I51" si="21">D4+D9+D14+D19+D24+D29+D34+D39</f>
        <v>279524.80000000005</v>
      </c>
      <c r="E49" s="12">
        <f t="shared" si="21"/>
        <v>3894836.2</v>
      </c>
      <c r="F49" s="13">
        <f t="shared" si="21"/>
        <v>4363778.3</v>
      </c>
      <c r="G49" s="12">
        <f t="shared" si="21"/>
        <v>137731.70000000001</v>
      </c>
      <c r="H49" s="13">
        <f t="shared" si="21"/>
        <v>71694.100000000006</v>
      </c>
      <c r="I49" s="12">
        <f t="shared" si="21"/>
        <v>1156.8</v>
      </c>
      <c r="J49" s="12">
        <f>J4+J9+J14+J19+J24+J29+J34+J39+J44</f>
        <v>0</v>
      </c>
      <c r="K49" s="57">
        <f>SUM(C49:J49)</f>
        <v>37351499</v>
      </c>
      <c r="L49" s="23"/>
      <c r="M49" s="23"/>
    </row>
    <row r="50" spans="1:13" ht="15.75" x14ac:dyDescent="0.25">
      <c r="A50" s="7"/>
      <c r="B50" s="17" t="s">
        <v>15</v>
      </c>
      <c r="C50" s="18">
        <f>C5+C10+C15+C20+C25+C30+C35+C40</f>
        <v>29115034.699999996</v>
      </c>
      <c r="D50" s="19">
        <f t="shared" si="21"/>
        <v>284647.40000000008</v>
      </c>
      <c r="E50" s="18">
        <f t="shared" si="21"/>
        <v>3894836.2</v>
      </c>
      <c r="F50" s="19">
        <f t="shared" si="21"/>
        <v>3847003</v>
      </c>
      <c r="G50" s="18">
        <f t="shared" si="21"/>
        <v>137731.70000000001</v>
      </c>
      <c r="H50" s="19">
        <f t="shared" si="21"/>
        <v>83488.3</v>
      </c>
      <c r="I50" s="18">
        <f t="shared" si="21"/>
        <v>1156.8</v>
      </c>
      <c r="J50" s="18">
        <f>J5+J10+J15+J20+J25+J30+J35+J40+J45</f>
        <v>284042</v>
      </c>
      <c r="K50" s="36">
        <f>SUM(C50:J50)</f>
        <v>37647940.099999994</v>
      </c>
      <c r="L50" s="23"/>
      <c r="M50" s="23"/>
    </row>
    <row r="51" spans="1:13" ht="15.75" x14ac:dyDescent="0.25">
      <c r="A51" s="7"/>
      <c r="B51" s="17" t="s">
        <v>16</v>
      </c>
      <c r="C51" s="18">
        <f>C6+C11+C16+C21+C26+C31+C36+C41</f>
        <v>28678896.299999997</v>
      </c>
      <c r="D51" s="19">
        <f t="shared" si="21"/>
        <v>254502.30000000002</v>
      </c>
      <c r="E51" s="18">
        <f t="shared" si="21"/>
        <v>3839215.6</v>
      </c>
      <c r="F51" s="19">
        <f t="shared" si="21"/>
        <v>3684965</v>
      </c>
      <c r="G51" s="18">
        <f t="shared" si="21"/>
        <v>91715.6</v>
      </c>
      <c r="H51" s="19">
        <f t="shared" si="21"/>
        <v>83167.3</v>
      </c>
      <c r="I51" s="18">
        <f t="shared" si="21"/>
        <v>132.5</v>
      </c>
      <c r="J51" s="18">
        <f>J6+J11+J16+J21+J26+J31+J36+J41+J46</f>
        <v>284042</v>
      </c>
      <c r="K51" s="36">
        <f>SUM(C51:J51)</f>
        <v>36916636.600000001</v>
      </c>
      <c r="L51" s="23"/>
      <c r="M51" s="23"/>
    </row>
    <row r="52" spans="1:13" ht="15.75" x14ac:dyDescent="0.25">
      <c r="A52" s="7"/>
      <c r="B52" s="24" t="s">
        <v>17</v>
      </c>
      <c r="C52" s="18">
        <f t="shared" ref="C52:H52" si="22">ROUND(C51/C49*100,1)</f>
        <v>100.3</v>
      </c>
      <c r="D52" s="19">
        <f t="shared" si="22"/>
        <v>91</v>
      </c>
      <c r="E52" s="18">
        <f t="shared" si="22"/>
        <v>98.6</v>
      </c>
      <c r="F52" s="19">
        <f t="shared" si="22"/>
        <v>84.4</v>
      </c>
      <c r="G52" s="18">
        <f t="shared" si="22"/>
        <v>66.599999999999994</v>
      </c>
      <c r="H52" s="19">
        <f t="shared" si="22"/>
        <v>116</v>
      </c>
      <c r="I52" s="18">
        <f>ROUND(I51/I49*100,1)</f>
        <v>11.5</v>
      </c>
      <c r="J52" s="18">
        <v>0</v>
      </c>
      <c r="K52" s="36">
        <f>ROUND(K51/K49*100,1)</f>
        <v>98.8</v>
      </c>
    </row>
    <row r="53" spans="1:13" ht="16.5" thickBot="1" x14ac:dyDescent="0.3">
      <c r="A53" s="26"/>
      <c r="B53" s="27" t="s">
        <v>18</v>
      </c>
      <c r="C53" s="28">
        <f t="shared" ref="C53:K53" si="23">ROUND(C51/C50*100,1)</f>
        <v>98.5</v>
      </c>
      <c r="D53" s="29">
        <f t="shared" si="23"/>
        <v>89.4</v>
      </c>
      <c r="E53" s="28">
        <f t="shared" si="23"/>
        <v>98.6</v>
      </c>
      <c r="F53" s="29">
        <f t="shared" si="23"/>
        <v>95.8</v>
      </c>
      <c r="G53" s="28">
        <f t="shared" si="23"/>
        <v>66.599999999999994</v>
      </c>
      <c r="H53" s="29">
        <f t="shared" si="23"/>
        <v>99.6</v>
      </c>
      <c r="I53" s="28">
        <f t="shared" si="23"/>
        <v>11.5</v>
      </c>
      <c r="J53" s="28">
        <f t="shared" si="23"/>
        <v>100</v>
      </c>
      <c r="K53" s="44">
        <f t="shared" si="23"/>
        <v>98.1</v>
      </c>
    </row>
    <row r="55" spans="1:13" x14ac:dyDescent="0.25">
      <c r="C55" s="23"/>
      <c r="K55" s="23"/>
    </row>
    <row r="56" spans="1:13" x14ac:dyDescent="0.25">
      <c r="C56" s="23"/>
      <c r="D56" s="23"/>
      <c r="E56" s="23"/>
      <c r="F56" s="23"/>
    </row>
    <row r="57" spans="1:13" x14ac:dyDescent="0.25">
      <c r="F57" s="23"/>
    </row>
    <row r="58" spans="1:13" x14ac:dyDescent="0.25">
      <c r="F58" s="23"/>
    </row>
  </sheetData>
  <mergeCells count="14">
    <mergeCell ref="A44:A48"/>
    <mergeCell ref="A49:A53"/>
    <mergeCell ref="A14:A18"/>
    <mergeCell ref="A19:A23"/>
    <mergeCell ref="A24:A28"/>
    <mergeCell ref="A29:A33"/>
    <mergeCell ref="A34:A38"/>
    <mergeCell ref="A39:A43"/>
    <mergeCell ref="A2:A3"/>
    <mergeCell ref="B2:B3"/>
    <mergeCell ref="C2:J2"/>
    <mergeCell ref="K2:K3"/>
    <mergeCell ref="A4:A8"/>
    <mergeCell ref="A9:A13"/>
  </mergeCells>
  <pageMargins left="0.31496062992125984" right="0.31496062992125984" top="0.78740157480314965" bottom="0.35433070866141736" header="0.31496062992125984" footer="0.31496062992125984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2024-03-05T06:57:13Z</dcterms:modified>
</cp:coreProperties>
</file>