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370" windowHeight="12585"/>
  </bookViews>
  <sheets>
    <sheet name="сх земли " sheetId="1" r:id="rId1"/>
  </sheets>
  <calcPr calcId="145621"/>
</workbook>
</file>

<file path=xl/calcChain.xml><?xml version="1.0" encoding="utf-8"?>
<calcChain xmlns="http://schemas.openxmlformats.org/spreadsheetml/2006/main">
  <c r="U9" i="1" l="1"/>
  <c r="U10" i="1"/>
  <c r="U11" i="1"/>
  <c r="U12" i="1"/>
  <c r="U13" i="1"/>
  <c r="U14" i="1"/>
  <c r="U15" i="1"/>
  <c r="T9" i="1"/>
  <c r="T10" i="1"/>
  <c r="T11" i="1"/>
  <c r="T12" i="1"/>
  <c r="T13" i="1"/>
  <c r="T14" i="1"/>
  <c r="T15" i="1"/>
  <c r="U8" i="1"/>
  <c r="U16" i="1" s="1"/>
  <c r="T8" i="1"/>
  <c r="T16" i="1" s="1"/>
  <c r="S9" i="1" l="1"/>
  <c r="S10" i="1"/>
  <c r="S16" i="1" s="1"/>
  <c r="S11" i="1"/>
  <c r="S12" i="1"/>
  <c r="S13" i="1"/>
  <c r="S14" i="1"/>
  <c r="R9" i="1"/>
  <c r="R10" i="1"/>
  <c r="R11" i="1"/>
  <c r="R12" i="1"/>
  <c r="R13" i="1"/>
  <c r="R14" i="1"/>
  <c r="S8" i="1"/>
  <c r="R8" i="1"/>
  <c r="L9" i="1"/>
  <c r="L10" i="1"/>
  <c r="L11" i="1"/>
  <c r="L12" i="1"/>
  <c r="L13" i="1"/>
  <c r="L14" i="1"/>
  <c r="L15" i="1"/>
  <c r="L8" i="1"/>
  <c r="K9" i="1"/>
  <c r="K10" i="1"/>
  <c r="K11" i="1"/>
  <c r="K12" i="1"/>
  <c r="K13" i="1"/>
  <c r="K14" i="1"/>
  <c r="K15" i="1"/>
  <c r="K8" i="1"/>
  <c r="R16" i="1" l="1"/>
  <c r="L16" i="1"/>
  <c r="M14" i="1" l="1"/>
  <c r="G14" i="1"/>
  <c r="F14" i="1"/>
  <c r="E14" i="1"/>
  <c r="M11" i="1"/>
  <c r="G11" i="1"/>
  <c r="F11" i="1"/>
  <c r="E11" i="1"/>
  <c r="M13" i="1" l="1"/>
  <c r="N16" i="1" l="1"/>
  <c r="P16" i="1" l="1"/>
  <c r="O16" i="1"/>
  <c r="I16" i="1"/>
  <c r="J16" i="1"/>
  <c r="H16" i="1"/>
  <c r="M15" i="1" l="1"/>
  <c r="G15" i="1"/>
  <c r="F15" i="1"/>
  <c r="E15" i="1"/>
  <c r="F10" i="1" l="1"/>
  <c r="E10" i="1"/>
  <c r="G13" i="1"/>
  <c r="G12" i="1"/>
  <c r="G10" i="1"/>
  <c r="G9" i="1"/>
  <c r="G8" i="1"/>
  <c r="M16" i="1" l="1"/>
  <c r="K16" i="1" l="1"/>
  <c r="F13" i="1"/>
  <c r="F12" i="1"/>
  <c r="F9" i="1"/>
  <c r="F8" i="1"/>
  <c r="E8" i="1"/>
  <c r="E9" i="1"/>
  <c r="E12" i="1"/>
  <c r="E13" i="1"/>
</calcChain>
</file>

<file path=xl/sharedStrings.xml><?xml version="1.0" encoding="utf-8"?>
<sst xmlns="http://schemas.openxmlformats.org/spreadsheetml/2006/main" count="56" uniqueCount="44">
  <si>
    <t>1</t>
  </si>
  <si>
    <t>2</t>
  </si>
  <si>
    <t>4</t>
  </si>
  <si>
    <t>5</t>
  </si>
  <si>
    <t>8</t>
  </si>
  <si>
    <t>ИТОГО</t>
  </si>
  <si>
    <t>Сi = РОСi x УСi</t>
  </si>
  <si>
    <t>10</t>
  </si>
  <si>
    <t>11</t>
  </si>
  <si>
    <t>13</t>
  </si>
  <si>
    <t>14</t>
  </si>
  <si>
    <t>89</t>
  </si>
  <si>
    <t>Киришский муниципальный район</t>
  </si>
  <si>
    <t>87</t>
  </si>
  <si>
    <t>Кировский муниципальный район</t>
  </si>
  <si>
    <t>90</t>
  </si>
  <si>
    <t>7</t>
  </si>
  <si>
    <t>Усi - предельный уровень софинансирования (%)</t>
  </si>
  <si>
    <t>РОСi - расчетный объем расходов, тыс. руб</t>
  </si>
  <si>
    <t>Объем субсидии бюджету i-го МО
Сi = РОСi x УСi, тыс. руб</t>
  </si>
  <si>
    <t>Гатчинский муниципальный район</t>
  </si>
  <si>
    <t>3</t>
  </si>
  <si>
    <t>9</t>
  </si>
  <si>
    <t>2025</t>
  </si>
  <si>
    <t>Наименование муниципального образования</t>
  </si>
  <si>
    <t>2026</t>
  </si>
  <si>
    <t>Волосовский муниципальный район</t>
  </si>
  <si>
    <t>Волховский муниципальный район</t>
  </si>
  <si>
    <t>Кингисеппский муниципальный район</t>
  </si>
  <si>
    <t>Вознесенское городское поселение Подпорожского муниципального района</t>
  </si>
  <si>
    <t>84</t>
  </si>
  <si>
    <t>Тосненский район</t>
  </si>
  <si>
    <t>УСi -предельный уровень софинансирования для  i-го муниципального образования (утвержден распоряжением Правительства Ленинградской области от 29.05.2023 N 352-р "Об установлении предельных уровней софинансирования Ленинградской областью (в процентах) объема расходных обязательств муниципальных образований Ленинградской области на 2024 год и на плановый период 2025 и 2026 годов"</t>
  </si>
  <si>
    <t>Сi (округление), тыс. руб.</t>
  </si>
  <si>
    <t xml:space="preserve">РОСi - расчетный объем расходов, необходимый для достижения значений результатов использования субсидии i-м муниципальным образованием, определяемый в соответствии со следующей формулой:
РОСi = Si x Ri,
где:
Si - площадь земельных участков сельскохозяйственного назначения, границы которых не установлены в соответствии с требованиями действующего законодательства, и(или) земель сельскохозяйственного назначения и земель запаса для последующего перевода в земли сельскохозяйственного назначения в целях включения в оборот, расположенных на территории муниципального образования (га);
Ri - стоимость работ за 1 га в соответствии с заявкой муниципального образования, но не более максимальной стоимости кадастровых работ, определяемой в соответствии с правовым актом Комитета.
</t>
  </si>
  <si>
    <t>Объем субсидии, тыс. руб</t>
  </si>
  <si>
    <t>ОБ 49%</t>
  </si>
  <si>
    <t>ФБ 51%</t>
  </si>
  <si>
    <t>ОБ 51%</t>
  </si>
  <si>
    <t>ФБ 49%</t>
  </si>
  <si>
    <t>Объем субсидии, 
тыс. руб</t>
  </si>
  <si>
    <t>Расчет объема субсидии бюджетам муниципальных образований Ленинградской области на проведение кадастровых работ 
по образованию земельных участков из состава земель сельскохозяйственного назначения на 2024 год и на плановый период 2025 и 2026 годов</t>
  </si>
  <si>
    <t>Предельный уровень софинансирования (%) МБ</t>
  </si>
  <si>
    <t>Приложение 74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</si>
</sst>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00\ _₽_-;\-* #,##0.0000\ _₽_-;_-* &quot;-&quot;????\ _₽_-;_-@_-"/>
    <numFmt numFmtId="166" formatCode="#,##0.0"/>
    <numFmt numFmtId="167" formatCode="_-* #,##0.0\ _₽_-;\-* #,##0.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/>
    <xf numFmtId="164" fontId="2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7" fontId="5" fillId="0" borderId="1" xfId="1" applyNumberFormat="1" applyFont="1" applyFill="1" applyBorder="1" applyAlignment="1">
      <alignment horizontal="center" vertical="center"/>
    </xf>
    <xf numFmtId="165" fontId="2" fillId="0" borderId="0" xfId="0" applyNumberFormat="1" applyFont="1" applyFill="1"/>
    <xf numFmtId="0" fontId="7" fillId="0" borderId="0" xfId="0" applyFont="1" applyFill="1" applyBorder="1" applyAlignment="1">
      <alignment horizontal="center" vertical="top" wrapText="1"/>
    </xf>
    <xf numFmtId="1" fontId="8" fillId="0" borderId="0" xfId="0" applyNumberFormat="1" applyFont="1" applyFill="1" applyAlignment="1">
      <alignment horizontal="right" vertical="top"/>
    </xf>
    <xf numFmtId="0" fontId="6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20"/>
  <sheetViews>
    <sheetView tabSelected="1" zoomScale="80" zoomScaleNormal="80" workbookViewId="0">
      <selection activeCell="G11" sqref="G11"/>
    </sheetView>
  </sheetViews>
  <sheetFormatPr defaultColWidth="9.140625" defaultRowHeight="15.75" x14ac:dyDescent="0.25"/>
  <cols>
    <col min="1" max="1" width="32" style="4" customWidth="1"/>
    <col min="2" max="7" width="10.7109375" style="4" customWidth="1"/>
    <col min="8" max="10" width="14.28515625" style="4" customWidth="1"/>
    <col min="11" max="13" width="13.28515625" style="4" customWidth="1"/>
    <col min="14" max="16" width="14.140625" style="4" customWidth="1"/>
    <col min="17" max="17" width="4.7109375" style="4" customWidth="1"/>
    <col min="18" max="19" width="12.42578125" style="4" bestFit="1" customWidth="1"/>
    <col min="20" max="20" width="10.7109375" style="4" bestFit="1" customWidth="1"/>
    <col min="21" max="21" width="10.85546875" style="4" bestFit="1" customWidth="1"/>
    <col min="22" max="16384" width="9.140625" style="4"/>
  </cols>
  <sheetData>
    <row r="1" spans="1:21" x14ac:dyDescent="0.25">
      <c r="U1" s="22" t="s">
        <v>43</v>
      </c>
    </row>
    <row r="3" spans="1:21" ht="45" customHeight="1" x14ac:dyDescent="0.25">
      <c r="A3" s="30" t="s">
        <v>41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ht="18.75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ht="39" customHeight="1" x14ac:dyDescent="0.25">
      <c r="A5" s="24" t="s">
        <v>24</v>
      </c>
      <c r="B5" s="29" t="s">
        <v>17</v>
      </c>
      <c r="C5" s="29"/>
      <c r="D5" s="29"/>
      <c r="E5" s="28" t="s">
        <v>42</v>
      </c>
      <c r="F5" s="28"/>
      <c r="G5" s="28"/>
      <c r="H5" s="27" t="s">
        <v>18</v>
      </c>
      <c r="I5" s="27"/>
      <c r="J5" s="27"/>
      <c r="K5" s="24" t="s">
        <v>19</v>
      </c>
      <c r="L5" s="24"/>
      <c r="M5" s="24"/>
      <c r="N5" s="24" t="s">
        <v>33</v>
      </c>
      <c r="O5" s="24"/>
      <c r="P5" s="24"/>
      <c r="R5" s="24" t="s">
        <v>40</v>
      </c>
      <c r="S5" s="31"/>
      <c r="T5" s="24" t="s">
        <v>35</v>
      </c>
      <c r="U5" s="31"/>
    </row>
    <row r="6" spans="1:21" x14ac:dyDescent="0.25">
      <c r="A6" s="25"/>
      <c r="B6" s="10">
        <v>2024</v>
      </c>
      <c r="C6" s="6" t="s">
        <v>23</v>
      </c>
      <c r="D6" s="6" t="s">
        <v>25</v>
      </c>
      <c r="E6" s="10">
        <v>2024</v>
      </c>
      <c r="F6" s="6" t="s">
        <v>23</v>
      </c>
      <c r="G6" s="6" t="s">
        <v>25</v>
      </c>
      <c r="H6" s="10">
        <v>2024</v>
      </c>
      <c r="I6" s="6" t="s">
        <v>23</v>
      </c>
      <c r="J6" s="6" t="s">
        <v>25</v>
      </c>
      <c r="K6" s="10">
        <v>2024</v>
      </c>
      <c r="L6" s="6" t="s">
        <v>23</v>
      </c>
      <c r="M6" s="6" t="s">
        <v>25</v>
      </c>
      <c r="N6" s="10">
        <v>2024</v>
      </c>
      <c r="O6" s="6" t="s">
        <v>23</v>
      </c>
      <c r="P6" s="6" t="s">
        <v>25</v>
      </c>
      <c r="R6" s="32">
        <v>2024</v>
      </c>
      <c r="S6" s="32"/>
      <c r="T6" s="32">
        <v>2025</v>
      </c>
      <c r="U6" s="32"/>
    </row>
    <row r="7" spans="1:21" x14ac:dyDescent="0.25">
      <c r="A7" s="25"/>
      <c r="B7" s="11" t="s">
        <v>0</v>
      </c>
      <c r="C7" s="2" t="s">
        <v>1</v>
      </c>
      <c r="D7" s="2" t="s">
        <v>21</v>
      </c>
      <c r="E7" s="2" t="s">
        <v>2</v>
      </c>
      <c r="F7" s="11" t="s">
        <v>3</v>
      </c>
      <c r="G7" s="11">
        <v>6</v>
      </c>
      <c r="H7" s="11" t="s">
        <v>16</v>
      </c>
      <c r="I7" s="2" t="s">
        <v>4</v>
      </c>
      <c r="J7" s="2" t="s">
        <v>22</v>
      </c>
      <c r="K7" s="2" t="s">
        <v>7</v>
      </c>
      <c r="L7" s="11" t="s">
        <v>8</v>
      </c>
      <c r="M7" s="11">
        <v>12</v>
      </c>
      <c r="N7" s="11" t="s">
        <v>9</v>
      </c>
      <c r="O7" s="2" t="s">
        <v>10</v>
      </c>
      <c r="P7" s="12">
        <v>15</v>
      </c>
      <c r="R7" s="10" t="s">
        <v>36</v>
      </c>
      <c r="S7" s="10" t="s">
        <v>37</v>
      </c>
      <c r="T7" s="10" t="s">
        <v>38</v>
      </c>
      <c r="U7" s="10" t="s">
        <v>39</v>
      </c>
    </row>
    <row r="8" spans="1:21" ht="38.25" customHeight="1" x14ac:dyDescent="0.25">
      <c r="A8" s="1" t="s">
        <v>26</v>
      </c>
      <c r="B8" s="2" t="s">
        <v>15</v>
      </c>
      <c r="C8" s="3">
        <v>89</v>
      </c>
      <c r="D8" s="3">
        <v>89</v>
      </c>
      <c r="E8" s="5">
        <f t="shared" ref="E8:E13" si="0">100-B8</f>
        <v>10</v>
      </c>
      <c r="F8" s="5">
        <f t="shared" ref="F8:F13" si="1">100-C8</f>
        <v>11</v>
      </c>
      <c r="G8" s="5">
        <f>100-D8</f>
        <v>11</v>
      </c>
      <c r="H8" s="7">
        <v>266.60000000000002</v>
      </c>
      <c r="I8" s="7">
        <v>134.751</v>
      </c>
      <c r="J8" s="7">
        <v>0</v>
      </c>
      <c r="K8" s="9">
        <f>B8*H8/100</f>
        <v>239.94000000000003</v>
      </c>
      <c r="L8" s="9">
        <f>C8*I8/100</f>
        <v>119.92838999999999</v>
      </c>
      <c r="M8" s="9">
        <v>0</v>
      </c>
      <c r="N8" s="8">
        <v>239.9</v>
      </c>
      <c r="O8" s="8">
        <v>119.9</v>
      </c>
      <c r="P8" s="8">
        <v>0</v>
      </c>
      <c r="R8" s="16">
        <f>N8*49%</f>
        <v>117.551</v>
      </c>
      <c r="S8" s="16">
        <f>N8*51%</f>
        <v>122.349</v>
      </c>
      <c r="T8" s="16">
        <f>O8*51%</f>
        <v>61.149000000000001</v>
      </c>
      <c r="U8" s="16">
        <f>O8*49%</f>
        <v>58.751000000000005</v>
      </c>
    </row>
    <row r="9" spans="1:21" ht="39" customHeight="1" x14ac:dyDescent="0.25">
      <c r="A9" s="1" t="s">
        <v>27</v>
      </c>
      <c r="B9" s="2" t="s">
        <v>15</v>
      </c>
      <c r="C9" s="3">
        <v>90</v>
      </c>
      <c r="D9" s="3">
        <v>89</v>
      </c>
      <c r="E9" s="5">
        <f t="shared" si="0"/>
        <v>10</v>
      </c>
      <c r="F9" s="5">
        <f t="shared" si="1"/>
        <v>10</v>
      </c>
      <c r="G9" s="5">
        <f t="shared" ref="G9:G13" si="2">100-D9</f>
        <v>11</v>
      </c>
      <c r="H9" s="7">
        <v>483.1</v>
      </c>
      <c r="I9" s="7">
        <v>61.518000000000001</v>
      </c>
      <c r="J9" s="7">
        <v>0</v>
      </c>
      <c r="K9" s="9">
        <f t="shared" ref="K9:K15" si="3">B9*H9/100</f>
        <v>434.79</v>
      </c>
      <c r="L9" s="9">
        <f t="shared" ref="L9:L15" si="4">C9*I9/100</f>
        <v>55.366199999999999</v>
      </c>
      <c r="M9" s="9">
        <v>0</v>
      </c>
      <c r="N9" s="8">
        <v>434.8</v>
      </c>
      <c r="O9" s="8">
        <v>55.4</v>
      </c>
      <c r="P9" s="8">
        <v>0</v>
      </c>
      <c r="R9" s="16">
        <f t="shared" ref="R9:R14" si="5">N9*49%</f>
        <v>213.05199999999999</v>
      </c>
      <c r="S9" s="16">
        <f t="shared" ref="S9:S14" si="6">N9*51%</f>
        <v>221.74800000000002</v>
      </c>
      <c r="T9" s="16">
        <f t="shared" ref="T9:T15" si="7">O9*51%</f>
        <v>28.254000000000001</v>
      </c>
      <c r="U9" s="16">
        <f t="shared" ref="U9:U15" si="8">O9*49%</f>
        <v>27.145999999999997</v>
      </c>
    </row>
    <row r="10" spans="1:21" ht="37.5" customHeight="1" x14ac:dyDescent="0.25">
      <c r="A10" s="1" t="s">
        <v>20</v>
      </c>
      <c r="B10" s="2" t="s">
        <v>13</v>
      </c>
      <c r="C10" s="3">
        <v>87</v>
      </c>
      <c r="D10" s="3">
        <v>87</v>
      </c>
      <c r="E10" s="5">
        <f t="shared" ref="E10" si="9">100-B10</f>
        <v>13</v>
      </c>
      <c r="F10" s="5">
        <f t="shared" ref="F10" si="10">100-C10</f>
        <v>13</v>
      </c>
      <c r="G10" s="5">
        <f t="shared" si="2"/>
        <v>13</v>
      </c>
      <c r="H10" s="8">
        <v>1059.425</v>
      </c>
      <c r="I10" s="7">
        <v>178.965</v>
      </c>
      <c r="J10" s="7">
        <v>0</v>
      </c>
      <c r="K10" s="9">
        <f t="shared" si="3"/>
        <v>921.69974999999988</v>
      </c>
      <c r="L10" s="9">
        <f t="shared" si="4"/>
        <v>155.69954999999999</v>
      </c>
      <c r="M10" s="9">
        <v>0</v>
      </c>
      <c r="N10" s="8">
        <v>921.7</v>
      </c>
      <c r="O10" s="8">
        <v>155.69999999999999</v>
      </c>
      <c r="P10" s="8">
        <v>0</v>
      </c>
      <c r="R10" s="16">
        <f t="shared" si="5"/>
        <v>451.63300000000004</v>
      </c>
      <c r="S10" s="16">
        <f t="shared" si="6"/>
        <v>470.06700000000001</v>
      </c>
      <c r="T10" s="16">
        <f t="shared" si="7"/>
        <v>79.406999999999996</v>
      </c>
      <c r="U10" s="16">
        <f t="shared" si="8"/>
        <v>76.292999999999992</v>
      </c>
    </row>
    <row r="11" spans="1:21" ht="43.5" customHeight="1" x14ac:dyDescent="0.25">
      <c r="A11" s="1" t="s">
        <v>28</v>
      </c>
      <c r="B11" s="2" t="s">
        <v>15</v>
      </c>
      <c r="C11" s="3">
        <v>89</v>
      </c>
      <c r="D11" s="3">
        <v>89</v>
      </c>
      <c r="E11" s="5">
        <f t="shared" ref="E11" si="11">100-B11</f>
        <v>10</v>
      </c>
      <c r="F11" s="5">
        <f t="shared" ref="F11" si="12">100-C11</f>
        <v>11</v>
      </c>
      <c r="G11" s="5">
        <f t="shared" ref="G11" si="13">100-D11</f>
        <v>11</v>
      </c>
      <c r="H11" s="8">
        <v>138.80000000000001</v>
      </c>
      <c r="I11" s="7">
        <v>195.95099999999999</v>
      </c>
      <c r="J11" s="7">
        <v>0</v>
      </c>
      <c r="K11" s="9">
        <f t="shared" si="3"/>
        <v>124.92000000000002</v>
      </c>
      <c r="L11" s="9">
        <f t="shared" si="4"/>
        <v>174.39639</v>
      </c>
      <c r="M11" s="9">
        <f>J11*D11/100</f>
        <v>0</v>
      </c>
      <c r="N11" s="8">
        <v>124.9</v>
      </c>
      <c r="O11" s="8">
        <v>174.4</v>
      </c>
      <c r="P11" s="8">
        <v>0</v>
      </c>
      <c r="R11" s="16">
        <f t="shared" si="5"/>
        <v>61.201000000000001</v>
      </c>
      <c r="S11" s="16">
        <f t="shared" si="6"/>
        <v>63.699000000000005</v>
      </c>
      <c r="T11" s="16">
        <f t="shared" si="7"/>
        <v>88.944000000000003</v>
      </c>
      <c r="U11" s="16">
        <f t="shared" si="8"/>
        <v>85.456000000000003</v>
      </c>
    </row>
    <row r="12" spans="1:21" ht="42.75" customHeight="1" x14ac:dyDescent="0.25">
      <c r="A12" s="1" t="s">
        <v>12</v>
      </c>
      <c r="B12" s="2" t="s">
        <v>15</v>
      </c>
      <c r="C12" s="3">
        <v>90</v>
      </c>
      <c r="D12" s="3">
        <v>90</v>
      </c>
      <c r="E12" s="5">
        <f t="shared" si="0"/>
        <v>10</v>
      </c>
      <c r="F12" s="5">
        <f t="shared" si="1"/>
        <v>10</v>
      </c>
      <c r="G12" s="5">
        <f t="shared" si="2"/>
        <v>10</v>
      </c>
      <c r="H12" s="8">
        <v>50</v>
      </c>
      <c r="I12" s="7">
        <v>50</v>
      </c>
      <c r="J12" s="7">
        <v>0</v>
      </c>
      <c r="K12" s="9">
        <f t="shared" si="3"/>
        <v>45</v>
      </c>
      <c r="L12" s="9">
        <f t="shared" si="4"/>
        <v>45</v>
      </c>
      <c r="M12" s="9">
        <v>0</v>
      </c>
      <c r="N12" s="8">
        <v>45</v>
      </c>
      <c r="O12" s="8">
        <v>45</v>
      </c>
      <c r="P12" s="8">
        <v>0</v>
      </c>
      <c r="R12" s="16">
        <f t="shared" si="5"/>
        <v>22.05</v>
      </c>
      <c r="S12" s="16">
        <f t="shared" si="6"/>
        <v>22.95</v>
      </c>
      <c r="T12" s="16">
        <f t="shared" si="7"/>
        <v>22.95</v>
      </c>
      <c r="U12" s="16">
        <f t="shared" si="8"/>
        <v>22.05</v>
      </c>
    </row>
    <row r="13" spans="1:21" ht="40.5" customHeight="1" x14ac:dyDescent="0.25">
      <c r="A13" s="1" t="s">
        <v>14</v>
      </c>
      <c r="B13" s="2" t="s">
        <v>15</v>
      </c>
      <c r="C13" s="3">
        <v>89</v>
      </c>
      <c r="D13" s="3">
        <v>88</v>
      </c>
      <c r="E13" s="5">
        <f t="shared" si="0"/>
        <v>10</v>
      </c>
      <c r="F13" s="5">
        <f t="shared" si="1"/>
        <v>11</v>
      </c>
      <c r="G13" s="5">
        <f t="shared" si="2"/>
        <v>12</v>
      </c>
      <c r="H13" s="7">
        <v>101.333</v>
      </c>
      <c r="I13" s="7">
        <v>499.66199999999998</v>
      </c>
      <c r="J13" s="7">
        <v>0</v>
      </c>
      <c r="K13" s="9">
        <f t="shared" si="3"/>
        <v>91.199699999999993</v>
      </c>
      <c r="L13" s="9">
        <f t="shared" si="4"/>
        <v>444.69917999999996</v>
      </c>
      <c r="M13" s="9">
        <f>J13*D13/100</f>
        <v>0</v>
      </c>
      <c r="N13" s="8">
        <v>91.2</v>
      </c>
      <c r="O13" s="8">
        <v>444.7</v>
      </c>
      <c r="P13" s="8">
        <v>0</v>
      </c>
      <c r="R13" s="16">
        <f t="shared" si="5"/>
        <v>44.688000000000002</v>
      </c>
      <c r="S13" s="16">
        <f t="shared" si="6"/>
        <v>46.512</v>
      </c>
      <c r="T13" s="16">
        <f t="shared" si="7"/>
        <v>226.797</v>
      </c>
      <c r="U13" s="16">
        <f t="shared" si="8"/>
        <v>217.90299999999999</v>
      </c>
    </row>
    <row r="14" spans="1:21" ht="48.75" customHeight="1" x14ac:dyDescent="0.25">
      <c r="A14" s="1" t="s">
        <v>29</v>
      </c>
      <c r="B14" s="2" t="s">
        <v>30</v>
      </c>
      <c r="C14" s="3">
        <v>85</v>
      </c>
      <c r="D14" s="3">
        <v>84</v>
      </c>
      <c r="E14" s="5">
        <f t="shared" ref="E14" si="14">100-B14</f>
        <v>16</v>
      </c>
      <c r="F14" s="5">
        <f t="shared" ref="F14" si="15">100-C14</f>
        <v>15</v>
      </c>
      <c r="G14" s="5">
        <f t="shared" ref="G14" si="16">100-D14</f>
        <v>16</v>
      </c>
      <c r="H14" s="7">
        <v>594.9</v>
      </c>
      <c r="I14" s="7">
        <v>216.53800000000001</v>
      </c>
      <c r="J14" s="7">
        <v>0</v>
      </c>
      <c r="K14" s="9">
        <f t="shared" si="3"/>
        <v>499.71600000000001</v>
      </c>
      <c r="L14" s="9">
        <f t="shared" si="4"/>
        <v>184.0573</v>
      </c>
      <c r="M14" s="9">
        <f>J14*D14/100</f>
        <v>0</v>
      </c>
      <c r="N14" s="8">
        <v>499.7</v>
      </c>
      <c r="O14" s="8">
        <v>184</v>
      </c>
      <c r="P14" s="8">
        <v>0</v>
      </c>
      <c r="R14" s="16">
        <f t="shared" si="5"/>
        <v>244.85299999999998</v>
      </c>
      <c r="S14" s="16">
        <f t="shared" si="6"/>
        <v>254.84700000000001</v>
      </c>
      <c r="T14" s="16">
        <f t="shared" si="7"/>
        <v>93.84</v>
      </c>
      <c r="U14" s="16">
        <f t="shared" si="8"/>
        <v>90.16</v>
      </c>
    </row>
    <row r="15" spans="1:21" ht="26.25" customHeight="1" x14ac:dyDescent="0.25">
      <c r="A15" s="1" t="s">
        <v>31</v>
      </c>
      <c r="B15" s="2" t="s">
        <v>11</v>
      </c>
      <c r="C15" s="3">
        <v>89</v>
      </c>
      <c r="D15" s="3">
        <v>90</v>
      </c>
      <c r="E15" s="5">
        <f t="shared" ref="E15" si="17">100-B15</f>
        <v>11</v>
      </c>
      <c r="F15" s="5">
        <f t="shared" ref="F15" si="18">100-C15</f>
        <v>11</v>
      </c>
      <c r="G15" s="5">
        <f t="shared" ref="G15" si="19">100-D15</f>
        <v>10</v>
      </c>
      <c r="H15" s="7">
        <v>0</v>
      </c>
      <c r="I15" s="7">
        <v>278.41300000000001</v>
      </c>
      <c r="J15" s="7">
        <v>0</v>
      </c>
      <c r="K15" s="9">
        <f t="shared" si="3"/>
        <v>0</v>
      </c>
      <c r="L15" s="9">
        <f t="shared" si="4"/>
        <v>247.78757000000002</v>
      </c>
      <c r="M15" s="9">
        <f>B15*J15/100</f>
        <v>0</v>
      </c>
      <c r="N15" s="8">
        <v>0</v>
      </c>
      <c r="O15" s="8">
        <v>247.8</v>
      </c>
      <c r="P15" s="8">
        <v>0</v>
      </c>
      <c r="Q15" s="17"/>
      <c r="R15" s="16"/>
      <c r="S15" s="16"/>
      <c r="T15" s="16">
        <f t="shared" si="7"/>
        <v>126.37800000000001</v>
      </c>
      <c r="U15" s="16">
        <f t="shared" si="8"/>
        <v>121.422</v>
      </c>
    </row>
    <row r="16" spans="1:21" x14ac:dyDescent="0.25">
      <c r="A16" s="23" t="s">
        <v>5</v>
      </c>
      <c r="B16" s="18"/>
      <c r="C16" s="12"/>
      <c r="D16" s="12"/>
      <c r="E16" s="5"/>
      <c r="F16" s="5"/>
      <c r="G16" s="5"/>
      <c r="H16" s="13">
        <f t="shared" ref="H16:P16" si="20">SUM(H8:H15)</f>
        <v>2694.1579999999999</v>
      </c>
      <c r="I16" s="13">
        <f t="shared" si="20"/>
        <v>1615.798</v>
      </c>
      <c r="J16" s="13">
        <f t="shared" si="20"/>
        <v>0</v>
      </c>
      <c r="K16" s="14">
        <f t="shared" si="20"/>
        <v>2357.2654499999999</v>
      </c>
      <c r="L16" s="14">
        <f>SUM(L8:L15)</f>
        <v>1426.9345799999999</v>
      </c>
      <c r="M16" s="14">
        <f t="shared" si="20"/>
        <v>0</v>
      </c>
      <c r="N16" s="15">
        <f t="shared" si="20"/>
        <v>2357.2000000000003</v>
      </c>
      <c r="O16" s="15">
        <f t="shared" si="20"/>
        <v>1426.8999999999999</v>
      </c>
      <c r="P16" s="15">
        <f t="shared" si="20"/>
        <v>0</v>
      </c>
      <c r="R16" s="19">
        <f>SUM(R8:R15)</f>
        <v>1155.028</v>
      </c>
      <c r="S16" s="19">
        <f>SUM(S8:S15)</f>
        <v>1202.172</v>
      </c>
      <c r="T16" s="19">
        <f>SUM(T8:T15)</f>
        <v>727.71900000000005</v>
      </c>
      <c r="U16" s="19">
        <f>SUM(U8:U15)</f>
        <v>699.18100000000004</v>
      </c>
    </row>
    <row r="18" spans="1:15" x14ac:dyDescent="0.25">
      <c r="A18" s="4" t="s">
        <v>6</v>
      </c>
      <c r="H18" s="20"/>
    </row>
    <row r="19" spans="1:15" ht="102.75" customHeight="1" x14ac:dyDescent="0.25">
      <c r="A19" s="26" t="s">
        <v>34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ht="51" customHeight="1" x14ac:dyDescent="0.25">
      <c r="A20" s="26" t="s">
        <v>32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</sheetData>
  <mergeCells count="13">
    <mergeCell ref="A20:O20"/>
    <mergeCell ref="A3:U3"/>
    <mergeCell ref="R5:S5"/>
    <mergeCell ref="T5:U5"/>
    <mergeCell ref="R6:S6"/>
    <mergeCell ref="T6:U6"/>
    <mergeCell ref="A5:A7"/>
    <mergeCell ref="A19:O19"/>
    <mergeCell ref="N5:P5"/>
    <mergeCell ref="K5:M5"/>
    <mergeCell ref="H5:J5"/>
    <mergeCell ref="E5:G5"/>
    <mergeCell ref="B5:D5"/>
  </mergeCells>
  <pageMargins left="0.51181102362204722" right="0.11811023622047245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сх земли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2023-08-10T12:38:50Z</cp:lastPrinted>
  <dcterms:created xsi:type="dcterms:W3CDTF">2021-07-19T06:29:17Z</dcterms:created>
  <dcterms:modified xsi:type="dcterms:W3CDTF">2023-08-24T10:35:37Z</dcterms:modified>
</cp:coreProperties>
</file>