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480" windowWidth="2040" windowHeight="5985"/>
  </bookViews>
  <sheets>
    <sheet name="Расчет 48560" sheetId="15" r:id="rId1"/>
  </sheets>
  <definedNames>
    <definedName name="_xlnm._FilterDatabase" localSheetId="0" hidden="1">'Расчет 48560'!#REF!</definedName>
    <definedName name="_xlnm.Print_Titles" localSheetId="0">'Расчет 48560'!$4:$5</definedName>
  </definedNames>
  <calcPr calcId="145621"/>
</workbook>
</file>

<file path=xl/calcChain.xml><?xml version="1.0" encoding="utf-8"?>
<calcChain xmlns="http://schemas.openxmlformats.org/spreadsheetml/2006/main">
  <c r="N13" i="15" l="1"/>
  <c r="O13" i="15"/>
  <c r="N85" i="15"/>
  <c r="O85" i="15"/>
  <c r="N97" i="15"/>
  <c r="O97" i="15"/>
  <c r="N147" i="15"/>
  <c r="O147" i="15" s="1"/>
  <c r="N177" i="15"/>
  <c r="O177" i="15"/>
  <c r="F196" i="15" l="1"/>
  <c r="F195" i="15"/>
  <c r="F194" i="15"/>
  <c r="F193" i="15"/>
  <c r="F192" i="15"/>
  <c r="F191" i="15"/>
  <c r="F190" i="15"/>
  <c r="F189" i="15"/>
  <c r="F188" i="15"/>
  <c r="F187" i="15"/>
  <c r="F186" i="15"/>
  <c r="F185" i="15"/>
  <c r="F184" i="15"/>
  <c r="F183" i="15"/>
  <c r="F182" i="15"/>
  <c r="F181" i="15"/>
  <c r="F180" i="15"/>
  <c r="F179" i="15"/>
  <c r="F178" i="15"/>
  <c r="F177" i="15"/>
  <c r="F176" i="15"/>
  <c r="F175" i="15"/>
  <c r="F174" i="15"/>
  <c r="F173" i="15"/>
  <c r="F172" i="15"/>
  <c r="F171" i="15"/>
  <c r="F170" i="15"/>
  <c r="F169" i="15"/>
  <c r="F168" i="15"/>
  <c r="F167" i="15"/>
  <c r="F166" i="15"/>
  <c r="F165" i="15"/>
  <c r="F164" i="15"/>
  <c r="F163" i="15"/>
  <c r="F162" i="15"/>
  <c r="F161" i="15"/>
  <c r="F160" i="15"/>
  <c r="F159" i="15"/>
  <c r="F158" i="15"/>
  <c r="F157" i="15"/>
  <c r="F156" i="15"/>
  <c r="F155" i="15"/>
  <c r="F154" i="15"/>
  <c r="F153" i="15"/>
  <c r="F152" i="15"/>
  <c r="F151" i="15"/>
  <c r="F150" i="15"/>
  <c r="F149" i="15"/>
  <c r="F148" i="15"/>
  <c r="F147" i="15"/>
  <c r="F146" i="15"/>
  <c r="F145" i="15"/>
  <c r="F144" i="15"/>
  <c r="F143" i="15"/>
  <c r="F142" i="15"/>
  <c r="F141" i="15"/>
  <c r="F140" i="15"/>
  <c r="F139" i="15"/>
  <c r="F138" i="15"/>
  <c r="F137" i="15"/>
  <c r="F136" i="15"/>
  <c r="F135" i="15"/>
  <c r="F134" i="15"/>
  <c r="F133" i="15"/>
  <c r="F132" i="15"/>
  <c r="F131" i="15"/>
  <c r="F130" i="15"/>
  <c r="F129" i="15"/>
  <c r="F128" i="15"/>
  <c r="F127" i="15"/>
  <c r="F126" i="15"/>
  <c r="F125" i="15"/>
  <c r="F124" i="15"/>
  <c r="F123" i="15"/>
  <c r="F122" i="15"/>
  <c r="F121" i="15"/>
  <c r="F120" i="15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9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G3" i="15"/>
  <c r="G7" i="15" l="1"/>
  <c r="G8" i="15"/>
  <c r="G9" i="15"/>
  <c r="G10" i="15"/>
  <c r="G11" i="15"/>
  <c r="G12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6" i="15"/>
  <c r="G87" i="15"/>
  <c r="G88" i="15"/>
  <c r="G89" i="15"/>
  <c r="G90" i="15"/>
  <c r="G91" i="15"/>
  <c r="G92" i="15"/>
  <c r="G93" i="15"/>
  <c r="G94" i="15"/>
  <c r="G95" i="15"/>
  <c r="G96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I6" i="15" l="1"/>
  <c r="H6" i="15" s="1"/>
  <c r="I195" i="15" l="1"/>
  <c r="I193" i="15"/>
  <c r="I191" i="15"/>
  <c r="I176" i="15"/>
  <c r="I129" i="15"/>
  <c r="I122" i="15"/>
  <c r="I121" i="15"/>
  <c r="I118" i="15"/>
  <c r="I107" i="15"/>
  <c r="I74" i="15"/>
  <c r="I73" i="15"/>
  <c r="I65" i="15"/>
  <c r="I53" i="15"/>
  <c r="I51" i="15"/>
  <c r="I47" i="15"/>
  <c r="I45" i="15"/>
  <c r="I44" i="15"/>
  <c r="I43" i="15"/>
  <c r="I42" i="15"/>
  <c r="I39" i="15"/>
  <c r="I38" i="15"/>
  <c r="I37" i="15"/>
  <c r="G6" i="15"/>
  <c r="I22" i="15" l="1"/>
  <c r="I78" i="15"/>
  <c r="I166" i="15"/>
  <c r="I24" i="15"/>
  <c r="I64" i="15"/>
  <c r="I112" i="15"/>
  <c r="I13" i="15"/>
  <c r="I21" i="15"/>
  <c r="I29" i="15"/>
  <c r="H29" i="15" s="1"/>
  <c r="I61" i="15"/>
  <c r="I69" i="15"/>
  <c r="I77" i="15"/>
  <c r="I85" i="15"/>
  <c r="I93" i="15"/>
  <c r="I101" i="15"/>
  <c r="I109" i="15"/>
  <c r="I117" i="15"/>
  <c r="I125" i="15"/>
  <c r="I133" i="15"/>
  <c r="I141" i="15"/>
  <c r="I149" i="15"/>
  <c r="I157" i="15"/>
  <c r="I165" i="15"/>
  <c r="I173" i="15"/>
  <c r="I181" i="15"/>
  <c r="I189" i="15"/>
  <c r="I190" i="15"/>
  <c r="I62" i="15"/>
  <c r="I110" i="15"/>
  <c r="I142" i="15"/>
  <c r="I182" i="15"/>
  <c r="I15" i="15"/>
  <c r="I23" i="15"/>
  <c r="I31" i="15"/>
  <c r="I55" i="15"/>
  <c r="I63" i="15"/>
  <c r="I71" i="15"/>
  <c r="I79" i="15"/>
  <c r="I87" i="15"/>
  <c r="I95" i="15"/>
  <c r="I103" i="15"/>
  <c r="I111" i="15"/>
  <c r="I119" i="15"/>
  <c r="I127" i="15"/>
  <c r="I135" i="15"/>
  <c r="I143" i="15"/>
  <c r="I151" i="15"/>
  <c r="I159" i="15"/>
  <c r="I167" i="15"/>
  <c r="I175" i="15"/>
  <c r="I183" i="15"/>
  <c r="I70" i="15"/>
  <c r="I158" i="15"/>
  <c r="I56" i="15"/>
  <c r="I104" i="15"/>
  <c r="I128" i="15"/>
  <c r="I144" i="15"/>
  <c r="I152" i="15"/>
  <c r="I160" i="15"/>
  <c r="I168" i="15"/>
  <c r="I184" i="15"/>
  <c r="I192" i="15"/>
  <c r="I46" i="15"/>
  <c r="I94" i="15"/>
  <c r="I150" i="15"/>
  <c r="I16" i="15"/>
  <c r="I72" i="15"/>
  <c r="I96" i="15"/>
  <c r="I120" i="15"/>
  <c r="I136" i="15"/>
  <c r="I17" i="15"/>
  <c r="I25" i="15"/>
  <c r="I33" i="15"/>
  <c r="I41" i="15"/>
  <c r="I49" i="15"/>
  <c r="I57" i="15"/>
  <c r="I81" i="15"/>
  <c r="I89" i="15"/>
  <c r="I97" i="15"/>
  <c r="I105" i="15"/>
  <c r="I113" i="15"/>
  <c r="I137" i="15"/>
  <c r="I145" i="15"/>
  <c r="I153" i="15"/>
  <c r="I161" i="15"/>
  <c r="I169" i="15"/>
  <c r="I177" i="15"/>
  <c r="I185" i="15"/>
  <c r="I54" i="15"/>
  <c r="I102" i="15"/>
  <c r="I134" i="15"/>
  <c r="I32" i="15"/>
  <c r="I80" i="15"/>
  <c r="I18" i="15"/>
  <c r="I26" i="15"/>
  <c r="I34" i="15"/>
  <c r="I50" i="15"/>
  <c r="I58" i="15"/>
  <c r="I66" i="15"/>
  <c r="I82" i="15"/>
  <c r="I90" i="15"/>
  <c r="I98" i="15"/>
  <c r="I106" i="15"/>
  <c r="I114" i="15"/>
  <c r="I130" i="15"/>
  <c r="I138" i="15"/>
  <c r="I146" i="15"/>
  <c r="I154" i="15"/>
  <c r="I162" i="15"/>
  <c r="I170" i="15"/>
  <c r="I178" i="15"/>
  <c r="I186" i="15"/>
  <c r="I194" i="15"/>
  <c r="I30" i="15"/>
  <c r="I174" i="15"/>
  <c r="I40" i="15"/>
  <c r="I88" i="15"/>
  <c r="I19" i="15"/>
  <c r="I27" i="15"/>
  <c r="I35" i="15"/>
  <c r="I59" i="15"/>
  <c r="I67" i="15"/>
  <c r="I75" i="15"/>
  <c r="I83" i="15"/>
  <c r="I91" i="15"/>
  <c r="I99" i="15"/>
  <c r="I115" i="15"/>
  <c r="I123" i="15"/>
  <c r="I131" i="15"/>
  <c r="I139" i="15"/>
  <c r="I147" i="15"/>
  <c r="I155" i="15"/>
  <c r="I163" i="15"/>
  <c r="I171" i="15"/>
  <c r="I179" i="15"/>
  <c r="I187" i="15"/>
  <c r="I14" i="15"/>
  <c r="I86" i="15"/>
  <c r="I126" i="15"/>
  <c r="I48" i="15"/>
  <c r="I20" i="15"/>
  <c r="I28" i="15"/>
  <c r="I36" i="15"/>
  <c r="I52" i="15"/>
  <c r="I60" i="15"/>
  <c r="I68" i="15"/>
  <c r="I76" i="15"/>
  <c r="I84" i="15"/>
  <c r="I92" i="15"/>
  <c r="I100" i="15"/>
  <c r="I108" i="15"/>
  <c r="I116" i="15"/>
  <c r="I124" i="15"/>
  <c r="I132" i="15"/>
  <c r="I140" i="15"/>
  <c r="I148" i="15"/>
  <c r="I156" i="15"/>
  <c r="I164" i="15"/>
  <c r="I172" i="15"/>
  <c r="I180" i="15"/>
  <c r="I188" i="15"/>
  <c r="I196" i="15"/>
  <c r="I7" i="15"/>
  <c r="I8" i="15"/>
  <c r="I9" i="15"/>
  <c r="I10" i="15"/>
  <c r="I11" i="15"/>
  <c r="I12" i="15"/>
  <c r="P177" i="15" l="1"/>
  <c r="Q177" i="15" s="1"/>
  <c r="P147" i="15"/>
  <c r="Q147" i="15" s="1"/>
  <c r="P97" i="15"/>
  <c r="Q97" i="15" s="1"/>
  <c r="P85" i="15"/>
  <c r="Q85" i="15" s="1"/>
  <c r="P13" i="15"/>
  <c r="Q13" i="15" s="1"/>
  <c r="J197" i="15" l="1"/>
  <c r="C197" i="15" l="1"/>
  <c r="H14" i="15" l="1"/>
  <c r="L14" i="15" l="1"/>
  <c r="N14" i="15" s="1"/>
  <c r="O14" i="15" s="1"/>
  <c r="P14" i="15" l="1"/>
  <c r="Q14" i="15" s="1"/>
  <c r="K197" i="15"/>
  <c r="L6" i="15" l="1"/>
  <c r="N6" i="15" s="1"/>
  <c r="H168" i="15"/>
  <c r="O6" i="15" l="1"/>
  <c r="L168" i="15"/>
  <c r="N168" i="15" s="1"/>
  <c r="O168" i="15" s="1"/>
  <c r="P6" i="15" l="1"/>
  <c r="Q6" i="15" s="1"/>
  <c r="P168" i="15"/>
  <c r="Q168" i="15" s="1"/>
  <c r="H193" i="15"/>
  <c r="H196" i="15"/>
  <c r="H194" i="15"/>
  <c r="H192" i="15"/>
  <c r="H190" i="15"/>
  <c r="H189" i="15"/>
  <c r="H188" i="15"/>
  <c r="H186" i="15"/>
  <c r="H185" i="15"/>
  <c r="H183" i="15"/>
  <c r="H182" i="15"/>
  <c r="H180" i="15"/>
  <c r="H178" i="15"/>
  <c r="H175" i="15"/>
  <c r="H174" i="15"/>
  <c r="H172" i="15"/>
  <c r="H169" i="15"/>
  <c r="H164" i="15"/>
  <c r="H163" i="15"/>
  <c r="H160" i="15"/>
  <c r="H159" i="15"/>
  <c r="H157" i="15"/>
  <c r="H155" i="15"/>
  <c r="L155" i="15" s="1"/>
  <c r="N155" i="15" s="1"/>
  <c r="O155" i="15" s="1"/>
  <c r="H154" i="15"/>
  <c r="H153" i="15"/>
  <c r="H151" i="15"/>
  <c r="H150" i="15"/>
  <c r="H149" i="15"/>
  <c r="H148" i="15"/>
  <c r="H146" i="15"/>
  <c r="H145" i="15"/>
  <c r="H143" i="15"/>
  <c r="H142" i="15"/>
  <c r="H141" i="15"/>
  <c r="H140" i="15"/>
  <c r="H138" i="15"/>
  <c r="H137" i="15"/>
  <c r="H136" i="15"/>
  <c r="H134" i="15"/>
  <c r="H133" i="15"/>
  <c r="H132" i="15"/>
  <c r="H131" i="15"/>
  <c r="H130" i="15"/>
  <c r="H129" i="15"/>
  <c r="H128" i="15"/>
  <c r="H127" i="15"/>
  <c r="H125" i="15"/>
  <c r="H124" i="15"/>
  <c r="H122" i="15"/>
  <c r="H120" i="15"/>
  <c r="H119" i="15"/>
  <c r="L119" i="15" s="1"/>
  <c r="N119" i="15" s="1"/>
  <c r="O119" i="15" s="1"/>
  <c r="H118" i="15"/>
  <c r="H115" i="15"/>
  <c r="H114" i="15"/>
  <c r="H111" i="15"/>
  <c r="H110" i="15"/>
  <c r="H109" i="15"/>
  <c r="H108" i="15"/>
  <c r="H104" i="15"/>
  <c r="H102" i="15"/>
  <c r="H101" i="15"/>
  <c r="H98" i="15"/>
  <c r="H96" i="15"/>
  <c r="H92" i="15"/>
  <c r="H90" i="15"/>
  <c r="H89" i="15"/>
  <c r="H87" i="15"/>
  <c r="H86" i="15"/>
  <c r="H83" i="15"/>
  <c r="H82" i="15"/>
  <c r="H81" i="15"/>
  <c r="H79" i="15"/>
  <c r="H77" i="15"/>
  <c r="H76" i="15"/>
  <c r="H75" i="15"/>
  <c r="H73" i="15"/>
  <c r="H72" i="15"/>
  <c r="H71" i="15"/>
  <c r="H70" i="15"/>
  <c r="H69" i="15"/>
  <c r="H67" i="15"/>
  <c r="H66" i="15"/>
  <c r="H65" i="15"/>
  <c r="H63" i="15"/>
  <c r="H61" i="15"/>
  <c r="H60" i="15"/>
  <c r="H59" i="15"/>
  <c r="H57" i="15"/>
  <c r="H56" i="15"/>
  <c r="H55" i="15"/>
  <c r="H54" i="15"/>
  <c r="H53" i="15"/>
  <c r="H51" i="15"/>
  <c r="H49" i="15"/>
  <c r="H48" i="15"/>
  <c r="H47" i="15"/>
  <c r="H45" i="15"/>
  <c r="H43" i="15"/>
  <c r="H42" i="15"/>
  <c r="H40" i="15"/>
  <c r="L40" i="15" s="1"/>
  <c r="N40" i="15" s="1"/>
  <c r="O40" i="15" s="1"/>
  <c r="H38" i="15"/>
  <c r="H37" i="15"/>
  <c r="H36" i="15"/>
  <c r="H35" i="15"/>
  <c r="H32" i="15"/>
  <c r="H31" i="15"/>
  <c r="H30" i="15"/>
  <c r="H28" i="15"/>
  <c r="H27" i="15"/>
  <c r="H26" i="15"/>
  <c r="H25" i="15"/>
  <c r="H23" i="15"/>
  <c r="H21" i="15"/>
  <c r="H12" i="15"/>
  <c r="A7" i="15"/>
  <c r="A8" i="15" s="1"/>
  <c r="A9" i="15" s="1"/>
  <c r="A10" i="15" s="1"/>
  <c r="A11" i="15" s="1"/>
  <c r="A12" i="15" s="1"/>
  <c r="A13" i="15" s="1"/>
  <c r="L32" i="15" l="1"/>
  <c r="N32" i="15" s="1"/>
  <c r="O32" i="15" s="1"/>
  <c r="L47" i="15"/>
  <c r="N47" i="15" s="1"/>
  <c r="O47" i="15" s="1"/>
  <c r="L54" i="15"/>
  <c r="N54" i="15" s="1"/>
  <c r="O54" i="15" s="1"/>
  <c r="L57" i="15"/>
  <c r="N57" i="15" s="1"/>
  <c r="O57" i="15" s="1"/>
  <c r="L70" i="15"/>
  <c r="N70" i="15" s="1"/>
  <c r="O70" i="15" s="1"/>
  <c r="L76" i="15"/>
  <c r="N76" i="15" s="1"/>
  <c r="O76" i="15" s="1"/>
  <c r="L90" i="15"/>
  <c r="N90" i="15" s="1"/>
  <c r="O90" i="15" s="1"/>
  <c r="L109" i="15"/>
  <c r="N109" i="15" s="1"/>
  <c r="O109" i="15" s="1"/>
  <c r="L118" i="15"/>
  <c r="N118" i="15" s="1"/>
  <c r="O118" i="15" s="1"/>
  <c r="L131" i="15"/>
  <c r="N131" i="15" s="1"/>
  <c r="O131" i="15" s="1"/>
  <c r="L143" i="15"/>
  <c r="N143" i="15" s="1"/>
  <c r="O143" i="15" s="1"/>
  <c r="L154" i="15"/>
  <c r="N154" i="15" s="1"/>
  <c r="O154" i="15" s="1"/>
  <c r="L188" i="15"/>
  <c r="N188" i="15" s="1"/>
  <c r="O188" i="15" s="1"/>
  <c r="L193" i="15"/>
  <c r="N193" i="15" s="1"/>
  <c r="O193" i="15" s="1"/>
  <c r="L26" i="15"/>
  <c r="N26" i="15" s="1"/>
  <c r="O26" i="15" s="1"/>
  <c r="L37" i="15"/>
  <c r="N37" i="15" s="1"/>
  <c r="O37" i="15" s="1"/>
  <c r="L51" i="15"/>
  <c r="N51" i="15" s="1"/>
  <c r="O51" i="15" s="1"/>
  <c r="L65" i="15"/>
  <c r="N65" i="15" s="1"/>
  <c r="O65" i="15" s="1"/>
  <c r="L71" i="15"/>
  <c r="N71" i="15" s="1"/>
  <c r="O71" i="15" s="1"/>
  <c r="L81" i="15"/>
  <c r="N81" i="15" s="1"/>
  <c r="O81" i="15" s="1"/>
  <c r="L89" i="15"/>
  <c r="N89" i="15" s="1"/>
  <c r="O89" i="15" s="1"/>
  <c r="L101" i="15"/>
  <c r="N101" i="15" s="1"/>
  <c r="O101" i="15" s="1"/>
  <c r="L129" i="15"/>
  <c r="N129" i="15" s="1"/>
  <c r="O129" i="15" s="1"/>
  <c r="L137" i="15"/>
  <c r="N137" i="15" s="1"/>
  <c r="O137" i="15" s="1"/>
  <c r="L149" i="15"/>
  <c r="N149" i="15" s="1"/>
  <c r="O149" i="15" s="1"/>
  <c r="L169" i="15"/>
  <c r="N169" i="15" s="1"/>
  <c r="O169" i="15" s="1"/>
  <c r="L175" i="15"/>
  <c r="N175" i="15" s="1"/>
  <c r="O175" i="15" s="1"/>
  <c r="L189" i="15"/>
  <c r="N189" i="15" s="1"/>
  <c r="O189" i="15" s="1"/>
  <c r="L21" i="15"/>
  <c r="N21" i="15" s="1"/>
  <c r="O21" i="15" s="1"/>
  <c r="L25" i="15"/>
  <c r="N25" i="15" s="1"/>
  <c r="O25" i="15" s="1"/>
  <c r="L30" i="15"/>
  <c r="N30" i="15" s="1"/>
  <c r="O30" i="15" s="1"/>
  <c r="L35" i="15"/>
  <c r="N35" i="15" s="1"/>
  <c r="O35" i="15" s="1"/>
  <c r="L42" i="15"/>
  <c r="N42" i="15" s="1"/>
  <c r="O42" i="15" s="1"/>
  <c r="L45" i="15"/>
  <c r="N45" i="15" s="1"/>
  <c r="O45" i="15" s="1"/>
  <c r="L69" i="15"/>
  <c r="N69" i="15" s="1"/>
  <c r="O69" i="15" s="1"/>
  <c r="L86" i="15"/>
  <c r="N86" i="15" s="1"/>
  <c r="O86" i="15" s="1"/>
  <c r="L98" i="15"/>
  <c r="N98" i="15" s="1"/>
  <c r="O98" i="15" s="1"/>
  <c r="L28" i="15"/>
  <c r="N28" i="15" s="1"/>
  <c r="O28" i="15" s="1"/>
  <c r="L31" i="15"/>
  <c r="N31" i="15" s="1"/>
  <c r="O31" i="15" s="1"/>
  <c r="L48" i="15"/>
  <c r="N48" i="15" s="1"/>
  <c r="O48" i="15" s="1"/>
  <c r="L56" i="15"/>
  <c r="N56" i="15" s="1"/>
  <c r="O56" i="15" s="1"/>
  <c r="L59" i="15"/>
  <c r="N59" i="15" s="1"/>
  <c r="O59" i="15" s="1"/>
  <c r="L63" i="15"/>
  <c r="N63" i="15" s="1"/>
  <c r="O63" i="15" s="1"/>
  <c r="L72" i="15"/>
  <c r="N72" i="15" s="1"/>
  <c r="O72" i="15" s="1"/>
  <c r="L75" i="15"/>
  <c r="N75" i="15" s="1"/>
  <c r="O75" i="15" s="1"/>
  <c r="L79" i="15"/>
  <c r="N79" i="15" s="1"/>
  <c r="O79" i="15" s="1"/>
  <c r="L87" i="15"/>
  <c r="N87" i="15" s="1"/>
  <c r="O87" i="15" s="1"/>
  <c r="L111" i="15"/>
  <c r="N111" i="15" s="1"/>
  <c r="O111" i="15" s="1"/>
  <c r="L114" i="15"/>
  <c r="N114" i="15" s="1"/>
  <c r="O114" i="15" s="1"/>
  <c r="L120" i="15"/>
  <c r="N120" i="15" s="1"/>
  <c r="O120" i="15" s="1"/>
  <c r="L125" i="15"/>
  <c r="N125" i="15" s="1"/>
  <c r="O125" i="15" s="1"/>
  <c r="L133" i="15"/>
  <c r="N133" i="15" s="1"/>
  <c r="O133" i="15" s="1"/>
  <c r="L140" i="15"/>
  <c r="N140" i="15" s="1"/>
  <c r="O140" i="15" s="1"/>
  <c r="L142" i="15"/>
  <c r="N142" i="15" s="1"/>
  <c r="O142" i="15" s="1"/>
  <c r="L146" i="15"/>
  <c r="N146" i="15" s="1"/>
  <c r="O146" i="15" s="1"/>
  <c r="L150" i="15"/>
  <c r="N150" i="15" s="1"/>
  <c r="O150" i="15" s="1"/>
  <c r="L153" i="15"/>
  <c r="N153" i="15" s="1"/>
  <c r="O153" i="15" s="1"/>
  <c r="L157" i="15"/>
  <c r="N157" i="15" s="1"/>
  <c r="O157" i="15" s="1"/>
  <c r="L160" i="15"/>
  <c r="N160" i="15" s="1"/>
  <c r="O160" i="15" s="1"/>
  <c r="L163" i="15"/>
  <c r="N163" i="15" s="1"/>
  <c r="O163" i="15" s="1"/>
  <c r="L182" i="15"/>
  <c r="N182" i="15" s="1"/>
  <c r="O182" i="15" s="1"/>
  <c r="L194" i="15"/>
  <c r="N194" i="15" s="1"/>
  <c r="O194" i="15" s="1"/>
  <c r="L23" i="15"/>
  <c r="N23" i="15" s="1"/>
  <c r="O23" i="15" s="1"/>
  <c r="L36" i="15"/>
  <c r="N36" i="15" s="1"/>
  <c r="O36" i="15" s="1"/>
  <c r="L43" i="15"/>
  <c r="N43" i="15" s="1"/>
  <c r="O43" i="15" s="1"/>
  <c r="L49" i="15"/>
  <c r="N49" i="15" s="1"/>
  <c r="O49" i="15" s="1"/>
  <c r="L60" i="15"/>
  <c r="N60" i="15" s="1"/>
  <c r="O60" i="15" s="1"/>
  <c r="L66" i="15"/>
  <c r="N66" i="15" s="1"/>
  <c r="O66" i="15" s="1"/>
  <c r="L73" i="15"/>
  <c r="N73" i="15" s="1"/>
  <c r="O73" i="15" s="1"/>
  <c r="L82" i="15"/>
  <c r="N82" i="15" s="1"/>
  <c r="O82" i="15" s="1"/>
  <c r="L102" i="15"/>
  <c r="N102" i="15" s="1"/>
  <c r="O102" i="15" s="1"/>
  <c r="L115" i="15"/>
  <c r="N115" i="15" s="1"/>
  <c r="O115" i="15" s="1"/>
  <c r="L124" i="15"/>
  <c r="N124" i="15" s="1"/>
  <c r="O124" i="15" s="1"/>
  <c r="L134" i="15"/>
  <c r="N134" i="15" s="1"/>
  <c r="O134" i="15" s="1"/>
  <c r="L148" i="15"/>
  <c r="N148" i="15" s="1"/>
  <c r="O148" i="15" s="1"/>
  <c r="L151" i="15"/>
  <c r="N151" i="15" s="1"/>
  <c r="O151" i="15" s="1"/>
  <c r="L164" i="15"/>
  <c r="N164" i="15" s="1"/>
  <c r="O164" i="15" s="1"/>
  <c r="L185" i="15"/>
  <c r="N185" i="15" s="1"/>
  <c r="O185" i="15" s="1"/>
  <c r="L190" i="15"/>
  <c r="N190" i="15" s="1"/>
  <c r="O190" i="15" s="1"/>
  <c r="L12" i="15"/>
  <c r="N12" i="15" s="1"/>
  <c r="O12" i="15" s="1"/>
  <c r="L55" i="15"/>
  <c r="N55" i="15" s="1"/>
  <c r="O55" i="15" s="1"/>
  <c r="L61" i="15"/>
  <c r="N61" i="15" s="1"/>
  <c r="O61" i="15" s="1"/>
  <c r="L67" i="15"/>
  <c r="N67" i="15" s="1"/>
  <c r="O67" i="15" s="1"/>
  <c r="L77" i="15"/>
  <c r="N77" i="15" s="1"/>
  <c r="O77" i="15" s="1"/>
  <c r="L83" i="15"/>
  <c r="N83" i="15" s="1"/>
  <c r="O83" i="15" s="1"/>
  <c r="L96" i="15"/>
  <c r="N96" i="15" s="1"/>
  <c r="O96" i="15" s="1"/>
  <c r="L108" i="15"/>
  <c r="N108" i="15" s="1"/>
  <c r="O108" i="15" s="1"/>
  <c r="L127" i="15"/>
  <c r="N127" i="15" s="1"/>
  <c r="O127" i="15" s="1"/>
  <c r="L132" i="15"/>
  <c r="N132" i="15" s="1"/>
  <c r="O132" i="15" s="1"/>
  <c r="L141" i="15"/>
  <c r="N141" i="15" s="1"/>
  <c r="O141" i="15" s="1"/>
  <c r="L159" i="15"/>
  <c r="N159" i="15" s="1"/>
  <c r="O159" i="15" s="1"/>
  <c r="L172" i="15"/>
  <c r="N172" i="15" s="1"/>
  <c r="O172" i="15" s="1"/>
  <c r="L180" i="15"/>
  <c r="N180" i="15" s="1"/>
  <c r="O180" i="15" s="1"/>
  <c r="L186" i="15"/>
  <c r="N186" i="15" s="1"/>
  <c r="O186" i="15" s="1"/>
  <c r="L27" i="15"/>
  <c r="N27" i="15" s="1"/>
  <c r="O27" i="15" s="1"/>
  <c r="L38" i="15"/>
  <c r="N38" i="15" s="1"/>
  <c r="O38" i="15" s="1"/>
  <c r="L53" i="15"/>
  <c r="N53" i="15" s="1"/>
  <c r="O53" i="15" s="1"/>
  <c r="L92" i="15"/>
  <c r="N92" i="15" s="1"/>
  <c r="O92" i="15" s="1"/>
  <c r="L104" i="15"/>
  <c r="N104" i="15" s="1"/>
  <c r="O104" i="15" s="1"/>
  <c r="L110" i="15"/>
  <c r="N110" i="15" s="1"/>
  <c r="O110" i="15" s="1"/>
  <c r="L122" i="15"/>
  <c r="N122" i="15" s="1"/>
  <c r="O122" i="15" s="1"/>
  <c r="L128" i="15"/>
  <c r="N128" i="15" s="1"/>
  <c r="O128" i="15" s="1"/>
  <c r="L130" i="15"/>
  <c r="N130" i="15" s="1"/>
  <c r="O130" i="15" s="1"/>
  <c r="L136" i="15"/>
  <c r="N136" i="15" s="1"/>
  <c r="O136" i="15" s="1"/>
  <c r="L138" i="15"/>
  <c r="N138" i="15" s="1"/>
  <c r="O138" i="15" s="1"/>
  <c r="L145" i="15"/>
  <c r="N145" i="15" s="1"/>
  <c r="O145" i="15" s="1"/>
  <c r="L174" i="15"/>
  <c r="N174" i="15" s="1"/>
  <c r="O174" i="15" s="1"/>
  <c r="L178" i="15"/>
  <c r="N178" i="15" s="1"/>
  <c r="O178" i="15" s="1"/>
  <c r="L183" i="15"/>
  <c r="N183" i="15" s="1"/>
  <c r="O183" i="15" s="1"/>
  <c r="L192" i="15"/>
  <c r="N192" i="15" s="1"/>
  <c r="O192" i="15" s="1"/>
  <c r="L196" i="15"/>
  <c r="N196" i="15" s="1"/>
  <c r="O196" i="15" s="1"/>
  <c r="H11" i="15"/>
  <c r="A14" i="15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4" i="15" s="1"/>
  <c r="A195" i="15" s="1"/>
  <c r="A196" i="15" s="1"/>
  <c r="A193" i="15" s="1"/>
  <c r="H18" i="15"/>
  <c r="H10" i="15"/>
  <c r="H16" i="15"/>
  <c r="H15" i="15"/>
  <c r="H9" i="15"/>
  <c r="H121" i="15"/>
  <c r="H156" i="15"/>
  <c r="H171" i="15"/>
  <c r="H7" i="15"/>
  <c r="H17" i="15"/>
  <c r="H19" i="15"/>
  <c r="H88" i="15"/>
  <c r="H116" i="15"/>
  <c r="H139" i="15"/>
  <c r="H8" i="15"/>
  <c r="H20" i="15"/>
  <c r="H22" i="15"/>
  <c r="H33" i="15"/>
  <c r="H34" i="15"/>
  <c r="H39" i="15"/>
  <c r="H44" i="15"/>
  <c r="H50" i="15"/>
  <c r="H52" i="15"/>
  <c r="H62" i="15"/>
  <c r="H68" i="15"/>
  <c r="H78" i="15"/>
  <c r="H84" i="15"/>
  <c r="H24" i="15"/>
  <c r="H41" i="15"/>
  <c r="H46" i="15"/>
  <c r="L46" i="15" s="1"/>
  <c r="N46" i="15" s="1"/>
  <c r="O46" i="15" s="1"/>
  <c r="H58" i="15"/>
  <c r="H64" i="15"/>
  <c r="H74" i="15"/>
  <c r="H80" i="15"/>
  <c r="H91" i="15"/>
  <c r="L91" i="15" s="1"/>
  <c r="N91" i="15" s="1"/>
  <c r="O91" i="15" s="1"/>
  <c r="H105" i="15"/>
  <c r="H94" i="15"/>
  <c r="H100" i="15"/>
  <c r="H107" i="15"/>
  <c r="H112" i="15"/>
  <c r="H123" i="15"/>
  <c r="H173" i="15"/>
  <c r="H176" i="15"/>
  <c r="H93" i="15"/>
  <c r="H126" i="15"/>
  <c r="H165" i="15"/>
  <c r="H179" i="15"/>
  <c r="H191" i="15"/>
  <c r="H95" i="15"/>
  <c r="H99" i="15"/>
  <c r="H103" i="15"/>
  <c r="H106" i="15"/>
  <c r="H113" i="15"/>
  <c r="H117" i="15"/>
  <c r="H135" i="15"/>
  <c r="H144" i="15"/>
  <c r="H152" i="15"/>
  <c r="H158" i="15"/>
  <c r="L158" i="15" s="1"/>
  <c r="N158" i="15" s="1"/>
  <c r="O158" i="15" s="1"/>
  <c r="H161" i="15"/>
  <c r="H167" i="15"/>
  <c r="H184" i="15"/>
  <c r="H187" i="15"/>
  <c r="H195" i="15"/>
  <c r="H181" i="15"/>
  <c r="H162" i="15"/>
  <c r="H166" i="15"/>
  <c r="H170" i="15"/>
  <c r="P51" i="15" l="1"/>
  <c r="Q51" i="15" s="1"/>
  <c r="P183" i="15"/>
  <c r="Q183" i="15" s="1"/>
  <c r="P53" i="15"/>
  <c r="Q53" i="15" s="1"/>
  <c r="P124" i="15"/>
  <c r="Q124" i="15" s="1"/>
  <c r="P140" i="15"/>
  <c r="Q140" i="15" s="1"/>
  <c r="P75" i="15"/>
  <c r="Q75" i="15" s="1"/>
  <c r="P119" i="15"/>
  <c r="Q119" i="15" s="1"/>
  <c r="P25" i="15"/>
  <c r="Q25" i="15" s="1"/>
  <c r="P169" i="15"/>
  <c r="Q169" i="15" s="1"/>
  <c r="P129" i="15"/>
  <c r="Q129" i="15" s="1"/>
  <c r="P71" i="15"/>
  <c r="Q71" i="15" s="1"/>
  <c r="P26" i="15"/>
  <c r="Q26" i="15" s="1"/>
  <c r="P143" i="15"/>
  <c r="Q143" i="15" s="1"/>
  <c r="P90" i="15"/>
  <c r="Q90" i="15" s="1"/>
  <c r="P178" i="15"/>
  <c r="Q178" i="15" s="1"/>
  <c r="P136" i="15"/>
  <c r="Q136" i="15" s="1"/>
  <c r="P38" i="15"/>
  <c r="P172" i="15"/>
  <c r="Q172" i="15" s="1"/>
  <c r="P127" i="15"/>
  <c r="Q127" i="15" s="1"/>
  <c r="P77" i="15"/>
  <c r="Q77" i="15" s="1"/>
  <c r="P12" i="15"/>
  <c r="Q12" i="15" s="1"/>
  <c r="P151" i="15"/>
  <c r="Q151" i="15" s="1"/>
  <c r="P115" i="15"/>
  <c r="Q115" i="15" s="1"/>
  <c r="P36" i="15"/>
  <c r="Q36" i="15" s="1"/>
  <c r="P163" i="15"/>
  <c r="Q163" i="15" s="1"/>
  <c r="P150" i="15"/>
  <c r="Q150" i="15" s="1"/>
  <c r="P133" i="15"/>
  <c r="Q133" i="15" s="1"/>
  <c r="P111" i="15"/>
  <c r="P48" i="15"/>
  <c r="Q48" i="15" s="1"/>
  <c r="P98" i="15"/>
  <c r="Q98" i="15" s="1"/>
  <c r="P42" i="15"/>
  <c r="Q42" i="15" s="1"/>
  <c r="P21" i="15"/>
  <c r="Q21" i="15" s="1"/>
  <c r="P155" i="15"/>
  <c r="Q155" i="15" s="1"/>
  <c r="P65" i="15"/>
  <c r="Q65" i="15" s="1"/>
  <c r="P193" i="15"/>
  <c r="Q193" i="15" s="1"/>
  <c r="P131" i="15"/>
  <c r="Q131" i="15" s="1"/>
  <c r="P76" i="15"/>
  <c r="Q76" i="15" s="1"/>
  <c r="P47" i="15"/>
  <c r="Q47" i="15" s="1"/>
  <c r="P196" i="15"/>
  <c r="Q196" i="15" s="1"/>
  <c r="P174" i="15"/>
  <c r="Q174" i="15" s="1"/>
  <c r="P130" i="15"/>
  <c r="Q130" i="15" s="1"/>
  <c r="P104" i="15"/>
  <c r="Q104" i="15" s="1"/>
  <c r="P27" i="15"/>
  <c r="Q27" i="15" s="1"/>
  <c r="P159" i="15"/>
  <c r="Q159" i="15" s="1"/>
  <c r="P67" i="15"/>
  <c r="Q67" i="15" s="1"/>
  <c r="P190" i="15"/>
  <c r="Q190" i="15" s="1"/>
  <c r="P148" i="15"/>
  <c r="Q148" i="15" s="1"/>
  <c r="P102" i="15"/>
  <c r="P60" i="15"/>
  <c r="Q60" i="15" s="1"/>
  <c r="P23" i="15"/>
  <c r="Q23" i="15" s="1"/>
  <c r="P160" i="15"/>
  <c r="Q160" i="15" s="1"/>
  <c r="P146" i="15"/>
  <c r="Q146" i="15" s="1"/>
  <c r="P125" i="15"/>
  <c r="Q125" i="15" s="1"/>
  <c r="P87" i="15"/>
  <c r="Q87" i="15" s="1"/>
  <c r="P63" i="15"/>
  <c r="Q63" i="15" s="1"/>
  <c r="P31" i="15"/>
  <c r="Q31" i="15" s="1"/>
  <c r="P86" i="15"/>
  <c r="Q86" i="15" s="1"/>
  <c r="P35" i="15"/>
  <c r="Q35" i="15" s="1"/>
  <c r="P189" i="15"/>
  <c r="Q189" i="15" s="1"/>
  <c r="P89" i="15"/>
  <c r="Q89" i="15" s="1"/>
  <c r="P70" i="15"/>
  <c r="Q70" i="15" s="1"/>
  <c r="P40" i="15"/>
  <c r="Q40" i="15" s="1"/>
  <c r="P138" i="15"/>
  <c r="Q138" i="15" s="1"/>
  <c r="P122" i="15"/>
  <c r="Q122" i="15" s="1"/>
  <c r="P180" i="15"/>
  <c r="Q180" i="15" s="1"/>
  <c r="P83" i="15"/>
  <c r="Q83" i="15" s="1"/>
  <c r="P164" i="15"/>
  <c r="Q164" i="15" s="1"/>
  <c r="P114" i="15"/>
  <c r="Q114" i="15" s="1"/>
  <c r="P45" i="15"/>
  <c r="Q45" i="15" s="1"/>
  <c r="P145" i="15"/>
  <c r="Q145" i="15" s="1"/>
  <c r="P128" i="15"/>
  <c r="Q128" i="15" s="1"/>
  <c r="P92" i="15"/>
  <c r="Q92" i="15" s="1"/>
  <c r="P186" i="15"/>
  <c r="Q186" i="15" s="1"/>
  <c r="P141" i="15"/>
  <c r="Q141" i="15" s="1"/>
  <c r="P185" i="15"/>
  <c r="Q185" i="15" s="1"/>
  <c r="P82" i="15"/>
  <c r="Q82" i="15" s="1"/>
  <c r="P49" i="15"/>
  <c r="Q49" i="15" s="1"/>
  <c r="P194" i="15"/>
  <c r="Q194" i="15" s="1"/>
  <c r="P157" i="15"/>
  <c r="Q157" i="15" s="1"/>
  <c r="P142" i="15"/>
  <c r="Q142" i="15" s="1"/>
  <c r="P59" i="15"/>
  <c r="Q59" i="15" s="1"/>
  <c r="P28" i="15"/>
  <c r="Q28" i="15" s="1"/>
  <c r="P69" i="15"/>
  <c r="Q69" i="15" s="1"/>
  <c r="P30" i="15"/>
  <c r="Q30" i="15" s="1"/>
  <c r="P175" i="15"/>
  <c r="Q175" i="15" s="1"/>
  <c r="P137" i="15"/>
  <c r="Q137" i="15" s="1"/>
  <c r="P81" i="15"/>
  <c r="Q81" i="15" s="1"/>
  <c r="P154" i="15"/>
  <c r="Q154" i="15" s="1"/>
  <c r="P32" i="15"/>
  <c r="Q32" i="15" s="1"/>
  <c r="P192" i="15"/>
  <c r="Q192" i="15" s="1"/>
  <c r="P188" i="15"/>
  <c r="Q188" i="15" s="1"/>
  <c r="P153" i="15"/>
  <c r="Q153" i="15" s="1"/>
  <c r="P149" i="15"/>
  <c r="Q149" i="15" s="1"/>
  <c r="P134" i="15"/>
  <c r="Q134" i="15" s="1"/>
  <c r="P132" i="15"/>
  <c r="Q132" i="15" s="1"/>
  <c r="P120" i="15"/>
  <c r="Q120" i="15" s="1"/>
  <c r="P118" i="15"/>
  <c r="Q118" i="15" s="1"/>
  <c r="P110" i="15"/>
  <c r="Q110" i="15" s="1"/>
  <c r="P109" i="15"/>
  <c r="Q109" i="15" s="1"/>
  <c r="P108" i="15"/>
  <c r="Q108" i="15" s="1"/>
  <c r="P101" i="15"/>
  <c r="Q101" i="15" s="1"/>
  <c r="P96" i="15"/>
  <c r="Q96" i="15" s="1"/>
  <c r="P79" i="15"/>
  <c r="Q79" i="15" s="1"/>
  <c r="P73" i="15"/>
  <c r="Q73" i="15" s="1"/>
  <c r="P72" i="15"/>
  <c r="Q72" i="15" s="1"/>
  <c r="P66" i="15"/>
  <c r="Q66" i="15" s="1"/>
  <c r="P61" i="15"/>
  <c r="Q61" i="15" s="1"/>
  <c r="P56" i="15"/>
  <c r="Q56" i="15" s="1"/>
  <c r="P55" i="15"/>
  <c r="Q55" i="15" s="1"/>
  <c r="P43" i="15"/>
  <c r="Q43" i="15" s="1"/>
  <c r="P37" i="15"/>
  <c r="Q37" i="15" s="1"/>
  <c r="L8" i="15"/>
  <c r="N8" i="15" s="1"/>
  <c r="O8" i="15" s="1"/>
  <c r="L7" i="15"/>
  <c r="N7" i="15" s="1"/>
  <c r="L152" i="15"/>
  <c r="N152" i="15" s="1"/>
  <c r="O152" i="15" s="1"/>
  <c r="L95" i="15"/>
  <c r="N95" i="15" s="1"/>
  <c r="O95" i="15" s="1"/>
  <c r="L123" i="15"/>
  <c r="N123" i="15" s="1"/>
  <c r="O123" i="15" s="1"/>
  <c r="L24" i="15"/>
  <c r="N24" i="15" s="1"/>
  <c r="O24" i="15" s="1"/>
  <c r="L44" i="15"/>
  <c r="N44" i="15" s="1"/>
  <c r="O44" i="15" s="1"/>
  <c r="L139" i="15"/>
  <c r="N139" i="15" s="1"/>
  <c r="O139" i="15" s="1"/>
  <c r="L187" i="15"/>
  <c r="N187" i="15" s="1"/>
  <c r="O187" i="15" s="1"/>
  <c r="L106" i="15"/>
  <c r="N106" i="15" s="1"/>
  <c r="O106" i="15" s="1"/>
  <c r="L165" i="15"/>
  <c r="N165" i="15" s="1"/>
  <c r="O165" i="15" s="1"/>
  <c r="L93" i="15"/>
  <c r="N93" i="15" s="1"/>
  <c r="O93" i="15" s="1"/>
  <c r="L112" i="15"/>
  <c r="N112" i="15" s="1"/>
  <c r="O112" i="15" s="1"/>
  <c r="L58" i="15"/>
  <c r="N58" i="15" s="1"/>
  <c r="O58" i="15" s="1"/>
  <c r="L39" i="15"/>
  <c r="N39" i="15" s="1"/>
  <c r="O39" i="15" s="1"/>
  <c r="L121" i="15"/>
  <c r="N121" i="15" s="1"/>
  <c r="O121" i="15" s="1"/>
  <c r="L166" i="15"/>
  <c r="N166" i="15" s="1"/>
  <c r="O166" i="15" s="1"/>
  <c r="L117" i="15"/>
  <c r="N117" i="15" s="1"/>
  <c r="O117" i="15" s="1"/>
  <c r="L99" i="15"/>
  <c r="N99" i="15" s="1"/>
  <c r="O99" i="15" s="1"/>
  <c r="L179" i="15"/>
  <c r="N179" i="15" s="1"/>
  <c r="O179" i="15" s="1"/>
  <c r="L100" i="15"/>
  <c r="N100" i="15" s="1"/>
  <c r="O100" i="15" s="1"/>
  <c r="L80" i="15"/>
  <c r="N80" i="15" s="1"/>
  <c r="O80" i="15" s="1"/>
  <c r="L64" i="15"/>
  <c r="N64" i="15" s="1"/>
  <c r="O64" i="15" s="1"/>
  <c r="P46" i="15"/>
  <c r="Q46" i="15" s="1"/>
  <c r="L29" i="15"/>
  <c r="N29" i="15" s="1"/>
  <c r="O29" i="15" s="1"/>
  <c r="L78" i="15"/>
  <c r="N78" i="15" s="1"/>
  <c r="O78" i="15" s="1"/>
  <c r="L50" i="15"/>
  <c r="N50" i="15" s="1"/>
  <c r="O50" i="15" s="1"/>
  <c r="L33" i="15"/>
  <c r="N33" i="15" s="1"/>
  <c r="O33" i="15" s="1"/>
  <c r="L17" i="15"/>
  <c r="N17" i="15" s="1"/>
  <c r="O17" i="15" s="1"/>
  <c r="L156" i="15"/>
  <c r="N156" i="15" s="1"/>
  <c r="O156" i="15" s="1"/>
  <c r="L10" i="15"/>
  <c r="N10" i="15" s="1"/>
  <c r="O10" i="15" s="1"/>
  <c r="L162" i="15"/>
  <c r="N162" i="15" s="1"/>
  <c r="O162" i="15" s="1"/>
  <c r="L167" i="15"/>
  <c r="N167" i="15" s="1"/>
  <c r="O167" i="15" s="1"/>
  <c r="L113" i="15"/>
  <c r="N113" i="15" s="1"/>
  <c r="O113" i="15" s="1"/>
  <c r="L94" i="15"/>
  <c r="N94" i="15" s="1"/>
  <c r="O94" i="15" s="1"/>
  <c r="L41" i="15"/>
  <c r="N41" i="15" s="1"/>
  <c r="O41" i="15" s="1"/>
  <c r="L68" i="15"/>
  <c r="N68" i="15" s="1"/>
  <c r="O68" i="15" s="1"/>
  <c r="L22" i="15"/>
  <c r="N22" i="15" s="1"/>
  <c r="O22" i="15" s="1"/>
  <c r="L18" i="15"/>
  <c r="N18" i="15" s="1"/>
  <c r="O18" i="15" s="1"/>
  <c r="L181" i="15"/>
  <c r="N181" i="15" s="1"/>
  <c r="O181" i="15" s="1"/>
  <c r="L161" i="15"/>
  <c r="N161" i="15" s="1"/>
  <c r="O161" i="15" s="1"/>
  <c r="L144" i="15"/>
  <c r="N144" i="15" s="1"/>
  <c r="O144" i="15" s="1"/>
  <c r="L191" i="15"/>
  <c r="N191" i="15" s="1"/>
  <c r="O191" i="15" s="1"/>
  <c r="L173" i="15"/>
  <c r="N173" i="15" s="1"/>
  <c r="O173" i="15" s="1"/>
  <c r="L105" i="15"/>
  <c r="N105" i="15" s="1"/>
  <c r="O105" i="15" s="1"/>
  <c r="L74" i="15"/>
  <c r="N74" i="15" s="1"/>
  <c r="O74" i="15" s="1"/>
  <c r="L62" i="15"/>
  <c r="N62" i="15" s="1"/>
  <c r="O62" i="15" s="1"/>
  <c r="L171" i="15"/>
  <c r="N171" i="15" s="1"/>
  <c r="O171" i="15" s="1"/>
  <c r="L15" i="15"/>
  <c r="N15" i="15" s="1"/>
  <c r="O15" i="15" s="1"/>
  <c r="L170" i="15"/>
  <c r="N170" i="15" s="1"/>
  <c r="O170" i="15" s="1"/>
  <c r="L195" i="15"/>
  <c r="N195" i="15" s="1"/>
  <c r="O195" i="15" s="1"/>
  <c r="L184" i="15"/>
  <c r="N184" i="15" s="1"/>
  <c r="O184" i="15" s="1"/>
  <c r="L135" i="15"/>
  <c r="N135" i="15" s="1"/>
  <c r="O135" i="15" s="1"/>
  <c r="L103" i="15"/>
  <c r="N103" i="15" s="1"/>
  <c r="O103" i="15" s="1"/>
  <c r="L126" i="15"/>
  <c r="N126" i="15" s="1"/>
  <c r="O126" i="15" s="1"/>
  <c r="L176" i="15"/>
  <c r="N176" i="15" s="1"/>
  <c r="O176" i="15" s="1"/>
  <c r="L107" i="15"/>
  <c r="N107" i="15" s="1"/>
  <c r="O107" i="15" s="1"/>
  <c r="L84" i="15"/>
  <c r="N84" i="15" s="1"/>
  <c r="O84" i="15" s="1"/>
  <c r="L52" i="15"/>
  <c r="N52" i="15" s="1"/>
  <c r="O52" i="15" s="1"/>
  <c r="L34" i="15"/>
  <c r="N34" i="15" s="1"/>
  <c r="O34" i="15" s="1"/>
  <c r="L20" i="15"/>
  <c r="N20" i="15" s="1"/>
  <c r="O20" i="15" s="1"/>
  <c r="L116" i="15"/>
  <c r="N116" i="15" s="1"/>
  <c r="O116" i="15" s="1"/>
  <c r="L88" i="15"/>
  <c r="N88" i="15" s="1"/>
  <c r="O88" i="15" s="1"/>
  <c r="L19" i="15"/>
  <c r="N19" i="15" s="1"/>
  <c r="O19" i="15" s="1"/>
  <c r="L16" i="15"/>
  <c r="N16" i="15" s="1"/>
  <c r="O16" i="15" s="1"/>
  <c r="L11" i="15"/>
  <c r="N11" i="15" s="1"/>
  <c r="O11" i="15" s="1"/>
  <c r="L9" i="15"/>
  <c r="N9" i="15" s="1"/>
  <c r="O9" i="15" s="1"/>
  <c r="O7" i="15" l="1"/>
  <c r="O197" i="15" s="1"/>
  <c r="O201" i="15" s="1"/>
  <c r="N197" i="15"/>
  <c r="P54" i="15"/>
  <c r="Q54" i="15" s="1"/>
  <c r="P57" i="15"/>
  <c r="Q57" i="15" s="1"/>
  <c r="P182" i="15"/>
  <c r="Q182" i="15" s="1"/>
  <c r="P20" i="15"/>
  <c r="Q20" i="15" s="1"/>
  <c r="P135" i="15"/>
  <c r="Q135" i="15" s="1"/>
  <c r="P158" i="15"/>
  <c r="Q158" i="15" s="1"/>
  <c r="P7" i="15"/>
  <c r="Q7" i="15" s="1"/>
  <c r="P19" i="15"/>
  <c r="Q19" i="15" s="1"/>
  <c r="P34" i="15"/>
  <c r="Q34" i="15" s="1"/>
  <c r="P184" i="15"/>
  <c r="Q184" i="15" s="1"/>
  <c r="P171" i="15"/>
  <c r="Q171" i="15" s="1"/>
  <c r="P181" i="15"/>
  <c r="Q181" i="15" s="1"/>
  <c r="P41" i="15"/>
  <c r="Q41" i="15" s="1"/>
  <c r="P162" i="15"/>
  <c r="Q162" i="15" s="1"/>
  <c r="P10" i="15"/>
  <c r="Q10" i="15" s="1"/>
  <c r="P179" i="15"/>
  <c r="Q179" i="15" s="1"/>
  <c r="P166" i="15"/>
  <c r="Q166" i="15" s="1"/>
  <c r="P112" i="15"/>
  <c r="Q112" i="15" s="1"/>
  <c r="P187" i="15"/>
  <c r="Q187" i="15" s="1"/>
  <c r="P123" i="15"/>
  <c r="Q123" i="15" s="1"/>
  <c r="P8" i="15"/>
  <c r="Q8" i="15" s="1"/>
  <c r="P88" i="15"/>
  <c r="Q88" i="15" s="1"/>
  <c r="P52" i="15"/>
  <c r="Q52" i="15" s="1"/>
  <c r="P126" i="15"/>
  <c r="Q126" i="15" s="1"/>
  <c r="P195" i="15"/>
  <c r="Q195" i="15" s="1"/>
  <c r="P62" i="15"/>
  <c r="Q62" i="15" s="1"/>
  <c r="P94" i="15"/>
  <c r="Q94" i="15" s="1"/>
  <c r="P156" i="15"/>
  <c r="Q156" i="15" s="1"/>
  <c r="P78" i="15"/>
  <c r="Q78" i="15" s="1"/>
  <c r="P80" i="15"/>
  <c r="Q80" i="15" s="1"/>
  <c r="P99" i="15"/>
  <c r="Q99" i="15" s="1"/>
  <c r="P121" i="15"/>
  <c r="Q121" i="15" s="1"/>
  <c r="P93" i="15"/>
  <c r="Q93" i="15" s="1"/>
  <c r="P95" i="15"/>
  <c r="Q95" i="15" s="1"/>
  <c r="P11" i="15"/>
  <c r="Q11" i="15" s="1"/>
  <c r="P105" i="15"/>
  <c r="Q105" i="15" s="1"/>
  <c r="P167" i="15"/>
  <c r="Q167" i="15" s="1"/>
  <c r="P33" i="15"/>
  <c r="Q33" i="15" s="1"/>
  <c r="P24" i="15"/>
  <c r="Q24" i="15" s="1"/>
  <c r="P9" i="15"/>
  <c r="Q9" i="15" s="1"/>
  <c r="P116" i="15"/>
  <c r="Q116" i="15" s="1"/>
  <c r="P84" i="15"/>
  <c r="Q84" i="15" s="1"/>
  <c r="P170" i="15"/>
  <c r="Q170" i="15" s="1"/>
  <c r="P74" i="15"/>
  <c r="Q74" i="15" s="1"/>
  <c r="P144" i="15"/>
  <c r="Q144" i="15" s="1"/>
  <c r="P22" i="15"/>
  <c r="P113" i="15"/>
  <c r="Q113" i="15" s="1"/>
  <c r="P17" i="15"/>
  <c r="Q17" i="15" s="1"/>
  <c r="P29" i="15"/>
  <c r="Q29" i="15" s="1"/>
  <c r="P91" i="15"/>
  <c r="Q91" i="15" s="1"/>
  <c r="P117" i="15"/>
  <c r="Q117" i="15" s="1"/>
  <c r="P44" i="15"/>
  <c r="P152" i="15"/>
  <c r="Q152" i="15" s="1"/>
  <c r="P191" i="15"/>
  <c r="Q191" i="15" s="1"/>
  <c r="P176" i="15"/>
  <c r="Q176" i="15" s="1"/>
  <c r="P173" i="15"/>
  <c r="Q173" i="15" s="1"/>
  <c r="P165" i="15"/>
  <c r="Q165" i="15" s="1"/>
  <c r="P139" i="15"/>
  <c r="Q139" i="15" s="1"/>
  <c r="P107" i="15"/>
  <c r="Q107" i="15" s="1"/>
  <c r="P106" i="15"/>
  <c r="Q106" i="15" s="1"/>
  <c r="P103" i="15"/>
  <c r="Q103" i="15" s="1"/>
  <c r="P100" i="15"/>
  <c r="Q100" i="15" s="1"/>
  <c r="P68" i="15"/>
  <c r="Q68" i="15" s="1"/>
  <c r="P64" i="15"/>
  <c r="Q64" i="15" s="1"/>
  <c r="P58" i="15"/>
  <c r="Q58" i="15" s="1"/>
  <c r="P50" i="15"/>
  <c r="Q50" i="15" s="1"/>
  <c r="P39" i="15"/>
  <c r="Q39" i="15" s="1"/>
  <c r="P16" i="15"/>
  <c r="Q16" i="15" s="1"/>
  <c r="P15" i="15"/>
  <c r="Q15" i="15" s="1"/>
  <c r="P161" i="15"/>
  <c r="Q161" i="15" s="1"/>
  <c r="L197" i="15"/>
  <c r="H197" i="15"/>
  <c r="P18" i="15" l="1"/>
  <c r="Q18" i="15" s="1"/>
  <c r="P197" i="15" l="1"/>
  <c r="Q197" i="15"/>
</calcChain>
</file>

<file path=xl/sharedStrings.xml><?xml version="1.0" encoding="utf-8"?>
<sst xmlns="http://schemas.openxmlformats.org/spreadsheetml/2006/main" count="213" uniqueCount="209">
  <si>
    <t>ИТОГО</t>
  </si>
  <si>
    <t>№ п/п</t>
  </si>
  <si>
    <t>Наименование муниципального образования</t>
  </si>
  <si>
    <t>Бокситогорский муниципальный район</t>
  </si>
  <si>
    <t>Город Пикалево</t>
  </si>
  <si>
    <t>Ефимовское городское поселение</t>
  </si>
  <si>
    <t>Большедворское сельское поселение</t>
  </si>
  <si>
    <t>Борское сельское поселение</t>
  </si>
  <si>
    <t>Самойловское сельское поселение</t>
  </si>
  <si>
    <t>Лидское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</si>
  <si>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</si>
  <si>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</si>
  <si>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</si>
  <si>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</si>
  <si>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</si>
  <si>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</si>
  <si>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</si>
  <si>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</si>
  <si>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</si>
  <si>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МО г. Волхов</t>
  </si>
  <si>
    <t>Сясьстройское городское поселение</t>
  </si>
  <si>
    <t>Новоладожское городское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</si>
  <si>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</si>
  <si>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</si>
  <si>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</si>
  <si>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 поселение</t>
  </si>
  <si>
    <t>Колчановское сельское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</si>
  <si>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</si>
  <si>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</si>
  <si>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</si>
  <si>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</si>
  <si>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</si>
  <si>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</si>
  <si>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</si>
  <si>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</si>
  <si>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Всеволожское городское поселение</t>
  </si>
  <si>
    <t>Дубровское городское поселение</t>
  </si>
  <si>
    <t>Кузьмоловское городское поселение</t>
  </si>
  <si>
    <t>Морозовское городское поселение</t>
  </si>
  <si>
    <t>Рахьинское городское поселение*</t>
  </si>
  <si>
    <t>Свердловское городское поселение</t>
  </si>
  <si>
    <t>Токсовское городское поселение</t>
  </si>
  <si>
    <t>Агалатовское сельское поселение</t>
  </si>
  <si>
    <t>Бугровское сельское поселение</t>
  </si>
  <si>
    <t>Заневское городское поселение</t>
  </si>
  <si>
    <t>Куйвозовское сельское поселение</t>
  </si>
  <si>
    <t>Лесколовское сельское поселение</t>
  </si>
  <si>
    <t>Новодевяткинское сельское поселение</t>
  </si>
  <si>
    <t>Романовское сельское поселение</t>
  </si>
  <si>
    <t>Щегловское сельское поселение</t>
  </si>
  <si>
    <t>Выборгский район</t>
  </si>
  <si>
    <t>Выборгское городское поселение</t>
  </si>
  <si>
    <t>Высоцкое городское поселение</t>
  </si>
  <si>
    <t>Каменогорское городское поселение</t>
  </si>
  <si>
    <t>Приморское городское поселение * (гр. 11 42+7 (Глебычево)</t>
  </si>
  <si>
    <t>Светогорское городское поселение</t>
  </si>
  <si>
    <t>Рощинское городское поселение</t>
  </si>
  <si>
    <t>Советское городское поселение</t>
  </si>
  <si>
    <t>Гончаровское сельское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</si>
  <si>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</si>
  <si>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</si>
  <si>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</si>
  <si>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Селезневское сельское поселение</t>
  </si>
  <si>
    <t>Гатчинский муниципальный район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</si>
  <si>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</si>
  <si>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</si>
  <si>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</si>
  <si>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Коммунарское городское поселение</t>
  </si>
  <si>
    <t>Сиверское городское поселение</t>
  </si>
  <si>
    <t>Таицкое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</si>
  <si>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</si>
  <si>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</si>
  <si>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</si>
  <si>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</si>
  <si>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</si>
  <si>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</si>
  <si>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</si>
  <si>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</si>
  <si>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</si>
  <si>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Сусанинское сельское поселение</t>
  </si>
  <si>
    <t>Сяськелевское сельское поселение</t>
  </si>
  <si>
    <t>Кингисеппский муниципальный район</t>
  </si>
  <si>
    <t>г. Ивангород</t>
  </si>
  <si>
    <t>Кингисеппское городское поселение</t>
  </si>
  <si>
    <t>Большелуцкое сельское поселение</t>
  </si>
  <si>
    <t>Вистинское сельское поселение</t>
  </si>
  <si>
    <t>Котельское сельское поселение</t>
  </si>
  <si>
    <t>Куземкинское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</si>
  <si>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</si>
  <si>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</si>
  <si>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</si>
  <si>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</si>
  <si>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</si>
  <si>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</si>
  <si>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Кировский муниципальный район</t>
  </si>
  <si>
    <t>Кировское городское поселение</t>
  </si>
  <si>
    <t>Назиевское городское поселение</t>
  </si>
  <si>
    <t>Мгинское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</si>
  <si>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</si>
  <si>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</si>
  <si>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</si>
  <si>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</si>
  <si>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</si>
  <si>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</si>
  <si>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Суховское сельское поселение</t>
  </si>
  <si>
    <t>Шумское сельское поселение</t>
  </si>
  <si>
    <t>Лодейнопольский муниципальный район</t>
  </si>
  <si>
    <t>Лодейнопольское городское поселение</t>
  </si>
  <si>
    <t>Свирьстройское городское поселение</t>
  </si>
  <si>
    <t>Алеховщинское сельское поселение</t>
  </si>
  <si>
    <t>Янегское сельское поселение</t>
  </si>
  <si>
    <t>Доможировское сельское поселение</t>
  </si>
  <si>
    <t>Ломоносовский муниципальный район</t>
  </si>
  <si>
    <t>Лебяженское городское поселение</t>
  </si>
  <si>
    <t>Аннинское городское поселение</t>
  </si>
  <si>
    <t>Вилозское сельское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</si>
  <si>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</si>
  <si>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</si>
  <si>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</si>
  <si>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</si>
  <si>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</si>
  <si>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</si>
  <si>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</si>
  <si>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</si>
  <si>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</si>
  <si>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</si>
  <si>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</si>
  <si>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</si>
  <si>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Лужское городское поселение</t>
  </si>
  <si>
    <t>Толмачевское городское поселение</t>
  </si>
  <si>
    <t>Волошовское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</si>
  <si>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</si>
  <si>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</si>
  <si>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</si>
  <si>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</si>
  <si>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</si>
  <si>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</si>
  <si>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</si>
  <si>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</si>
  <si>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</si>
  <si>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</si>
  <si>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</si>
  <si>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 муниципальный район</t>
  </si>
  <si>
    <t xml:space="preserve"> Подпорожское городское поселение</t>
  </si>
  <si>
    <t>Важинское городское поселение</t>
  </si>
  <si>
    <t>Вознесенское городское поселение</t>
  </si>
  <si>
    <t>Никольское городское поселение</t>
  </si>
  <si>
    <t>Винницкое сельское поселение</t>
  </si>
  <si>
    <t>Приозерский муниципальный район</t>
  </si>
  <si>
    <t>Приозерское городское поселение</t>
  </si>
  <si>
    <t>Кузнечненское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</si>
  <si>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</si>
  <si>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</si>
  <si>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</si>
  <si>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</si>
  <si>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</si>
  <si>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</si>
  <si>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</si>
  <si>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</si>
  <si>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</si>
  <si>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</si>
  <si>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</si>
  <si>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</si>
  <si>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</si>
  <si>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Сланцевское городское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</si>
  <si>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</si>
  <si>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</si>
  <si>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</si>
  <si>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</si>
  <si>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Старопольское сельское поселение</t>
  </si>
  <si>
    <t>Черновское сельское поселение</t>
  </si>
  <si>
    <t>Сосновоборский городской округ</t>
  </si>
  <si>
    <t>Тихвинский  муниципальный район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</si>
  <si>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</si>
  <si>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</si>
  <si>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</si>
  <si>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</si>
  <si>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</si>
  <si>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</si>
  <si>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Цвылевское сельское поселение</t>
  </si>
  <si>
    <t>Шугозерское сельское поселение</t>
  </si>
  <si>
    <t>Тосненский  район</t>
  </si>
  <si>
    <t>Тосненское городское поселение</t>
  </si>
  <si>
    <t>Красноборское городское поселение</t>
  </si>
  <si>
    <t>Ульяновское городское поселение</t>
  </si>
  <si>
    <t>Форносовское городское поселение</t>
  </si>
  <si>
    <t>Рябовское городское поселение</t>
  </si>
  <si>
    <t>Тельмановское сельское поселение</t>
  </si>
  <si>
    <t>Лисинское сельское поселение</t>
  </si>
  <si>
    <t>Федоровское городское поселение</t>
  </si>
  <si>
    <t>С учетом сокращения</t>
  </si>
  <si>
    <t>Размер субсидии в распределение (округление)</t>
  </si>
  <si>
    <t>Размер увеличения по сравн.с 2022</t>
  </si>
  <si>
    <t>Доп.потребность на 2023 год в связи с увелич СДТД</t>
  </si>
  <si>
    <t>Численность работников (2023 год)</t>
  </si>
  <si>
    <t>Размер увеличения среднемесячной заработной платы в 2023 г. 4 %</t>
  </si>
  <si>
    <t>согл</t>
  </si>
  <si>
    <t>Размер субсидии 2023 года</t>
  </si>
  <si>
    <t>Плановое значение показателя заработной платы на 2023 (48560)</t>
  </si>
  <si>
    <t>Численность работников (2024 год)</t>
  </si>
  <si>
    <t>% передостижения показателей по итогам 2022 года (более 5)</t>
  </si>
  <si>
    <t>Фактическое значение за 2023</t>
  </si>
  <si>
    <t>Колтушское городское поселение</t>
  </si>
  <si>
    <t xml:space="preserve">Планируемое значение  на 2024 год 
52 840 руб. </t>
  </si>
  <si>
    <t>Размер субсидии на 2024 год (гр.3/% софин.*100*гр.12/гр.11+гр.9)*% софин.</t>
  </si>
  <si>
    <t>Размер субсидии с учетом сокращения</t>
  </si>
  <si>
    <t>Расчет распределения субсидий бюджетам муниципальных образований Ленинградской области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 на 2024 год и на плановый период 2025 и 2026 годов</t>
  </si>
  <si>
    <t>Приложение 60 к пояснительной записке 2024 года</t>
  </si>
  <si>
    <t>Приложение 60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</si>
</sst>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  <numFmt numFmtId="169" formatCode="#,##0.000"/>
    <numFmt numFmtId="170" formatCode="0.0"/>
    <numFmt numFmtId="171" formatCode="#,##0.00000000"/>
    <numFmt numFmtId="172" formatCode="#,##0.0000"/>
    <numFmt numFmtId="173" formatCode="#,##0.000000"/>
  </numFmts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4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7" fontId="1" fillId="0" borderId="0"/>
    <xf numFmtId="165" fontId="1" fillId="0" borderId="0"/>
    <xf numFmtId="166" fontId="1" fillId="0" borderId="0"/>
    <xf numFmtId="164" fontId="1" fillId="0" borderId="0"/>
    <xf numFmtId="0" fontId="6" fillId="0" borderId="0"/>
    <xf numFmtId="0" fontId="6" fillId="0" borderId="0"/>
    <xf numFmtId="9" fontId="1" fillId="0" borderId="0"/>
    <xf numFmtId="0" fontId="8" fillId="0" borderId="0"/>
    <xf numFmtId="0" fontId="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0" borderId="0" xfId="2" applyFont="1" applyFill="1" applyBorder="1"/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" fontId="3" fillId="0" borderId="0" xfId="2" applyNumberFormat="1" applyFont="1" applyFill="1" applyBorder="1"/>
    <xf numFmtId="168" fontId="3" fillId="0" borderId="0" xfId="2" applyNumberFormat="1" applyFont="1" applyFill="1" applyBorder="1"/>
    <xf numFmtId="0" fontId="5" fillId="0" borderId="0" xfId="2" applyFont="1" applyFill="1" applyBorder="1"/>
    <xf numFmtId="4" fontId="5" fillId="0" borderId="0" xfId="2" applyNumberFormat="1" applyFont="1" applyFill="1" applyBorder="1" applyAlignment="1">
      <alignment horizontal="right" vertical="center"/>
    </xf>
    <xf numFmtId="4" fontId="5" fillId="0" borderId="0" xfId="2" applyNumberFormat="1" applyFont="1" applyFill="1" applyBorder="1"/>
    <xf numFmtId="168" fontId="5" fillId="0" borderId="0" xfId="2" applyNumberFormat="1" applyFont="1" applyFill="1" applyBorder="1"/>
    <xf numFmtId="0" fontId="7" fillId="0" borderId="0" xfId="2" applyFont="1" applyFill="1" applyBorder="1"/>
    <xf numFmtId="169" fontId="3" fillId="0" borderId="0" xfId="2" applyNumberFormat="1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 wrapText="1"/>
    </xf>
    <xf numFmtId="4" fontId="10" fillId="0" borderId="1" xfId="2" applyNumberFormat="1" applyFont="1" applyFill="1" applyBorder="1" applyAlignment="1">
      <alignment horizontal="center" vertical="center"/>
    </xf>
    <xf numFmtId="168" fontId="10" fillId="0" borderId="1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/>
    </xf>
    <xf numFmtId="170" fontId="10" fillId="0" borderId="1" xfId="2" applyNumberFormat="1" applyFont="1" applyFill="1" applyBorder="1" applyAlignment="1">
      <alignment horizontal="center" vertical="center"/>
    </xf>
    <xf numFmtId="0" fontId="11" fillId="0" borderId="1" xfId="2" applyFont="1" applyFill="1" applyBorder="1"/>
    <xf numFmtId="168" fontId="11" fillId="0" borderId="1" xfId="2" applyNumberFormat="1" applyFont="1" applyFill="1" applyBorder="1" applyAlignment="1">
      <alignment horizontal="center" vertical="center"/>
    </xf>
    <xf numFmtId="4" fontId="11" fillId="0" borderId="1" xfId="2" applyNumberFormat="1" applyFont="1" applyFill="1" applyBorder="1" applyAlignment="1">
      <alignment horizontal="center" vertical="center"/>
    </xf>
    <xf numFmtId="4" fontId="11" fillId="0" borderId="1" xfId="2" applyNumberFormat="1" applyFont="1" applyFill="1" applyBorder="1" applyAlignment="1">
      <alignment horizontal="center"/>
    </xf>
    <xf numFmtId="2" fontId="11" fillId="0" borderId="1" xfId="2" applyNumberFormat="1" applyFont="1" applyFill="1" applyBorder="1" applyAlignment="1">
      <alignment horizontal="center" vertical="center"/>
    </xf>
    <xf numFmtId="10" fontId="10" fillId="0" borderId="1" xfId="3" applyNumberFormat="1" applyFont="1" applyFill="1" applyBorder="1" applyAlignment="1">
      <alignment horizontal="center" vertical="center"/>
    </xf>
    <xf numFmtId="9" fontId="12" fillId="0" borderId="0" xfId="2" applyNumberFormat="1" applyFont="1" applyFill="1" applyBorder="1"/>
    <xf numFmtId="0" fontId="12" fillId="0" borderId="0" xfId="2" applyFont="1" applyFill="1" applyBorder="1"/>
    <xf numFmtId="0" fontId="5" fillId="0" borderId="0" xfId="2" applyFont="1" applyFill="1" applyBorder="1" applyAlignment="1">
      <alignment horizontal="right"/>
    </xf>
    <xf numFmtId="171" fontId="3" fillId="0" borderId="0" xfId="2" applyNumberFormat="1" applyFont="1" applyFill="1" applyBorder="1" applyAlignment="1">
      <alignment horizontal="right" vertical="center"/>
    </xf>
    <xf numFmtId="1" fontId="5" fillId="0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wrapText="1"/>
    </xf>
    <xf numFmtId="1" fontId="5" fillId="0" borderId="1" xfId="2" applyNumberFormat="1" applyFont="1" applyFill="1" applyBorder="1" applyAlignment="1">
      <alignment horizontal="center"/>
    </xf>
    <xf numFmtId="1" fontId="13" fillId="0" borderId="0" xfId="2" applyNumberFormat="1" applyFont="1" applyFill="1" applyBorder="1" applyAlignment="1">
      <alignment horizontal="center"/>
    </xf>
    <xf numFmtId="172" fontId="5" fillId="0" borderId="0" xfId="2" applyNumberFormat="1" applyFont="1" applyFill="1" applyBorder="1"/>
    <xf numFmtId="4" fontId="7" fillId="0" borderId="0" xfId="2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/>
    </xf>
    <xf numFmtId="4" fontId="10" fillId="0" borderId="0" xfId="2" applyNumberFormat="1" applyFont="1" applyFill="1" applyBorder="1"/>
    <xf numFmtId="173" fontId="10" fillId="0" borderId="0" xfId="2" applyNumberFormat="1" applyFont="1" applyFill="1" applyBorder="1"/>
    <xf numFmtId="4" fontId="14" fillId="0" borderId="0" xfId="2" applyNumberFormat="1" applyFont="1" applyFill="1" applyBorder="1" applyAlignment="1">
      <alignment horizontal="right" vertical="center"/>
    </xf>
    <xf numFmtId="0" fontId="11" fillId="0" borderId="1" xfId="2" applyFont="1" applyFill="1" applyBorder="1" applyAlignment="1">
      <alignment horizontal="center" vertical="center" wrapText="1"/>
    </xf>
    <xf numFmtId="4" fontId="11" fillId="0" borderId="1" xfId="2" applyNumberFormat="1" applyFont="1" applyFill="1" applyBorder="1" applyAlignment="1">
      <alignment horizontal="center" vertical="center" wrapText="1"/>
    </xf>
    <xf numFmtId="1" fontId="15" fillId="0" borderId="0" xfId="0" applyNumberFormat="1" applyFont="1" applyFill="1" applyAlignment="1">
      <alignment horizontal="right" vertical="top"/>
    </xf>
    <xf numFmtId="4" fontId="10" fillId="0" borderId="0" xfId="2" applyNumberFormat="1" applyFont="1" applyFill="1" applyBorder="1" applyAlignment="1">
      <alignment horizontal="right" vertical="center" wrapText="1"/>
    </xf>
    <xf numFmtId="0" fontId="11" fillId="0" borderId="0" xfId="2" applyFont="1" applyFill="1" applyBorder="1" applyAlignment="1">
      <alignment horizontal="center" vertical="center" wrapText="1"/>
    </xf>
  </cellXfs>
  <cellStyles count="19">
    <cellStyle name="Comma" xfId="6"/>
    <cellStyle name="Comma [0]" xfId="7"/>
    <cellStyle name="Currency" xfId="8"/>
    <cellStyle name="Currency [0]" xfId="9"/>
    <cellStyle name="Excel Built-in Normal" xfId="1"/>
    <cellStyle name="Normal" xfId="10"/>
    <cellStyle name="Normal 2" xfId="11"/>
    <cellStyle name="Percent" xfId="12"/>
    <cellStyle name="Обычный" xfId="0" builtinId="0"/>
    <cellStyle name="Обычный 2" xfId="2"/>
    <cellStyle name="Обычный 2 2" xfId="14"/>
    <cellStyle name="Обычный 3" xfId="15"/>
    <cellStyle name="Обычный 4" xfId="16"/>
    <cellStyle name="Обычный 5" xfId="13"/>
    <cellStyle name="Обычный 6" xfId="18"/>
    <cellStyle name="Обычный 7" xfId="4"/>
    <cellStyle name="Процентный" xfId="3" builtinId="5"/>
    <cellStyle name="Процентный 2" xfId="17"/>
    <cellStyle name="Финансовый 2" xfId="5"/>
  </cellStyles>
  <dxfs count="4"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Q211"/>
  <sheetViews>
    <sheetView tabSelected="1" zoomScaleNormal="100" workbookViewId="0">
      <selection activeCell="U11" sqref="U11"/>
    </sheetView>
  </sheetViews>
  <sheetFormatPr defaultColWidth="9.140625" defaultRowHeight="15.75" outlineLevelCol="1" x14ac:dyDescent="0.25"/>
  <cols>
    <col min="1" max="1" width="4.5703125" style="1" customWidth="1"/>
    <col min="2" max="2" width="36" style="1" customWidth="1"/>
    <col min="3" max="3" width="14.7109375" style="1" customWidth="1"/>
    <col min="4" max="5" width="14.85546875" style="4" customWidth="1"/>
    <col min="6" max="6" width="17" style="4" customWidth="1"/>
    <col min="7" max="7" width="14.85546875" style="4" hidden="1" customWidth="1" outlineLevel="1"/>
    <col min="8" max="8" width="14.7109375" style="4" customWidth="1" collapsed="1"/>
    <col min="9" max="9" width="15.85546875" style="4" customWidth="1"/>
    <col min="10" max="10" width="15.5703125" style="5" customWidth="1"/>
    <col min="11" max="11" width="15.5703125" style="1" customWidth="1"/>
    <col min="12" max="12" width="19.7109375" style="2" customWidth="1"/>
    <col min="13" max="13" width="16.85546875" style="2" hidden="1" customWidth="1"/>
    <col min="14" max="14" width="14.140625" style="2" hidden="1" customWidth="1"/>
    <col min="15" max="15" width="17" style="2" hidden="1" customWidth="1"/>
    <col min="16" max="16" width="14.42578125" style="37" customWidth="1"/>
    <col min="17" max="17" width="16.140625" style="37" customWidth="1"/>
    <col min="18" max="16384" width="9.140625" style="1"/>
  </cols>
  <sheetData>
    <row r="1" spans="1:17" x14ac:dyDescent="0.25">
      <c r="L1" s="42" t="s">
        <v>208</v>
      </c>
      <c r="M1" s="43"/>
      <c r="N1" s="43"/>
      <c r="O1" s="43"/>
      <c r="Q1" s="42" t="s">
        <v>207</v>
      </c>
    </row>
    <row r="2" spans="1:17" ht="77.25" customHeight="1" x14ac:dyDescent="0.15">
      <c r="A2" s="44" t="s">
        <v>206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x14ac:dyDescent="0.25">
      <c r="A3" s="6"/>
      <c r="B3" s="6"/>
      <c r="C3" s="6"/>
      <c r="D3" s="8"/>
      <c r="E3" s="8"/>
      <c r="F3" s="8"/>
      <c r="G3" s="33">
        <f>52840/48560</f>
        <v>1.0881383855024711</v>
      </c>
      <c r="H3" s="8"/>
      <c r="I3" s="8"/>
      <c r="J3" s="9"/>
      <c r="K3" s="6"/>
      <c r="L3" s="7"/>
      <c r="M3" s="7"/>
      <c r="N3" s="7"/>
      <c r="O3" s="7"/>
    </row>
    <row r="4" spans="1:17" s="3" customFormat="1" ht="110.25" x14ac:dyDescent="0.2">
      <c r="A4" s="40" t="s">
        <v>1</v>
      </c>
      <c r="B4" s="40" t="s">
        <v>2</v>
      </c>
      <c r="C4" s="40" t="s">
        <v>197</v>
      </c>
      <c r="D4" s="40" t="s">
        <v>198</v>
      </c>
      <c r="E4" s="40" t="s">
        <v>201</v>
      </c>
      <c r="F4" s="41" t="s">
        <v>203</v>
      </c>
      <c r="G4" s="41" t="s">
        <v>195</v>
      </c>
      <c r="H4" s="41" t="s">
        <v>193</v>
      </c>
      <c r="I4" s="41" t="s">
        <v>192</v>
      </c>
      <c r="J4" s="40" t="s">
        <v>194</v>
      </c>
      <c r="K4" s="40" t="s">
        <v>199</v>
      </c>
      <c r="L4" s="41" t="s">
        <v>204</v>
      </c>
      <c r="M4" s="41" t="s">
        <v>200</v>
      </c>
      <c r="N4" s="41" t="s">
        <v>190</v>
      </c>
      <c r="O4" s="41" t="s">
        <v>191</v>
      </c>
      <c r="P4" s="41" t="s">
        <v>205</v>
      </c>
      <c r="Q4" s="41" t="s">
        <v>191</v>
      </c>
    </row>
    <row r="5" spans="1:17" s="32" customFormat="1" ht="12.75" x14ac:dyDescent="0.2">
      <c r="A5" s="29">
        <v>1</v>
      </c>
      <c r="B5" s="30">
        <v>2</v>
      </c>
      <c r="C5" s="31">
        <v>3</v>
      </c>
      <c r="D5" s="31">
        <v>4</v>
      </c>
      <c r="E5" s="31">
        <v>5</v>
      </c>
      <c r="F5" s="31">
        <v>6</v>
      </c>
      <c r="G5" s="31">
        <v>6</v>
      </c>
      <c r="H5" s="31">
        <v>7</v>
      </c>
      <c r="I5" s="31">
        <v>8</v>
      </c>
      <c r="J5" s="31">
        <v>9</v>
      </c>
      <c r="K5" s="31">
        <v>10</v>
      </c>
      <c r="L5" s="29">
        <v>11</v>
      </c>
      <c r="M5" s="29">
        <v>12</v>
      </c>
      <c r="N5" s="29">
        <v>13</v>
      </c>
      <c r="O5" s="29">
        <v>14</v>
      </c>
      <c r="P5" s="29">
        <v>12</v>
      </c>
      <c r="Q5" s="29">
        <v>13</v>
      </c>
    </row>
    <row r="6" spans="1:17" ht="31.5" x14ac:dyDescent="0.15">
      <c r="A6" s="12">
        <v>1</v>
      </c>
      <c r="B6" s="13" t="s">
        <v>3</v>
      </c>
      <c r="C6" s="14">
        <v>10275.9</v>
      </c>
      <c r="D6" s="14">
        <v>43193.200745321526</v>
      </c>
      <c r="E6" s="14">
        <v>43193.200745321526</v>
      </c>
      <c r="F6" s="14">
        <f>IF(E6&gt;52840,E6,IF(E6*1.0881&gt;52840,52840,E6*1.0881))</f>
        <v>46998.521730984357</v>
      </c>
      <c r="G6" s="24">
        <f>F6/E6-100%</f>
        <v>8.8100000000000067E-2</v>
      </c>
      <c r="H6" s="14">
        <f>+I6*K6*12*1.302/1000</f>
        <v>3032.1710890797995</v>
      </c>
      <c r="I6" s="14">
        <f>+F6-E6</f>
        <v>3805.3209856628309</v>
      </c>
      <c r="J6" s="12">
        <v>51</v>
      </c>
      <c r="K6" s="12">
        <v>51</v>
      </c>
      <c r="L6" s="14">
        <f>(C6/50*100*K6/J6+H6)*0.5</f>
        <v>11791.985544539899</v>
      </c>
      <c r="M6" s="14"/>
      <c r="N6" s="14">
        <f>IF(M6&gt;5,L6-((L6/100)*M6),L6)</f>
        <v>11791.985544539899</v>
      </c>
      <c r="O6" s="15">
        <f t="shared" ref="O6:O69" si="0">ROUND(N6,1)</f>
        <v>11792</v>
      </c>
      <c r="P6" s="14">
        <f t="shared" ref="P6:P37" si="1">+N6*0.93405</f>
        <v>11014.304097877493</v>
      </c>
      <c r="Q6" s="14">
        <f t="shared" ref="Q6:Q21" si="2">ROUND(P6,1)</f>
        <v>11014.3</v>
      </c>
    </row>
    <row r="7" spans="1:17" x14ac:dyDescent="0.15">
      <c r="A7" s="12">
        <f>+A6+1</f>
        <v>2</v>
      </c>
      <c r="B7" s="16" t="s">
        <v>4</v>
      </c>
      <c r="C7" s="14">
        <v>7692.2</v>
      </c>
      <c r="D7" s="14">
        <v>44641.387612288141</v>
      </c>
      <c r="E7" s="14">
        <v>44641.387612288141</v>
      </c>
      <c r="F7" s="14">
        <f t="shared" ref="F7:F70" si="3">IF(E7&gt;52840,E7,IF(E7*1.0881&gt;52840,52840,E7*1.0881))</f>
        <v>48574.293860930731</v>
      </c>
      <c r="G7" s="24">
        <f t="shared" ref="G7:G70" si="4">F7/E7-100%</f>
        <v>8.8100000000000067E-2</v>
      </c>
      <c r="H7" s="14">
        <f t="shared" ref="H7:H12" si="5">+I7*K7*12*1.302/1000</f>
        <v>2224.4077256822648</v>
      </c>
      <c r="I7" s="14">
        <f t="shared" ref="I7:I37" si="6">+F7-E7</f>
        <v>3932.9062486425901</v>
      </c>
      <c r="J7" s="12">
        <v>36.200000000000003</v>
      </c>
      <c r="K7" s="12">
        <v>36.200000000000003</v>
      </c>
      <c r="L7" s="14">
        <f t="shared" ref="L7:L12" si="7">(C7/50*100*K7/J7+H7)*0.5</f>
        <v>8804.4038628411326</v>
      </c>
      <c r="M7" s="14"/>
      <c r="N7" s="14">
        <f t="shared" ref="N7:N70" si="8">IF(M7&gt;5,L7-((L7/100)*M7),L7)</f>
        <v>8804.4038628411326</v>
      </c>
      <c r="O7" s="15">
        <f t="shared" si="0"/>
        <v>8804.4</v>
      </c>
      <c r="P7" s="14">
        <f t="shared" si="1"/>
        <v>8223.7534280867603</v>
      </c>
      <c r="Q7" s="14">
        <f t="shared" si="2"/>
        <v>8223.7999999999993</v>
      </c>
    </row>
    <row r="8" spans="1:17" x14ac:dyDescent="0.15">
      <c r="A8" s="12">
        <f>A7+1</f>
        <v>3</v>
      </c>
      <c r="B8" s="16" t="s">
        <v>5</v>
      </c>
      <c r="C8" s="14">
        <v>3713.8</v>
      </c>
      <c r="D8" s="14">
        <v>44532.844013790476</v>
      </c>
      <c r="E8" s="14">
        <v>44532.844013790476</v>
      </c>
      <c r="F8" s="14">
        <f t="shared" si="3"/>
        <v>48456.187571405419</v>
      </c>
      <c r="G8" s="24">
        <f t="shared" si="4"/>
        <v>8.8100000000000067E-2</v>
      </c>
      <c r="H8" s="14">
        <f>+I8*K8*12*1.302/1000</f>
        <v>1097.239923420748</v>
      </c>
      <c r="I8" s="14">
        <f t="shared" si="6"/>
        <v>3923.3435576149423</v>
      </c>
      <c r="J8" s="12">
        <v>17.899999999999999</v>
      </c>
      <c r="K8" s="12">
        <v>17.899999999999999</v>
      </c>
      <c r="L8" s="14">
        <f t="shared" si="7"/>
        <v>4262.419961710375</v>
      </c>
      <c r="M8" s="14"/>
      <c r="N8" s="14">
        <f t="shared" si="8"/>
        <v>4262.419961710375</v>
      </c>
      <c r="O8" s="15">
        <f t="shared" si="0"/>
        <v>4262.3999999999996</v>
      </c>
      <c r="P8" s="14">
        <f t="shared" si="1"/>
        <v>3981.3133652355759</v>
      </c>
      <c r="Q8" s="14">
        <f t="shared" si="2"/>
        <v>3981.3</v>
      </c>
    </row>
    <row r="9" spans="1:17" ht="31.5" x14ac:dyDescent="0.15">
      <c r="A9" s="12">
        <f>A8+1</f>
        <v>4</v>
      </c>
      <c r="B9" s="16" t="s">
        <v>6</v>
      </c>
      <c r="C9" s="14">
        <v>1043.2</v>
      </c>
      <c r="D9" s="14">
        <v>42114.419378104583</v>
      </c>
      <c r="E9" s="14">
        <v>42114.419378104583</v>
      </c>
      <c r="F9" s="14">
        <f t="shared" si="3"/>
        <v>45824.699725315601</v>
      </c>
      <c r="G9" s="24">
        <f t="shared" si="4"/>
        <v>8.8100000000000067E-2</v>
      </c>
      <c r="H9" s="14">
        <f t="shared" si="5"/>
        <v>313.03486878205462</v>
      </c>
      <c r="I9" s="14">
        <f t="shared" si="6"/>
        <v>3710.2803472110172</v>
      </c>
      <c r="J9" s="12">
        <v>5.4</v>
      </c>
      <c r="K9" s="12">
        <v>5.4</v>
      </c>
      <c r="L9" s="14">
        <f t="shared" si="7"/>
        <v>1199.7174343910274</v>
      </c>
      <c r="M9" s="14"/>
      <c r="N9" s="14">
        <f t="shared" si="8"/>
        <v>1199.7174343910274</v>
      </c>
      <c r="O9" s="15">
        <f t="shared" si="0"/>
        <v>1199.7</v>
      </c>
      <c r="P9" s="14">
        <f t="shared" si="1"/>
        <v>1120.5960695929391</v>
      </c>
      <c r="Q9" s="14">
        <f t="shared" si="2"/>
        <v>1120.5999999999999</v>
      </c>
    </row>
    <row r="10" spans="1:17" x14ac:dyDescent="0.15">
      <c r="A10" s="12">
        <f t="shared" ref="A10:A73" si="9">+A9+1</f>
        <v>5</v>
      </c>
      <c r="B10" s="16" t="s">
        <v>7</v>
      </c>
      <c r="C10" s="14">
        <v>1869.8</v>
      </c>
      <c r="D10" s="14">
        <v>46382.668848000001</v>
      </c>
      <c r="E10" s="14">
        <v>46382.668848000001</v>
      </c>
      <c r="F10" s="14">
        <f t="shared" si="3"/>
        <v>50468.981973508802</v>
      </c>
      <c r="G10" s="24">
        <f t="shared" si="4"/>
        <v>8.8100000000000067E-2</v>
      </c>
      <c r="H10" s="14">
        <f>+I10*K10*12*1.302/1000</f>
        <v>542.67872832007095</v>
      </c>
      <c r="I10" s="14">
        <f t="shared" si="6"/>
        <v>4086.313125508801</v>
      </c>
      <c r="J10" s="12">
        <v>8.5</v>
      </c>
      <c r="K10" s="12">
        <v>8.5</v>
      </c>
      <c r="L10" s="14">
        <f t="shared" si="7"/>
        <v>2141.1393641600353</v>
      </c>
      <c r="M10" s="14"/>
      <c r="N10" s="14">
        <f t="shared" si="8"/>
        <v>2141.1393641600353</v>
      </c>
      <c r="O10" s="15">
        <f t="shared" si="0"/>
        <v>2141.1</v>
      </c>
      <c r="P10" s="14">
        <f t="shared" si="1"/>
        <v>1999.931223093681</v>
      </c>
      <c r="Q10" s="14">
        <f t="shared" si="2"/>
        <v>1999.9</v>
      </c>
    </row>
    <row r="11" spans="1:17" x14ac:dyDescent="0.15">
      <c r="A11" s="12">
        <f t="shared" si="9"/>
        <v>6</v>
      </c>
      <c r="B11" s="16" t="s">
        <v>8</v>
      </c>
      <c r="C11" s="14">
        <v>2153.6</v>
      </c>
      <c r="D11" s="14">
        <v>46107.16823557824</v>
      </c>
      <c r="E11" s="14">
        <v>46107.16823557824</v>
      </c>
      <c r="F11" s="14">
        <f t="shared" si="3"/>
        <v>50169.209757132689</v>
      </c>
      <c r="G11" s="24">
        <f t="shared" si="4"/>
        <v>8.8100000000000067E-2</v>
      </c>
      <c r="H11" s="14">
        <f>+I11*K11*12*1.302/1000</f>
        <v>634.65336732766718</v>
      </c>
      <c r="I11" s="14">
        <f t="shared" si="6"/>
        <v>4062.041521554449</v>
      </c>
      <c r="J11" s="12">
        <v>10</v>
      </c>
      <c r="K11" s="12">
        <v>10</v>
      </c>
      <c r="L11" s="14">
        <f t="shared" si="7"/>
        <v>2470.9266836638335</v>
      </c>
      <c r="M11" s="14"/>
      <c r="N11" s="14">
        <f t="shared" si="8"/>
        <v>2470.9266836638335</v>
      </c>
      <c r="O11" s="15">
        <f t="shared" si="0"/>
        <v>2470.9</v>
      </c>
      <c r="P11" s="14">
        <f t="shared" si="1"/>
        <v>2307.9690688762039</v>
      </c>
      <c r="Q11" s="14">
        <f t="shared" si="2"/>
        <v>2308</v>
      </c>
    </row>
    <row r="12" spans="1:17" x14ac:dyDescent="0.15">
      <c r="A12" s="12">
        <f t="shared" si="9"/>
        <v>7</v>
      </c>
      <c r="B12" s="16" t="s">
        <v>9</v>
      </c>
      <c r="C12" s="14">
        <v>1405</v>
      </c>
      <c r="D12" s="14">
        <v>45081.698247166671</v>
      </c>
      <c r="E12" s="14">
        <v>45081.698247166671</v>
      </c>
      <c r="F12" s="14">
        <f t="shared" si="3"/>
        <v>49053.395862742058</v>
      </c>
      <c r="G12" s="24">
        <f t="shared" si="4"/>
        <v>8.8100000000000067E-2</v>
      </c>
      <c r="H12" s="14">
        <f t="shared" si="5"/>
        <v>421.96586411109905</v>
      </c>
      <c r="I12" s="14">
        <f t="shared" si="6"/>
        <v>3971.6976155753873</v>
      </c>
      <c r="J12" s="12">
        <v>6.8</v>
      </c>
      <c r="K12" s="12">
        <v>6.8</v>
      </c>
      <c r="L12" s="14">
        <f t="shared" si="7"/>
        <v>1615.9829320555496</v>
      </c>
      <c r="M12" s="14"/>
      <c r="N12" s="14">
        <f t="shared" si="8"/>
        <v>1615.9829320555496</v>
      </c>
      <c r="O12" s="15">
        <f t="shared" si="0"/>
        <v>1616</v>
      </c>
      <c r="P12" s="14">
        <f t="shared" si="1"/>
        <v>1509.408857686486</v>
      </c>
      <c r="Q12" s="14">
        <f t="shared" si="2"/>
        <v>1509.4</v>
      </c>
    </row>
    <row r="13" spans="1:17" ht="31.5" x14ac:dyDescent="0.15">
      <c r="A13" s="12">
        <f t="shared" si="9"/>
        <v>8</v>
      </c>
      <c r="B13" s="16" t="s">
        <v>10</v>
      </c>
      <c r="C13" s="14">
        <v>0</v>
      </c>
      <c r="D13" s="14">
        <v>0</v>
      </c>
      <c r="E13" s="14">
        <v>0</v>
      </c>
      <c r="F13" s="14">
        <f t="shared" si="3"/>
        <v>0</v>
      </c>
      <c r="G13" s="24"/>
      <c r="H13" s="14"/>
      <c r="I13" s="14">
        <f t="shared" si="6"/>
        <v>0</v>
      </c>
      <c r="J13" s="12"/>
      <c r="K13" s="12"/>
      <c r="L13" s="14"/>
      <c r="M13" s="14"/>
      <c r="N13" s="14">
        <f t="shared" si="8"/>
        <v>0</v>
      </c>
      <c r="O13" s="15">
        <f t="shared" si="0"/>
        <v>0</v>
      </c>
      <c r="P13" s="14">
        <f t="shared" si="1"/>
        <v>0</v>
      </c>
      <c r="Q13" s="14">
        <f t="shared" si="2"/>
        <v>0</v>
      </c>
    </row>
    <row r="14" spans="1:17" x14ac:dyDescent="0.15">
      <c r="A14" s="12">
        <f t="shared" si="9"/>
        <v>9</v>
      </c>
      <c r="B14" s="16" t="s">
        <v>13</v>
      </c>
      <c r="C14" s="15">
        <v>8419</v>
      </c>
      <c r="D14" s="14">
        <v>48560</v>
      </c>
      <c r="E14" s="14">
        <v>48560</v>
      </c>
      <c r="F14" s="14">
        <f t="shared" si="3"/>
        <v>52838.136000000006</v>
      </c>
      <c r="G14" s="24">
        <f t="shared" si="4"/>
        <v>8.8100000000000067E-2</v>
      </c>
      <c r="H14" s="14">
        <f>+I14*K14*12*1.302/1000</f>
        <v>2005.2479059200029</v>
      </c>
      <c r="I14" s="14">
        <f t="shared" si="6"/>
        <v>4278.1360000000059</v>
      </c>
      <c r="J14" s="12">
        <v>30</v>
      </c>
      <c r="K14" s="12">
        <v>30</v>
      </c>
      <c r="L14" s="14">
        <f t="shared" ref="L14:L39" si="10">(C14/50*100*K14/J14+H14)*0.5</f>
        <v>9421.6239529600007</v>
      </c>
      <c r="M14" s="14"/>
      <c r="N14" s="14">
        <f t="shared" si="8"/>
        <v>9421.6239529600007</v>
      </c>
      <c r="O14" s="15">
        <f t="shared" si="0"/>
        <v>9421.6</v>
      </c>
      <c r="P14" s="14">
        <f t="shared" si="1"/>
        <v>8800.2678532622886</v>
      </c>
      <c r="Q14" s="14">
        <f t="shared" si="2"/>
        <v>8800.2999999999993</v>
      </c>
    </row>
    <row r="15" spans="1:17" x14ac:dyDescent="0.15">
      <c r="A15" s="12">
        <f>+A14+1</f>
        <v>10</v>
      </c>
      <c r="B15" s="16" t="s">
        <v>11</v>
      </c>
      <c r="C15" s="14">
        <v>4238.2</v>
      </c>
      <c r="D15" s="14">
        <v>48560</v>
      </c>
      <c r="E15" s="14">
        <v>48560</v>
      </c>
      <c r="F15" s="14">
        <f t="shared" si="3"/>
        <v>52838.136000000006</v>
      </c>
      <c r="G15" s="24">
        <f t="shared" si="4"/>
        <v>8.8100000000000067E-2</v>
      </c>
      <c r="H15" s="14">
        <f t="shared" ref="H15:H42" si="11">+I15*K15*12*1.302/1000</f>
        <v>1336.8319372800017</v>
      </c>
      <c r="I15" s="14">
        <f t="shared" si="6"/>
        <v>4278.1360000000059</v>
      </c>
      <c r="J15" s="12">
        <v>20</v>
      </c>
      <c r="K15" s="12">
        <v>20</v>
      </c>
      <c r="L15" s="14">
        <f t="shared" si="10"/>
        <v>4906.6159686400006</v>
      </c>
      <c r="M15" s="14"/>
      <c r="N15" s="14">
        <f t="shared" si="8"/>
        <v>4906.6159686400006</v>
      </c>
      <c r="O15" s="15">
        <f t="shared" si="0"/>
        <v>4906.6000000000004</v>
      </c>
      <c r="P15" s="14">
        <f t="shared" si="1"/>
        <v>4583.0246455081924</v>
      </c>
      <c r="Q15" s="14">
        <f t="shared" si="2"/>
        <v>4583</v>
      </c>
    </row>
    <row r="16" spans="1:17" ht="31.5" x14ac:dyDescent="0.15">
      <c r="A16" s="12">
        <f t="shared" si="9"/>
        <v>11</v>
      </c>
      <c r="B16" s="16" t="s">
        <v>12</v>
      </c>
      <c r="C16" s="14">
        <v>3335.6</v>
      </c>
      <c r="D16" s="14">
        <v>48973.625147929</v>
      </c>
      <c r="E16" s="14">
        <v>48973.625147929</v>
      </c>
      <c r="F16" s="14">
        <f t="shared" si="3"/>
        <v>52840</v>
      </c>
      <c r="G16" s="24">
        <f t="shared" si="4"/>
        <v>7.8948104012972031E-2</v>
      </c>
      <c r="H16" s="14">
        <f t="shared" si="11"/>
        <v>1117.5524527420098</v>
      </c>
      <c r="I16" s="14">
        <f t="shared" si="6"/>
        <v>3866.3748520709996</v>
      </c>
      <c r="J16" s="12">
        <v>18.5</v>
      </c>
      <c r="K16" s="12">
        <v>18.5</v>
      </c>
      <c r="L16" s="14">
        <f t="shared" si="10"/>
        <v>3894.376226371005</v>
      </c>
      <c r="M16" s="14"/>
      <c r="N16" s="14">
        <f t="shared" si="8"/>
        <v>3894.376226371005</v>
      </c>
      <c r="O16" s="15">
        <f t="shared" si="0"/>
        <v>3894.4</v>
      </c>
      <c r="P16" s="14">
        <f t="shared" si="1"/>
        <v>3637.5421142418372</v>
      </c>
      <c r="Q16" s="14">
        <f t="shared" si="2"/>
        <v>3637.5</v>
      </c>
    </row>
    <row r="17" spans="1:17" x14ac:dyDescent="0.15">
      <c r="A17" s="12">
        <f t="shared" si="9"/>
        <v>12</v>
      </c>
      <c r="B17" s="16" t="s">
        <v>14</v>
      </c>
      <c r="C17" s="15">
        <v>2497.6</v>
      </c>
      <c r="D17" s="14">
        <v>46144.070945066669</v>
      </c>
      <c r="E17" s="14">
        <v>46144.070945066669</v>
      </c>
      <c r="F17" s="14">
        <f t="shared" si="3"/>
        <v>50209.363595327042</v>
      </c>
      <c r="G17" s="24">
        <f t="shared" si="4"/>
        <v>8.8100000000000067E-2</v>
      </c>
      <c r="H17" s="14">
        <f t="shared" si="11"/>
        <v>952.74198551502116</v>
      </c>
      <c r="I17" s="14">
        <f t="shared" si="6"/>
        <v>4065.2926502603732</v>
      </c>
      <c r="J17" s="12">
        <v>15</v>
      </c>
      <c r="K17" s="12">
        <v>15</v>
      </c>
      <c r="L17" s="14">
        <f t="shared" si="10"/>
        <v>2973.9709927575104</v>
      </c>
      <c r="M17" s="14"/>
      <c r="N17" s="14">
        <f t="shared" si="8"/>
        <v>2973.9709927575104</v>
      </c>
      <c r="O17" s="15">
        <f t="shared" si="0"/>
        <v>2974</v>
      </c>
      <c r="P17" s="14">
        <f t="shared" si="1"/>
        <v>2777.8376057851528</v>
      </c>
      <c r="Q17" s="14">
        <f t="shared" si="2"/>
        <v>2777.8</v>
      </c>
    </row>
    <row r="18" spans="1:17" x14ac:dyDescent="0.15">
      <c r="A18" s="12">
        <f t="shared" si="9"/>
        <v>13</v>
      </c>
      <c r="B18" s="16" t="s">
        <v>15</v>
      </c>
      <c r="C18" s="15">
        <v>4832.1000000000004</v>
      </c>
      <c r="D18" s="14">
        <v>48559.721173935177</v>
      </c>
      <c r="E18" s="14">
        <v>48559.721173935177</v>
      </c>
      <c r="F18" s="14">
        <f t="shared" si="3"/>
        <v>52837.832609358869</v>
      </c>
      <c r="G18" s="24">
        <f t="shared" si="4"/>
        <v>8.8100000000000067E-2</v>
      </c>
      <c r="H18" s="14">
        <f t="shared" si="11"/>
        <v>1423.7178383283729</v>
      </c>
      <c r="I18" s="14">
        <f t="shared" si="6"/>
        <v>4278.1114354236925</v>
      </c>
      <c r="J18" s="12">
        <v>21.3</v>
      </c>
      <c r="K18" s="12">
        <v>21.3</v>
      </c>
      <c r="L18" s="14">
        <f t="shared" si="10"/>
        <v>5543.9589191641871</v>
      </c>
      <c r="M18" s="14"/>
      <c r="N18" s="14">
        <f t="shared" si="8"/>
        <v>5543.9589191641871</v>
      </c>
      <c r="O18" s="15">
        <f t="shared" si="0"/>
        <v>5544</v>
      </c>
      <c r="P18" s="14">
        <f t="shared" si="1"/>
        <v>5178.3348284453095</v>
      </c>
      <c r="Q18" s="14">
        <f t="shared" si="2"/>
        <v>5178.3</v>
      </c>
    </row>
    <row r="19" spans="1:17" x14ac:dyDescent="0.15">
      <c r="A19" s="12">
        <f t="shared" si="9"/>
        <v>14</v>
      </c>
      <c r="B19" s="16" t="s">
        <v>16</v>
      </c>
      <c r="C19" s="14">
        <v>2089.8000000000002</v>
      </c>
      <c r="D19" s="14">
        <v>48560</v>
      </c>
      <c r="E19" s="14">
        <v>48560</v>
      </c>
      <c r="F19" s="14">
        <f t="shared" si="3"/>
        <v>52838.136000000006</v>
      </c>
      <c r="G19" s="24">
        <f t="shared" si="4"/>
        <v>8.8100000000000067E-2</v>
      </c>
      <c r="H19" s="14">
        <f t="shared" si="11"/>
        <v>701.83676707200084</v>
      </c>
      <c r="I19" s="14">
        <f t="shared" si="6"/>
        <v>4278.1360000000059</v>
      </c>
      <c r="J19" s="12">
        <v>10.5</v>
      </c>
      <c r="K19" s="12">
        <v>10.5</v>
      </c>
      <c r="L19" s="14">
        <f t="shared" si="10"/>
        <v>2440.7183835360006</v>
      </c>
      <c r="M19" s="14"/>
      <c r="N19" s="14">
        <f t="shared" si="8"/>
        <v>2440.7183835360006</v>
      </c>
      <c r="O19" s="15">
        <f t="shared" si="0"/>
        <v>2440.6999999999998</v>
      </c>
      <c r="P19" s="14">
        <f t="shared" si="1"/>
        <v>2279.7530061418015</v>
      </c>
      <c r="Q19" s="14">
        <f t="shared" si="2"/>
        <v>2279.8000000000002</v>
      </c>
    </row>
    <row r="20" spans="1:17" x14ac:dyDescent="0.15">
      <c r="A20" s="12">
        <f t="shared" si="9"/>
        <v>15</v>
      </c>
      <c r="B20" s="16" t="s">
        <v>17</v>
      </c>
      <c r="C20" s="15">
        <v>1250.7</v>
      </c>
      <c r="D20" s="14">
        <v>48559.716</v>
      </c>
      <c r="E20" s="14">
        <v>48559.716</v>
      </c>
      <c r="F20" s="14">
        <f t="shared" si="3"/>
        <v>52837.826979600002</v>
      </c>
      <c r="G20" s="24">
        <f t="shared" si="4"/>
        <v>8.8100000000000067E-2</v>
      </c>
      <c r="H20" s="14">
        <f t="shared" si="11"/>
        <v>367.62663269898735</v>
      </c>
      <c r="I20" s="14">
        <f t="shared" si="6"/>
        <v>4278.1109796000019</v>
      </c>
      <c r="J20" s="12">
        <v>5.5</v>
      </c>
      <c r="K20" s="12">
        <v>5.5</v>
      </c>
      <c r="L20" s="14">
        <f t="shared" si="10"/>
        <v>1434.5133163494938</v>
      </c>
      <c r="M20" s="14"/>
      <c r="N20" s="14">
        <f t="shared" si="8"/>
        <v>1434.5133163494938</v>
      </c>
      <c r="O20" s="15">
        <f t="shared" si="0"/>
        <v>1434.5</v>
      </c>
      <c r="P20" s="14">
        <f t="shared" si="1"/>
        <v>1339.9071631362449</v>
      </c>
      <c r="Q20" s="14">
        <f t="shared" si="2"/>
        <v>1339.9</v>
      </c>
    </row>
    <row r="21" spans="1:17" ht="31.5" x14ac:dyDescent="0.15">
      <c r="A21" s="12">
        <f t="shared" si="9"/>
        <v>16</v>
      </c>
      <c r="B21" s="16" t="s">
        <v>18</v>
      </c>
      <c r="C21" s="15">
        <v>1533.4</v>
      </c>
      <c r="D21" s="14">
        <v>48560</v>
      </c>
      <c r="E21" s="14">
        <v>48560</v>
      </c>
      <c r="F21" s="14">
        <f t="shared" si="3"/>
        <v>52838.136000000006</v>
      </c>
      <c r="G21" s="24">
        <f t="shared" si="4"/>
        <v>8.8100000000000067E-2</v>
      </c>
      <c r="H21" s="14">
        <f t="shared" si="11"/>
        <v>534.73277491200076</v>
      </c>
      <c r="I21" s="14">
        <f t="shared" si="6"/>
        <v>4278.1360000000059</v>
      </c>
      <c r="J21" s="12">
        <v>8</v>
      </c>
      <c r="K21" s="12">
        <v>8</v>
      </c>
      <c r="L21" s="14">
        <f t="shared" si="10"/>
        <v>1800.7663874560005</v>
      </c>
      <c r="M21" s="14"/>
      <c r="N21" s="14">
        <f t="shared" si="8"/>
        <v>1800.7663874560005</v>
      </c>
      <c r="O21" s="15">
        <f t="shared" si="0"/>
        <v>1800.8</v>
      </c>
      <c r="P21" s="14">
        <f t="shared" si="1"/>
        <v>1682.0058442032773</v>
      </c>
      <c r="Q21" s="14">
        <f t="shared" si="2"/>
        <v>1682</v>
      </c>
    </row>
    <row r="22" spans="1:17" x14ac:dyDescent="0.15">
      <c r="A22" s="12">
        <f t="shared" si="9"/>
        <v>17</v>
      </c>
      <c r="B22" s="16" t="s">
        <v>19</v>
      </c>
      <c r="C22" s="15">
        <v>17948</v>
      </c>
      <c r="D22" s="14">
        <v>43406.470780000003</v>
      </c>
      <c r="E22" s="14">
        <v>43406.470780000003</v>
      </c>
      <c r="F22" s="14">
        <f t="shared" si="3"/>
        <v>47230.580855718006</v>
      </c>
      <c r="G22" s="24">
        <f t="shared" si="4"/>
        <v>8.8100000000000067E-2</v>
      </c>
      <c r="H22" s="14">
        <f t="shared" si="11"/>
        <v>5138.3190407795555</v>
      </c>
      <c r="I22" s="14">
        <f t="shared" si="6"/>
        <v>3824.1100757180029</v>
      </c>
      <c r="J22" s="12">
        <v>86</v>
      </c>
      <c r="K22" s="12">
        <v>86</v>
      </c>
      <c r="L22" s="14">
        <f t="shared" si="10"/>
        <v>20517.159520389778</v>
      </c>
      <c r="M22" s="14"/>
      <c r="N22" s="14">
        <f t="shared" si="8"/>
        <v>20517.159520389778</v>
      </c>
      <c r="O22" s="15">
        <f t="shared" si="0"/>
        <v>20517.2</v>
      </c>
      <c r="P22" s="14">
        <f t="shared" si="1"/>
        <v>19164.052850020074</v>
      </c>
      <c r="Q22" s="14">
        <v>19164</v>
      </c>
    </row>
    <row r="23" spans="1:17" ht="31.5" x14ac:dyDescent="0.15">
      <c r="A23" s="12">
        <f t="shared" si="9"/>
        <v>18</v>
      </c>
      <c r="B23" s="16" t="s">
        <v>20</v>
      </c>
      <c r="C23" s="15">
        <v>3212.2</v>
      </c>
      <c r="D23" s="14">
        <v>48560</v>
      </c>
      <c r="E23" s="14">
        <v>48560</v>
      </c>
      <c r="F23" s="14">
        <f t="shared" si="3"/>
        <v>52838.136000000006</v>
      </c>
      <c r="G23" s="24">
        <f t="shared" si="4"/>
        <v>8.8100000000000067E-2</v>
      </c>
      <c r="H23" s="14">
        <f t="shared" si="11"/>
        <v>1002.6239529600015</v>
      </c>
      <c r="I23" s="14">
        <f t="shared" si="6"/>
        <v>4278.1360000000059</v>
      </c>
      <c r="J23" s="12">
        <v>15</v>
      </c>
      <c r="K23" s="12">
        <v>15</v>
      </c>
      <c r="L23" s="14">
        <f t="shared" si="10"/>
        <v>3713.5119764800006</v>
      </c>
      <c r="M23" s="14"/>
      <c r="N23" s="14">
        <f t="shared" si="8"/>
        <v>3713.5119764800006</v>
      </c>
      <c r="O23" s="15">
        <f t="shared" si="0"/>
        <v>3713.5</v>
      </c>
      <c r="P23" s="14">
        <f t="shared" si="1"/>
        <v>3468.6058616311448</v>
      </c>
      <c r="Q23" s="14">
        <f t="shared" ref="Q23:Q37" si="12">ROUND(P23,1)</f>
        <v>3468.6</v>
      </c>
    </row>
    <row r="24" spans="1:17" ht="31.5" x14ac:dyDescent="0.15">
      <c r="A24" s="12">
        <f t="shared" si="9"/>
        <v>19</v>
      </c>
      <c r="B24" s="16" t="s">
        <v>21</v>
      </c>
      <c r="C24" s="15">
        <v>3538.1</v>
      </c>
      <c r="D24" s="14">
        <v>47123.976419999992</v>
      </c>
      <c r="E24" s="14">
        <v>47123.976419999992</v>
      </c>
      <c r="F24" s="14">
        <f t="shared" si="3"/>
        <v>51275.598742601993</v>
      </c>
      <c r="G24" s="24">
        <f t="shared" si="4"/>
        <v>8.8100000000000067E-2</v>
      </c>
      <c r="H24" s="14">
        <f t="shared" si="11"/>
        <v>1005.4066811091718</v>
      </c>
      <c r="I24" s="14">
        <f t="shared" si="6"/>
        <v>4151.6223226020011</v>
      </c>
      <c r="J24" s="12">
        <v>15.5</v>
      </c>
      <c r="K24" s="12">
        <v>15.5</v>
      </c>
      <c r="L24" s="14">
        <f t="shared" si="10"/>
        <v>4040.8033405545857</v>
      </c>
      <c r="M24" s="14"/>
      <c r="N24" s="14">
        <f t="shared" si="8"/>
        <v>4040.8033405545857</v>
      </c>
      <c r="O24" s="15">
        <f t="shared" si="0"/>
        <v>4040.8</v>
      </c>
      <c r="P24" s="14">
        <f t="shared" si="1"/>
        <v>3774.312360245011</v>
      </c>
      <c r="Q24" s="14">
        <f t="shared" si="12"/>
        <v>3774.3</v>
      </c>
    </row>
    <row r="25" spans="1:17" x14ac:dyDescent="0.15">
      <c r="A25" s="12">
        <f t="shared" si="9"/>
        <v>20</v>
      </c>
      <c r="B25" s="16" t="s">
        <v>22</v>
      </c>
      <c r="C25" s="15">
        <v>753.5</v>
      </c>
      <c r="D25" s="14">
        <v>42388.847979892482</v>
      </c>
      <c r="E25" s="14">
        <v>42388.847979892482</v>
      </c>
      <c r="F25" s="14">
        <f t="shared" si="3"/>
        <v>46123.30548692101</v>
      </c>
      <c r="G25" s="24">
        <f t="shared" si="4"/>
        <v>8.8100000000000067E-2</v>
      </c>
      <c r="H25" s="14">
        <f t="shared" si="11"/>
        <v>204.21507431434804</v>
      </c>
      <c r="I25" s="14">
        <f t="shared" si="6"/>
        <v>3734.4575070285282</v>
      </c>
      <c r="J25" s="12">
        <v>3.5</v>
      </c>
      <c r="K25" s="12">
        <v>3.5</v>
      </c>
      <c r="L25" s="14">
        <f t="shared" si="10"/>
        <v>855.60753715717397</v>
      </c>
      <c r="M25" s="14"/>
      <c r="N25" s="14">
        <f t="shared" si="8"/>
        <v>855.60753715717397</v>
      </c>
      <c r="O25" s="15">
        <f t="shared" si="0"/>
        <v>855.6</v>
      </c>
      <c r="P25" s="14">
        <f t="shared" si="1"/>
        <v>799.18022008165838</v>
      </c>
      <c r="Q25" s="14">
        <f t="shared" si="12"/>
        <v>799.2</v>
      </c>
    </row>
    <row r="26" spans="1:17" ht="31.5" x14ac:dyDescent="0.15">
      <c r="A26" s="12">
        <f t="shared" si="9"/>
        <v>21</v>
      </c>
      <c r="B26" s="16" t="s">
        <v>23</v>
      </c>
      <c r="C26" s="14">
        <v>566.20000000000005</v>
      </c>
      <c r="D26" s="14">
        <v>47524.575760238098</v>
      </c>
      <c r="E26" s="14">
        <v>47524.575760238098</v>
      </c>
      <c r="F26" s="14">
        <f t="shared" si="3"/>
        <v>51711.49088471508</v>
      </c>
      <c r="G26" s="24">
        <f t="shared" si="4"/>
        <v>8.8100000000000067E-2</v>
      </c>
      <c r="H26" s="14">
        <f t="shared" si="11"/>
        <v>176.62417714303658</v>
      </c>
      <c r="I26" s="14">
        <f t="shared" si="6"/>
        <v>4186.9151244769819</v>
      </c>
      <c r="J26" s="12">
        <v>2.7</v>
      </c>
      <c r="K26" s="12">
        <v>2.7</v>
      </c>
      <c r="L26" s="14">
        <f t="shared" si="10"/>
        <v>654.51208857151835</v>
      </c>
      <c r="M26" s="14"/>
      <c r="N26" s="14">
        <f t="shared" si="8"/>
        <v>654.51208857151835</v>
      </c>
      <c r="O26" s="15">
        <f t="shared" si="0"/>
        <v>654.5</v>
      </c>
      <c r="P26" s="14">
        <f t="shared" si="1"/>
        <v>611.34701633022678</v>
      </c>
      <c r="Q26" s="14">
        <f t="shared" si="12"/>
        <v>611.29999999999995</v>
      </c>
    </row>
    <row r="27" spans="1:17" x14ac:dyDescent="0.15">
      <c r="A27" s="12">
        <f t="shared" si="9"/>
        <v>22</v>
      </c>
      <c r="B27" s="16" t="s">
        <v>24</v>
      </c>
      <c r="C27" s="14">
        <v>497.2</v>
      </c>
      <c r="D27" s="14">
        <v>47467.189333939386</v>
      </c>
      <c r="E27" s="14">
        <v>47467.189333939386</v>
      </c>
      <c r="F27" s="14">
        <f t="shared" si="3"/>
        <v>51649.04871425945</v>
      </c>
      <c r="G27" s="24">
        <f t="shared" si="4"/>
        <v>8.8100000000000067E-2</v>
      </c>
      <c r="H27" s="14">
        <f t="shared" si="11"/>
        <v>163.34342739530169</v>
      </c>
      <c r="I27" s="14">
        <f t="shared" si="6"/>
        <v>4181.8593803200638</v>
      </c>
      <c r="J27" s="12">
        <v>2.5</v>
      </c>
      <c r="K27" s="12">
        <v>2.5</v>
      </c>
      <c r="L27" s="14">
        <f t="shared" si="10"/>
        <v>578.87171369765076</v>
      </c>
      <c r="M27" s="14"/>
      <c r="N27" s="14">
        <f t="shared" si="8"/>
        <v>578.87171369765076</v>
      </c>
      <c r="O27" s="15">
        <f t="shared" si="0"/>
        <v>578.9</v>
      </c>
      <c r="P27" s="14">
        <f t="shared" si="1"/>
        <v>540.6951241792907</v>
      </c>
      <c r="Q27" s="14">
        <f t="shared" si="12"/>
        <v>540.70000000000005</v>
      </c>
    </row>
    <row r="28" spans="1:17" ht="31.5" x14ac:dyDescent="0.15">
      <c r="A28" s="12">
        <f t="shared" si="9"/>
        <v>23</v>
      </c>
      <c r="B28" s="16" t="s">
        <v>25</v>
      </c>
      <c r="C28" s="14">
        <v>893.1</v>
      </c>
      <c r="D28" s="14">
        <v>39888.464380000005</v>
      </c>
      <c r="E28" s="14">
        <v>39888.464380000005</v>
      </c>
      <c r="F28" s="14">
        <f t="shared" si="3"/>
        <v>43402.638091878005</v>
      </c>
      <c r="G28" s="24">
        <f t="shared" si="4"/>
        <v>8.8100000000000067E-2</v>
      </c>
      <c r="H28" s="14">
        <f t="shared" si="11"/>
        <v>258.05561534959486</v>
      </c>
      <c r="I28" s="14">
        <f t="shared" si="6"/>
        <v>3514.1737118780002</v>
      </c>
      <c r="J28" s="12">
        <v>4.7</v>
      </c>
      <c r="K28" s="12">
        <v>4.7</v>
      </c>
      <c r="L28" s="14">
        <f t="shared" si="10"/>
        <v>1022.1278076747976</v>
      </c>
      <c r="M28" s="14"/>
      <c r="N28" s="14">
        <f t="shared" si="8"/>
        <v>1022.1278076747976</v>
      </c>
      <c r="O28" s="15">
        <f t="shared" si="0"/>
        <v>1022.1</v>
      </c>
      <c r="P28" s="14">
        <f t="shared" si="1"/>
        <v>954.71847875864478</v>
      </c>
      <c r="Q28" s="14">
        <f t="shared" si="12"/>
        <v>954.7</v>
      </c>
    </row>
    <row r="29" spans="1:17" x14ac:dyDescent="0.15">
      <c r="A29" s="12">
        <f t="shared" si="9"/>
        <v>24</v>
      </c>
      <c r="B29" s="16" t="s">
        <v>26</v>
      </c>
      <c r="C29" s="14">
        <v>1008.3</v>
      </c>
      <c r="D29" s="14">
        <v>48560</v>
      </c>
      <c r="E29" s="14">
        <v>48560</v>
      </c>
      <c r="F29" s="14">
        <f t="shared" si="3"/>
        <v>52838.136000000006</v>
      </c>
      <c r="G29" s="24">
        <f t="shared" si="4"/>
        <v>8.8100000000000067E-2</v>
      </c>
      <c r="H29" s="14">
        <f>+I29*K29*12*1.302/1000</f>
        <v>334.20798432000043</v>
      </c>
      <c r="I29" s="14">
        <f t="shared" si="6"/>
        <v>4278.1360000000059</v>
      </c>
      <c r="J29" s="12">
        <v>5</v>
      </c>
      <c r="K29" s="12">
        <v>5</v>
      </c>
      <c r="L29" s="14">
        <f t="shared" si="10"/>
        <v>1175.4039921600001</v>
      </c>
      <c r="M29" s="14"/>
      <c r="N29" s="14">
        <f t="shared" si="8"/>
        <v>1175.4039921600001</v>
      </c>
      <c r="O29" s="15">
        <f t="shared" si="0"/>
        <v>1175.4000000000001</v>
      </c>
      <c r="P29" s="14">
        <f t="shared" si="1"/>
        <v>1097.8860988770482</v>
      </c>
      <c r="Q29" s="14">
        <f t="shared" si="12"/>
        <v>1097.9000000000001</v>
      </c>
    </row>
    <row r="30" spans="1:17" x14ac:dyDescent="0.15">
      <c r="A30" s="12">
        <f t="shared" si="9"/>
        <v>25</v>
      </c>
      <c r="B30" s="16" t="s">
        <v>27</v>
      </c>
      <c r="C30" s="15">
        <v>2462.9</v>
      </c>
      <c r="D30" s="14">
        <v>47215.170132000007</v>
      </c>
      <c r="E30" s="14">
        <v>47215.170132000007</v>
      </c>
      <c r="F30" s="14">
        <f t="shared" si="3"/>
        <v>51374.82662062921</v>
      </c>
      <c r="G30" s="24">
        <f t="shared" si="4"/>
        <v>8.8100000000000067E-2</v>
      </c>
      <c r="H30" s="14">
        <f t="shared" si="11"/>
        <v>714.89520276176938</v>
      </c>
      <c r="I30" s="14">
        <f t="shared" si="6"/>
        <v>4159.6564886292035</v>
      </c>
      <c r="J30" s="12">
        <v>11</v>
      </c>
      <c r="K30" s="12">
        <v>11</v>
      </c>
      <c r="L30" s="14">
        <f t="shared" si="10"/>
        <v>2820.347601380885</v>
      </c>
      <c r="M30" s="14"/>
      <c r="N30" s="14">
        <f t="shared" si="8"/>
        <v>2820.347601380885</v>
      </c>
      <c r="O30" s="15">
        <f t="shared" si="0"/>
        <v>2820.3</v>
      </c>
      <c r="P30" s="14">
        <f t="shared" si="1"/>
        <v>2634.3456770698158</v>
      </c>
      <c r="Q30" s="14">
        <f t="shared" si="12"/>
        <v>2634.3</v>
      </c>
    </row>
    <row r="31" spans="1:17" x14ac:dyDescent="0.15">
      <c r="A31" s="12">
        <f t="shared" si="9"/>
        <v>26</v>
      </c>
      <c r="B31" s="16" t="s">
        <v>28</v>
      </c>
      <c r="C31" s="14">
        <v>620.4</v>
      </c>
      <c r="D31" s="14">
        <v>41123.11413200001</v>
      </c>
      <c r="E31" s="14">
        <v>41123.11413200001</v>
      </c>
      <c r="F31" s="14">
        <f t="shared" si="3"/>
        <v>44746.060487029215</v>
      </c>
      <c r="G31" s="24">
        <f t="shared" si="4"/>
        <v>8.8100000000000067E-2</v>
      </c>
      <c r="H31" s="14">
        <f t="shared" si="11"/>
        <v>198.11719847841712</v>
      </c>
      <c r="I31" s="14">
        <f t="shared" si="6"/>
        <v>3622.9463550292057</v>
      </c>
      <c r="J31" s="12">
        <v>3.5</v>
      </c>
      <c r="K31" s="12">
        <v>3.5</v>
      </c>
      <c r="L31" s="14">
        <f t="shared" si="10"/>
        <v>719.45859923920852</v>
      </c>
      <c r="M31" s="14"/>
      <c r="N31" s="14">
        <f t="shared" si="8"/>
        <v>719.45859923920852</v>
      </c>
      <c r="O31" s="15">
        <f t="shared" si="0"/>
        <v>719.5</v>
      </c>
      <c r="P31" s="14">
        <f t="shared" si="1"/>
        <v>672.01030461938274</v>
      </c>
      <c r="Q31" s="14">
        <f t="shared" si="12"/>
        <v>672</v>
      </c>
    </row>
    <row r="32" spans="1:17" x14ac:dyDescent="0.15">
      <c r="A32" s="12">
        <f t="shared" si="9"/>
        <v>27</v>
      </c>
      <c r="B32" s="16" t="s">
        <v>29</v>
      </c>
      <c r="C32" s="14">
        <v>372.6</v>
      </c>
      <c r="D32" s="14">
        <v>44871.735000000001</v>
      </c>
      <c r="E32" s="14">
        <v>44871.735000000001</v>
      </c>
      <c r="F32" s="14">
        <f t="shared" si="3"/>
        <v>48824.934853500003</v>
      </c>
      <c r="G32" s="24">
        <f t="shared" si="4"/>
        <v>8.8100000000000067E-2</v>
      </c>
      <c r="H32" s="14">
        <f t="shared" si="11"/>
        <v>123.52958902216807</v>
      </c>
      <c r="I32" s="14">
        <f t="shared" si="6"/>
        <v>3953.1998535000021</v>
      </c>
      <c r="J32" s="12">
        <v>2</v>
      </c>
      <c r="K32" s="12">
        <v>2</v>
      </c>
      <c r="L32" s="14">
        <f t="shared" si="10"/>
        <v>434.36479451108403</v>
      </c>
      <c r="M32" s="14"/>
      <c r="N32" s="14">
        <f t="shared" si="8"/>
        <v>434.36479451108403</v>
      </c>
      <c r="O32" s="15">
        <f t="shared" si="0"/>
        <v>434.4</v>
      </c>
      <c r="P32" s="14">
        <f t="shared" si="1"/>
        <v>405.71843631307803</v>
      </c>
      <c r="Q32" s="14">
        <f t="shared" si="12"/>
        <v>405.7</v>
      </c>
    </row>
    <row r="33" spans="1:17" ht="31.5" x14ac:dyDescent="0.15">
      <c r="A33" s="12">
        <f t="shared" si="9"/>
        <v>28</v>
      </c>
      <c r="B33" s="16" t="s">
        <v>30</v>
      </c>
      <c r="C33" s="15">
        <v>323.3</v>
      </c>
      <c r="D33" s="14">
        <v>35038.36652000001</v>
      </c>
      <c r="E33" s="14">
        <v>35038.36652000001</v>
      </c>
      <c r="F33" s="14">
        <f t="shared" si="3"/>
        <v>38125.24661041201</v>
      </c>
      <c r="G33" s="24">
        <f t="shared" si="4"/>
        <v>8.8100000000000067E-2</v>
      </c>
      <c r="H33" s="14">
        <f t="shared" si="11"/>
        <v>96.45882906519418</v>
      </c>
      <c r="I33" s="14">
        <f t="shared" si="6"/>
        <v>3086.8800904119998</v>
      </c>
      <c r="J33" s="12">
        <v>2</v>
      </c>
      <c r="K33" s="12">
        <v>2</v>
      </c>
      <c r="L33" s="14">
        <f t="shared" si="10"/>
        <v>371.52941453259712</v>
      </c>
      <c r="M33" s="14"/>
      <c r="N33" s="14">
        <f t="shared" si="8"/>
        <v>371.52941453259712</v>
      </c>
      <c r="O33" s="15">
        <f t="shared" si="0"/>
        <v>371.5</v>
      </c>
      <c r="P33" s="14">
        <f t="shared" si="1"/>
        <v>347.02704964417234</v>
      </c>
      <c r="Q33" s="14">
        <f t="shared" si="12"/>
        <v>347</v>
      </c>
    </row>
    <row r="34" spans="1:17" ht="31.5" x14ac:dyDescent="0.15">
      <c r="A34" s="12">
        <f t="shared" si="9"/>
        <v>29</v>
      </c>
      <c r="B34" s="16" t="s">
        <v>31</v>
      </c>
      <c r="C34" s="15">
        <v>999</v>
      </c>
      <c r="D34" s="14">
        <v>46772.976235902781</v>
      </c>
      <c r="E34" s="14">
        <v>46772.976235902781</v>
      </c>
      <c r="F34" s="14">
        <f t="shared" si="3"/>
        <v>50893.675442285821</v>
      </c>
      <c r="G34" s="24">
        <f t="shared" si="4"/>
        <v>8.8100000000000067E-2</v>
      </c>
      <c r="H34" s="14">
        <f t="shared" si="11"/>
        <v>309.03266112253738</v>
      </c>
      <c r="I34" s="14">
        <f t="shared" si="6"/>
        <v>4120.6992063830403</v>
      </c>
      <c r="J34" s="12">
        <v>4.8</v>
      </c>
      <c r="K34" s="12">
        <v>4.8</v>
      </c>
      <c r="L34" s="14">
        <f t="shared" si="10"/>
        <v>1153.5163305612687</v>
      </c>
      <c r="M34" s="14"/>
      <c r="N34" s="14">
        <f t="shared" si="8"/>
        <v>1153.5163305612687</v>
      </c>
      <c r="O34" s="15">
        <f t="shared" si="0"/>
        <v>1153.5</v>
      </c>
      <c r="P34" s="14">
        <f t="shared" si="1"/>
        <v>1077.441928560753</v>
      </c>
      <c r="Q34" s="14">
        <f t="shared" si="12"/>
        <v>1077.4000000000001</v>
      </c>
    </row>
    <row r="35" spans="1:17" x14ac:dyDescent="0.15">
      <c r="A35" s="12">
        <f t="shared" si="9"/>
        <v>30</v>
      </c>
      <c r="B35" s="16" t="s">
        <v>32</v>
      </c>
      <c r="C35" s="14">
        <v>914.5</v>
      </c>
      <c r="D35" s="14">
        <v>48560</v>
      </c>
      <c r="E35" s="14">
        <v>48560</v>
      </c>
      <c r="F35" s="14">
        <f t="shared" si="3"/>
        <v>52838.136000000006</v>
      </c>
      <c r="G35" s="24">
        <f t="shared" si="4"/>
        <v>8.8100000000000067E-2</v>
      </c>
      <c r="H35" s="14">
        <f t="shared" si="11"/>
        <v>287.41886651520042</v>
      </c>
      <c r="I35" s="14">
        <f t="shared" si="6"/>
        <v>4278.1360000000059</v>
      </c>
      <c r="J35" s="12">
        <v>4.3</v>
      </c>
      <c r="K35" s="12">
        <v>4.3</v>
      </c>
      <c r="L35" s="14">
        <f t="shared" si="10"/>
        <v>1058.2094332576003</v>
      </c>
      <c r="M35" s="14"/>
      <c r="N35" s="14">
        <f t="shared" si="8"/>
        <v>1058.2094332576003</v>
      </c>
      <c r="O35" s="15">
        <f t="shared" si="0"/>
        <v>1058.2</v>
      </c>
      <c r="P35" s="14">
        <f t="shared" si="1"/>
        <v>988.42052113426155</v>
      </c>
      <c r="Q35" s="14">
        <f t="shared" si="12"/>
        <v>988.4</v>
      </c>
    </row>
    <row r="36" spans="1:17" x14ac:dyDescent="0.15">
      <c r="A36" s="12">
        <f t="shared" si="9"/>
        <v>31</v>
      </c>
      <c r="B36" s="16" t="s">
        <v>33</v>
      </c>
      <c r="C36" s="14">
        <v>433.1</v>
      </c>
      <c r="D36" s="14">
        <v>47379.770000000004</v>
      </c>
      <c r="E36" s="14">
        <v>47379.770000000004</v>
      </c>
      <c r="F36" s="14">
        <f t="shared" si="3"/>
        <v>51553.927737000005</v>
      </c>
      <c r="G36" s="24">
        <f t="shared" si="4"/>
        <v>8.8100000000000067E-2</v>
      </c>
      <c r="H36" s="14">
        <f t="shared" si="11"/>
        <v>149.99919311064244</v>
      </c>
      <c r="I36" s="14">
        <f t="shared" si="6"/>
        <v>4174.1577370000014</v>
      </c>
      <c r="J36" s="12">
        <v>2.2999999999999998</v>
      </c>
      <c r="K36" s="12">
        <v>2.2999999999999998</v>
      </c>
      <c r="L36" s="14">
        <f t="shared" si="10"/>
        <v>508.09959655532123</v>
      </c>
      <c r="M36" s="14"/>
      <c r="N36" s="14">
        <f t="shared" si="8"/>
        <v>508.09959655532123</v>
      </c>
      <c r="O36" s="15">
        <f t="shared" si="0"/>
        <v>508.1</v>
      </c>
      <c r="P36" s="14">
        <f t="shared" si="1"/>
        <v>474.5904281624978</v>
      </c>
      <c r="Q36" s="14">
        <f t="shared" si="12"/>
        <v>474.6</v>
      </c>
    </row>
    <row r="37" spans="1:17" ht="31.5" x14ac:dyDescent="0.15">
      <c r="A37" s="12">
        <f t="shared" si="9"/>
        <v>32</v>
      </c>
      <c r="B37" s="16" t="s">
        <v>34</v>
      </c>
      <c r="C37" s="14">
        <v>9874.1</v>
      </c>
      <c r="D37" s="14">
        <v>54522.596468253971</v>
      </c>
      <c r="E37" s="14">
        <v>54522.596468253971</v>
      </c>
      <c r="F37" s="14">
        <f t="shared" si="3"/>
        <v>54522.596468253971</v>
      </c>
      <c r="G37" s="24">
        <f t="shared" si="4"/>
        <v>0</v>
      </c>
      <c r="H37" s="14">
        <f t="shared" si="11"/>
        <v>0</v>
      </c>
      <c r="I37" s="14">
        <f t="shared" si="6"/>
        <v>0</v>
      </c>
      <c r="J37" s="12">
        <v>86.3</v>
      </c>
      <c r="K37" s="12">
        <v>86.3</v>
      </c>
      <c r="L37" s="14">
        <f t="shared" si="10"/>
        <v>9874.1</v>
      </c>
      <c r="M37" s="14"/>
      <c r="N37" s="14">
        <f t="shared" si="8"/>
        <v>9874.1</v>
      </c>
      <c r="O37" s="15">
        <f t="shared" si="0"/>
        <v>9874.1</v>
      </c>
      <c r="P37" s="14">
        <f t="shared" si="1"/>
        <v>9222.9031050000012</v>
      </c>
      <c r="Q37" s="14">
        <f t="shared" si="12"/>
        <v>9222.9</v>
      </c>
    </row>
    <row r="38" spans="1:17" ht="31.5" x14ac:dyDescent="0.15">
      <c r="A38" s="12">
        <f t="shared" si="9"/>
        <v>33</v>
      </c>
      <c r="B38" s="16" t="s">
        <v>35</v>
      </c>
      <c r="C38" s="14">
        <v>969</v>
      </c>
      <c r="D38" s="14">
        <v>65575.146296296298</v>
      </c>
      <c r="E38" s="14">
        <v>65575.146296296298</v>
      </c>
      <c r="F38" s="14">
        <f t="shared" si="3"/>
        <v>65575.146296296298</v>
      </c>
      <c r="G38" s="24">
        <f t="shared" si="4"/>
        <v>0</v>
      </c>
      <c r="H38" s="14">
        <f t="shared" si="11"/>
        <v>0</v>
      </c>
      <c r="I38" s="14">
        <f t="shared" ref="I38:I70" si="13">+F38-E38</f>
        <v>0</v>
      </c>
      <c r="J38" s="12">
        <v>25.5</v>
      </c>
      <c r="K38" s="12">
        <v>25.5</v>
      </c>
      <c r="L38" s="14">
        <f t="shared" si="10"/>
        <v>969</v>
      </c>
      <c r="M38" s="14"/>
      <c r="N38" s="14">
        <f t="shared" si="8"/>
        <v>969</v>
      </c>
      <c r="O38" s="15">
        <f t="shared" si="0"/>
        <v>969</v>
      </c>
      <c r="P38" s="14">
        <f t="shared" ref="P38:P69" si="14">+N38*0.93405</f>
        <v>905.09445000000005</v>
      </c>
      <c r="Q38" s="14">
        <v>905</v>
      </c>
    </row>
    <row r="39" spans="1:17" x14ac:dyDescent="0.15">
      <c r="A39" s="12">
        <f t="shared" si="9"/>
        <v>34</v>
      </c>
      <c r="B39" s="16" t="s">
        <v>36</v>
      </c>
      <c r="C39" s="14">
        <v>1116.5</v>
      </c>
      <c r="D39" s="14">
        <v>49952.254566210053</v>
      </c>
      <c r="E39" s="14">
        <v>49952.254566210053</v>
      </c>
      <c r="F39" s="14">
        <f t="shared" si="3"/>
        <v>52840</v>
      </c>
      <c r="G39" s="24">
        <f t="shared" si="4"/>
        <v>5.7810112053347629E-2</v>
      </c>
      <c r="H39" s="14">
        <f t="shared" si="11"/>
        <v>609.09481787671086</v>
      </c>
      <c r="I39" s="14">
        <f t="shared" si="13"/>
        <v>2887.7454337899471</v>
      </c>
      <c r="J39" s="12">
        <v>13.5</v>
      </c>
      <c r="K39" s="12">
        <v>13.5</v>
      </c>
      <c r="L39" s="14">
        <f t="shared" si="10"/>
        <v>1421.0474089383554</v>
      </c>
      <c r="M39" s="14"/>
      <c r="N39" s="14">
        <f t="shared" si="8"/>
        <v>1421.0474089383554</v>
      </c>
      <c r="O39" s="15">
        <f t="shared" si="0"/>
        <v>1421</v>
      </c>
      <c r="P39" s="14">
        <f t="shared" si="14"/>
        <v>1327.3293323188709</v>
      </c>
      <c r="Q39" s="14">
        <f>ROUND(P39,1)</f>
        <v>1327.3</v>
      </c>
    </row>
    <row r="40" spans="1:17" ht="31.5" x14ac:dyDescent="0.15">
      <c r="A40" s="12">
        <f t="shared" si="9"/>
        <v>35</v>
      </c>
      <c r="B40" s="16" t="s">
        <v>37</v>
      </c>
      <c r="C40" s="14">
        <v>5509.1</v>
      </c>
      <c r="D40" s="14">
        <v>48978.743348170123</v>
      </c>
      <c r="E40" s="14">
        <v>48978.743348170123</v>
      </c>
      <c r="F40" s="14">
        <f t="shared" si="3"/>
        <v>52840</v>
      </c>
      <c r="G40" s="24">
        <f t="shared" si="4"/>
        <v>7.8835355664022666E-2</v>
      </c>
      <c r="H40" s="14">
        <f t="shared" si="11"/>
        <v>2111.4895874866502</v>
      </c>
      <c r="I40" s="14">
        <f t="shared" si="13"/>
        <v>3861.2566518298772</v>
      </c>
      <c r="J40" s="12">
        <v>35</v>
      </c>
      <c r="K40" s="12">
        <v>35</v>
      </c>
      <c r="L40" s="14">
        <f>(C40/49*100*K40/J40+H40)*0.5</f>
        <v>6677.2754059882236</v>
      </c>
      <c r="M40" s="14"/>
      <c r="N40" s="14">
        <f t="shared" si="8"/>
        <v>6677.2754059882236</v>
      </c>
      <c r="O40" s="15">
        <f t="shared" si="0"/>
        <v>6677.3</v>
      </c>
      <c r="P40" s="14">
        <f t="shared" si="14"/>
        <v>6236.9090929633003</v>
      </c>
      <c r="Q40" s="14">
        <f>ROUND(P40,1)</f>
        <v>6236.9</v>
      </c>
    </row>
    <row r="41" spans="1:17" x14ac:dyDescent="0.15">
      <c r="A41" s="12">
        <f t="shared" si="9"/>
        <v>36</v>
      </c>
      <c r="B41" s="16" t="s">
        <v>38</v>
      </c>
      <c r="C41" s="14">
        <v>5836.4</v>
      </c>
      <c r="D41" s="14">
        <v>48961.13057142857</v>
      </c>
      <c r="E41" s="14">
        <v>48961.13057142857</v>
      </c>
      <c r="F41" s="14">
        <f t="shared" si="3"/>
        <v>52840</v>
      </c>
      <c r="G41" s="24">
        <f t="shared" si="4"/>
        <v>7.9223444869448212E-2</v>
      </c>
      <c r="H41" s="14">
        <f t="shared" si="11"/>
        <v>2181.724414272001</v>
      </c>
      <c r="I41" s="14">
        <f t="shared" si="13"/>
        <v>3878.86942857143</v>
      </c>
      <c r="J41" s="12">
        <v>36</v>
      </c>
      <c r="K41" s="12">
        <v>36</v>
      </c>
      <c r="L41" s="14">
        <f>(C41/50*100*K41/J41+H41)*0.5</f>
        <v>6927.2622071360001</v>
      </c>
      <c r="M41" s="14"/>
      <c r="N41" s="14">
        <f t="shared" si="8"/>
        <v>6927.2622071360001</v>
      </c>
      <c r="O41" s="15">
        <f t="shared" si="0"/>
        <v>6927.3</v>
      </c>
      <c r="P41" s="14">
        <f t="shared" si="14"/>
        <v>6470.4092645753817</v>
      </c>
      <c r="Q41" s="14">
        <f>ROUND(P41,1)</f>
        <v>6470.4</v>
      </c>
    </row>
    <row r="42" spans="1:17" x14ac:dyDescent="0.15">
      <c r="A42" s="12">
        <f t="shared" si="9"/>
        <v>37</v>
      </c>
      <c r="B42" s="16" t="s">
        <v>39</v>
      </c>
      <c r="C42" s="14">
        <v>984.1</v>
      </c>
      <c r="D42" s="14">
        <v>48560</v>
      </c>
      <c r="E42" s="14">
        <v>48560</v>
      </c>
      <c r="F42" s="14">
        <f t="shared" si="3"/>
        <v>52838.136000000006</v>
      </c>
      <c r="G42" s="24">
        <f t="shared" si="4"/>
        <v>8.8100000000000067E-2</v>
      </c>
      <c r="H42" s="14">
        <f t="shared" si="11"/>
        <v>1303.4111388480019</v>
      </c>
      <c r="I42" s="14">
        <f t="shared" si="13"/>
        <v>4278.1360000000059</v>
      </c>
      <c r="J42" s="12">
        <v>19.5</v>
      </c>
      <c r="K42" s="12">
        <v>19.5</v>
      </c>
      <c r="L42" s="14">
        <f>(C42/50*100*K42/J42+H42)*0.5</f>
        <v>1635.8055694240011</v>
      </c>
      <c r="M42" s="14"/>
      <c r="N42" s="14">
        <f t="shared" si="8"/>
        <v>1635.8055694240011</v>
      </c>
      <c r="O42" s="15">
        <f t="shared" si="0"/>
        <v>1635.8</v>
      </c>
      <c r="P42" s="14">
        <f t="shared" si="14"/>
        <v>1527.9241921204882</v>
      </c>
      <c r="Q42" s="14">
        <f>ROUND(P42,1)</f>
        <v>1527.9</v>
      </c>
    </row>
    <row r="43" spans="1:17" ht="31.5" x14ac:dyDescent="0.15">
      <c r="A43" s="12">
        <f t="shared" si="9"/>
        <v>38</v>
      </c>
      <c r="B43" s="16" t="s">
        <v>40</v>
      </c>
      <c r="C43" s="14">
        <v>2382.6999999999998</v>
      </c>
      <c r="D43" s="14">
        <v>80893.787499999991</v>
      </c>
      <c r="E43" s="14">
        <v>80893.787499999991</v>
      </c>
      <c r="F43" s="14">
        <f t="shared" si="3"/>
        <v>80893.787499999991</v>
      </c>
      <c r="G43" s="24">
        <f t="shared" si="4"/>
        <v>0</v>
      </c>
      <c r="H43" s="14">
        <f t="shared" ref="H43:H84" si="15">+I43*K43*12*1.302/1000</f>
        <v>0</v>
      </c>
      <c r="I43" s="14">
        <f t="shared" si="13"/>
        <v>0</v>
      </c>
      <c r="J43" s="12">
        <v>39</v>
      </c>
      <c r="K43" s="12">
        <v>39</v>
      </c>
      <c r="L43" s="14">
        <f>(C43/49*100*K43/J43+H43)*0.49</f>
        <v>2382.6999999999998</v>
      </c>
      <c r="M43" s="14">
        <v>27.05</v>
      </c>
      <c r="N43" s="14">
        <f t="shared" si="8"/>
        <v>1738.1796499999998</v>
      </c>
      <c r="O43" s="15">
        <f t="shared" si="0"/>
        <v>1738.2</v>
      </c>
      <c r="P43" s="14">
        <f t="shared" si="14"/>
        <v>1623.5467020824999</v>
      </c>
      <c r="Q43" s="14">
        <f>ROUND(P43,1)</f>
        <v>1623.5</v>
      </c>
    </row>
    <row r="44" spans="1:17" x14ac:dyDescent="0.15">
      <c r="A44" s="12">
        <f t="shared" si="9"/>
        <v>39</v>
      </c>
      <c r="B44" s="16" t="s">
        <v>41</v>
      </c>
      <c r="C44" s="14">
        <v>688.4</v>
      </c>
      <c r="D44" s="14">
        <v>51493.818309859162</v>
      </c>
      <c r="E44" s="14">
        <v>51493.818309859162</v>
      </c>
      <c r="F44" s="14">
        <f t="shared" si="3"/>
        <v>52840</v>
      </c>
      <c r="G44" s="24">
        <f t="shared" si="4"/>
        <v>2.6142588262542787E-2</v>
      </c>
      <c r="H44" s="14">
        <f t="shared" si="15"/>
        <v>441.6875972619697</v>
      </c>
      <c r="I44" s="14">
        <f t="shared" si="13"/>
        <v>1346.1816901408383</v>
      </c>
      <c r="J44" s="12">
        <v>21</v>
      </c>
      <c r="K44" s="12">
        <v>21</v>
      </c>
      <c r="L44" s="14">
        <f>(C44/49*100*K44/J44+H44)*0.49</f>
        <v>904.82692265836499</v>
      </c>
      <c r="M44" s="14"/>
      <c r="N44" s="14">
        <f t="shared" si="8"/>
        <v>904.82692265836499</v>
      </c>
      <c r="O44" s="15">
        <f t="shared" si="0"/>
        <v>904.8</v>
      </c>
      <c r="P44" s="14">
        <f t="shared" si="14"/>
        <v>845.15358710904582</v>
      </c>
      <c r="Q44" s="14">
        <v>845.1</v>
      </c>
    </row>
    <row r="45" spans="1:17" x14ac:dyDescent="0.15">
      <c r="A45" s="12">
        <f t="shared" si="9"/>
        <v>40</v>
      </c>
      <c r="B45" s="16" t="s">
        <v>42</v>
      </c>
      <c r="C45" s="14">
        <v>866.9</v>
      </c>
      <c r="D45" s="14">
        <v>53585.773958333331</v>
      </c>
      <c r="E45" s="14">
        <v>53585.773958333331</v>
      </c>
      <c r="F45" s="14">
        <f t="shared" si="3"/>
        <v>53585.773958333331</v>
      </c>
      <c r="G45" s="24">
        <f t="shared" si="4"/>
        <v>0</v>
      </c>
      <c r="H45" s="14">
        <f t="shared" si="15"/>
        <v>0</v>
      </c>
      <c r="I45" s="14">
        <f t="shared" si="13"/>
        <v>0</v>
      </c>
      <c r="J45" s="12">
        <v>9</v>
      </c>
      <c r="K45" s="12">
        <v>9</v>
      </c>
      <c r="L45" s="14">
        <f>(C45/50*100*K45/J45+H45)*0.5</f>
        <v>866.90000000000009</v>
      </c>
      <c r="M45" s="14">
        <v>6.15</v>
      </c>
      <c r="N45" s="14">
        <f t="shared" si="8"/>
        <v>813.5856500000001</v>
      </c>
      <c r="O45" s="15">
        <f t="shared" si="0"/>
        <v>813.6</v>
      </c>
      <c r="P45" s="14">
        <f t="shared" si="14"/>
        <v>759.92967638250013</v>
      </c>
      <c r="Q45" s="14">
        <f t="shared" ref="Q45:Q76" si="16">ROUND(P45,1)</f>
        <v>759.9</v>
      </c>
    </row>
    <row r="46" spans="1:17" x14ac:dyDescent="0.15">
      <c r="A46" s="12">
        <f t="shared" si="9"/>
        <v>41</v>
      </c>
      <c r="B46" s="16" t="s">
        <v>43</v>
      </c>
      <c r="C46" s="14">
        <v>1881.7</v>
      </c>
      <c r="D46" s="14">
        <v>52974.146150793647</v>
      </c>
      <c r="E46" s="14">
        <v>52974.146150793647</v>
      </c>
      <c r="F46" s="14">
        <f t="shared" si="3"/>
        <v>52974.146150793647</v>
      </c>
      <c r="G46" s="24">
        <f t="shared" si="4"/>
        <v>0</v>
      </c>
      <c r="H46" s="14">
        <f t="shared" si="15"/>
        <v>0</v>
      </c>
      <c r="I46" s="14">
        <f t="shared" si="13"/>
        <v>0</v>
      </c>
      <c r="J46" s="12">
        <v>16</v>
      </c>
      <c r="K46" s="12">
        <v>16</v>
      </c>
      <c r="L46" s="14">
        <f>(C46/49*100*K46/J46+H46)*0.5</f>
        <v>1920.1020408163267</v>
      </c>
      <c r="M46" s="14">
        <v>13.41</v>
      </c>
      <c r="N46" s="14">
        <f t="shared" si="8"/>
        <v>1662.6163571428574</v>
      </c>
      <c r="O46" s="15">
        <f t="shared" si="0"/>
        <v>1662.6</v>
      </c>
      <c r="P46" s="14">
        <f t="shared" si="14"/>
        <v>1552.9668083892859</v>
      </c>
      <c r="Q46" s="14">
        <f t="shared" si="16"/>
        <v>1553</v>
      </c>
    </row>
    <row r="47" spans="1:17" x14ac:dyDescent="0.15">
      <c r="A47" s="12">
        <f t="shared" si="9"/>
        <v>42</v>
      </c>
      <c r="B47" s="16" t="s">
        <v>44</v>
      </c>
      <c r="C47" s="14">
        <v>1995.1</v>
      </c>
      <c r="D47" s="14">
        <v>58764.734246031738</v>
      </c>
      <c r="E47" s="14">
        <v>58764.734246031738</v>
      </c>
      <c r="F47" s="14">
        <f t="shared" si="3"/>
        <v>58764.734246031738</v>
      </c>
      <c r="G47" s="24">
        <f t="shared" si="4"/>
        <v>0</v>
      </c>
      <c r="H47" s="14">
        <f t="shared" si="15"/>
        <v>0</v>
      </c>
      <c r="I47" s="14">
        <f t="shared" si="13"/>
        <v>0</v>
      </c>
      <c r="J47" s="12">
        <v>22</v>
      </c>
      <c r="K47" s="12">
        <v>22</v>
      </c>
      <c r="L47" s="14">
        <f t="shared" ref="L47:L55" si="17">(C47/50*100*K47/J47+H47)*0.5</f>
        <v>1995.1000000000001</v>
      </c>
      <c r="M47" s="14">
        <v>20.09</v>
      </c>
      <c r="N47" s="14">
        <f t="shared" si="8"/>
        <v>1594.2844100000002</v>
      </c>
      <c r="O47" s="15">
        <f t="shared" si="0"/>
        <v>1594.3</v>
      </c>
      <c r="P47" s="14">
        <f t="shared" si="14"/>
        <v>1489.1413531605003</v>
      </c>
      <c r="Q47" s="14">
        <f t="shared" si="16"/>
        <v>1489.1</v>
      </c>
    </row>
    <row r="48" spans="1:17" x14ac:dyDescent="0.15">
      <c r="A48" s="12">
        <f t="shared" si="9"/>
        <v>43</v>
      </c>
      <c r="B48" s="16" t="s">
        <v>202</v>
      </c>
      <c r="C48" s="14">
        <v>10959.4</v>
      </c>
      <c r="D48" s="14">
        <v>48560</v>
      </c>
      <c r="E48" s="14">
        <v>48560</v>
      </c>
      <c r="F48" s="14">
        <f t="shared" si="3"/>
        <v>52838.136000000006</v>
      </c>
      <c r="G48" s="24">
        <f t="shared" si="4"/>
        <v>8.8100000000000067E-2</v>
      </c>
      <c r="H48" s="14">
        <f t="shared" si="15"/>
        <v>3676.2878275200055</v>
      </c>
      <c r="I48" s="14">
        <f t="shared" si="13"/>
        <v>4278.1360000000059</v>
      </c>
      <c r="J48" s="12">
        <v>55</v>
      </c>
      <c r="K48" s="12">
        <v>55</v>
      </c>
      <c r="L48" s="14">
        <f t="shared" si="17"/>
        <v>12797.543913760002</v>
      </c>
      <c r="M48" s="14"/>
      <c r="N48" s="14">
        <f t="shared" si="8"/>
        <v>12797.543913760002</v>
      </c>
      <c r="O48" s="15">
        <f t="shared" si="0"/>
        <v>12797.5</v>
      </c>
      <c r="P48" s="14">
        <f t="shared" si="14"/>
        <v>11953.545892647531</v>
      </c>
      <c r="Q48" s="14">
        <f t="shared" si="16"/>
        <v>11953.5</v>
      </c>
    </row>
    <row r="49" spans="1:17" x14ac:dyDescent="0.15">
      <c r="A49" s="12">
        <f t="shared" si="9"/>
        <v>44</v>
      </c>
      <c r="B49" s="16" t="s">
        <v>45</v>
      </c>
      <c r="C49" s="15">
        <v>3484</v>
      </c>
      <c r="D49" s="14">
        <v>44328.000454590918</v>
      </c>
      <c r="E49" s="14">
        <v>44328.000454590918</v>
      </c>
      <c r="F49" s="14">
        <f t="shared" si="3"/>
        <v>48233.297294640382</v>
      </c>
      <c r="G49" s="24">
        <f t="shared" si="4"/>
        <v>8.8100000000000067E-2</v>
      </c>
      <c r="H49" s="14">
        <f t="shared" si="15"/>
        <v>1342.3598722365225</v>
      </c>
      <c r="I49" s="14">
        <f t="shared" si="13"/>
        <v>3905.2968400494647</v>
      </c>
      <c r="J49" s="12">
        <v>22</v>
      </c>
      <c r="K49" s="12">
        <v>22</v>
      </c>
      <c r="L49" s="14">
        <f t="shared" si="17"/>
        <v>4155.179936118262</v>
      </c>
      <c r="M49" s="14"/>
      <c r="N49" s="14">
        <f t="shared" si="8"/>
        <v>4155.179936118262</v>
      </c>
      <c r="O49" s="15">
        <f t="shared" si="0"/>
        <v>4155.2</v>
      </c>
      <c r="P49" s="14">
        <f t="shared" si="14"/>
        <v>3881.1458193312628</v>
      </c>
      <c r="Q49" s="14">
        <f t="shared" si="16"/>
        <v>3881.1</v>
      </c>
    </row>
    <row r="50" spans="1:17" x14ac:dyDescent="0.15">
      <c r="A50" s="12">
        <f t="shared" si="9"/>
        <v>45</v>
      </c>
      <c r="B50" s="16" t="s">
        <v>46</v>
      </c>
      <c r="C50" s="14">
        <v>3680.2</v>
      </c>
      <c r="D50" s="14">
        <v>47261.515500000001</v>
      </c>
      <c r="E50" s="14">
        <v>47261.515500000001</v>
      </c>
      <c r="F50" s="14">
        <f t="shared" si="3"/>
        <v>51425.255015550007</v>
      </c>
      <c r="G50" s="24">
        <f t="shared" si="4"/>
        <v>8.8100000000000067E-2</v>
      </c>
      <c r="H50" s="14">
        <f t="shared" si="15"/>
        <v>1756.4651871557387</v>
      </c>
      <c r="I50" s="14">
        <f t="shared" si="13"/>
        <v>4163.7395155500053</v>
      </c>
      <c r="J50" s="12">
        <v>27</v>
      </c>
      <c r="K50" s="12">
        <v>27</v>
      </c>
      <c r="L50" s="14">
        <f t="shared" si="17"/>
        <v>4558.4325935778688</v>
      </c>
      <c r="M50" s="14"/>
      <c r="N50" s="14">
        <f t="shared" si="8"/>
        <v>4558.4325935778688</v>
      </c>
      <c r="O50" s="15">
        <f t="shared" si="0"/>
        <v>4558.3999999999996</v>
      </c>
      <c r="P50" s="14">
        <f t="shared" si="14"/>
        <v>4257.8039640314082</v>
      </c>
      <c r="Q50" s="14">
        <f t="shared" si="16"/>
        <v>4257.8</v>
      </c>
    </row>
    <row r="51" spans="1:17" ht="31.5" x14ac:dyDescent="0.15">
      <c r="A51" s="12">
        <f t="shared" si="9"/>
        <v>46</v>
      </c>
      <c r="B51" s="16" t="s">
        <v>47</v>
      </c>
      <c r="C51" s="14">
        <v>2516.1999999999998</v>
      </c>
      <c r="D51" s="14">
        <v>48560</v>
      </c>
      <c r="E51" s="14">
        <v>48560</v>
      </c>
      <c r="F51" s="14">
        <f t="shared" si="3"/>
        <v>52838.136000000006</v>
      </c>
      <c r="G51" s="24">
        <f t="shared" si="4"/>
        <v>8.8100000000000067E-2</v>
      </c>
      <c r="H51" s="14">
        <f t="shared" si="15"/>
        <v>1403.6735341440017</v>
      </c>
      <c r="I51" s="14">
        <f t="shared" si="13"/>
        <v>4278.1360000000059</v>
      </c>
      <c r="J51" s="12">
        <v>21</v>
      </c>
      <c r="K51" s="12">
        <v>21</v>
      </c>
      <c r="L51" s="14">
        <f t="shared" si="17"/>
        <v>3218.0367670720007</v>
      </c>
      <c r="M51" s="14"/>
      <c r="N51" s="14">
        <f t="shared" si="8"/>
        <v>3218.0367670720007</v>
      </c>
      <c r="O51" s="15">
        <f t="shared" si="0"/>
        <v>3218</v>
      </c>
      <c r="P51" s="14">
        <f t="shared" si="14"/>
        <v>3005.8072422836026</v>
      </c>
      <c r="Q51" s="14">
        <f t="shared" si="16"/>
        <v>3005.8</v>
      </c>
    </row>
    <row r="52" spans="1:17" x14ac:dyDescent="0.15">
      <c r="A52" s="12">
        <f t="shared" si="9"/>
        <v>47</v>
      </c>
      <c r="B52" s="16" t="s">
        <v>48</v>
      </c>
      <c r="C52" s="14">
        <v>3440.4</v>
      </c>
      <c r="D52" s="14">
        <v>46218.765512000005</v>
      </c>
      <c r="E52" s="14">
        <v>46218.765512000005</v>
      </c>
      <c r="F52" s="14">
        <f t="shared" si="3"/>
        <v>50290.638753607207</v>
      </c>
      <c r="G52" s="24">
        <f t="shared" si="4"/>
        <v>8.8100000000000067E-2</v>
      </c>
      <c r="H52" s="14">
        <f t="shared" si="15"/>
        <v>1208.7600030105475</v>
      </c>
      <c r="I52" s="14">
        <f t="shared" si="13"/>
        <v>4071.8732416072016</v>
      </c>
      <c r="J52" s="12">
        <v>19</v>
      </c>
      <c r="K52" s="12">
        <v>19</v>
      </c>
      <c r="L52" s="14">
        <f t="shared" si="17"/>
        <v>4044.7800015052744</v>
      </c>
      <c r="M52" s="14"/>
      <c r="N52" s="14">
        <f t="shared" si="8"/>
        <v>4044.7800015052744</v>
      </c>
      <c r="O52" s="15">
        <f t="shared" si="0"/>
        <v>4044.8</v>
      </c>
      <c r="P52" s="14">
        <f t="shared" si="14"/>
        <v>3778.0267604060018</v>
      </c>
      <c r="Q52" s="14">
        <f t="shared" si="16"/>
        <v>3778</v>
      </c>
    </row>
    <row r="53" spans="1:17" x14ac:dyDescent="0.15">
      <c r="A53" s="12">
        <f t="shared" si="9"/>
        <v>48</v>
      </c>
      <c r="B53" s="16" t="s">
        <v>49</v>
      </c>
      <c r="C53" s="14">
        <v>493.1</v>
      </c>
      <c r="D53" s="14">
        <v>48560</v>
      </c>
      <c r="E53" s="14">
        <v>48560</v>
      </c>
      <c r="F53" s="14">
        <f t="shared" si="3"/>
        <v>52838.136000000006</v>
      </c>
      <c r="G53" s="24">
        <f t="shared" si="4"/>
        <v>8.8100000000000067E-2</v>
      </c>
      <c r="H53" s="14">
        <f t="shared" si="15"/>
        <v>267.36638745600038</v>
      </c>
      <c r="I53" s="14">
        <f t="shared" si="13"/>
        <v>4278.1360000000059</v>
      </c>
      <c r="J53" s="12">
        <v>4</v>
      </c>
      <c r="K53" s="12">
        <v>4</v>
      </c>
      <c r="L53" s="14">
        <f t="shared" si="17"/>
        <v>626.78319372800024</v>
      </c>
      <c r="M53" s="14"/>
      <c r="N53" s="14">
        <f t="shared" si="8"/>
        <v>626.78319372800024</v>
      </c>
      <c r="O53" s="15">
        <f t="shared" si="0"/>
        <v>626.79999999999995</v>
      </c>
      <c r="P53" s="14">
        <f t="shared" si="14"/>
        <v>585.44684210163871</v>
      </c>
      <c r="Q53" s="14">
        <f t="shared" si="16"/>
        <v>585.4</v>
      </c>
    </row>
    <row r="54" spans="1:17" x14ac:dyDescent="0.15">
      <c r="A54" s="12">
        <f t="shared" si="9"/>
        <v>49</v>
      </c>
      <c r="B54" s="36" t="s">
        <v>50</v>
      </c>
      <c r="C54" s="14">
        <v>9898.5</v>
      </c>
      <c r="D54" s="14">
        <v>48560</v>
      </c>
      <c r="E54" s="14">
        <v>48560</v>
      </c>
      <c r="F54" s="14">
        <f t="shared" si="3"/>
        <v>52838.136000000006</v>
      </c>
      <c r="G54" s="24">
        <f t="shared" si="4"/>
        <v>8.8100000000000067E-2</v>
      </c>
      <c r="H54" s="14">
        <f t="shared" si="15"/>
        <v>4411.5453930240055</v>
      </c>
      <c r="I54" s="14">
        <f t="shared" si="13"/>
        <v>4278.1360000000059</v>
      </c>
      <c r="J54" s="12">
        <v>66</v>
      </c>
      <c r="K54" s="12">
        <v>66</v>
      </c>
      <c r="L54" s="14">
        <f t="shared" si="17"/>
        <v>12104.272696512002</v>
      </c>
      <c r="M54" s="14"/>
      <c r="N54" s="14">
        <f>IF(M54&gt;5,L54-((L54/100)*M54),L54)</f>
        <v>12104.272696512002</v>
      </c>
      <c r="O54" s="15">
        <f t="shared" si="0"/>
        <v>12104.3</v>
      </c>
      <c r="P54" s="14">
        <f t="shared" si="14"/>
        <v>11305.995912177035</v>
      </c>
      <c r="Q54" s="14">
        <f t="shared" si="16"/>
        <v>11306</v>
      </c>
    </row>
    <row r="55" spans="1:17" x14ac:dyDescent="0.15">
      <c r="A55" s="12">
        <f t="shared" si="9"/>
        <v>50</v>
      </c>
      <c r="B55" s="16" t="s">
        <v>51</v>
      </c>
      <c r="C55" s="14">
        <v>43256.1</v>
      </c>
      <c r="D55" s="14">
        <v>48560</v>
      </c>
      <c r="E55" s="14">
        <v>48560</v>
      </c>
      <c r="F55" s="14">
        <f t="shared" si="3"/>
        <v>52838.136000000006</v>
      </c>
      <c r="G55" s="24">
        <f t="shared" si="4"/>
        <v>8.8100000000000067E-2</v>
      </c>
      <c r="H55" s="14">
        <f t="shared" si="15"/>
        <v>16209.087239520022</v>
      </c>
      <c r="I55" s="14">
        <f t="shared" si="13"/>
        <v>4278.1360000000059</v>
      </c>
      <c r="J55" s="12">
        <v>242.5</v>
      </c>
      <c r="K55" s="12">
        <v>242.5</v>
      </c>
      <c r="L55" s="14">
        <f t="shared" si="17"/>
        <v>51360.643619760012</v>
      </c>
      <c r="M55" s="14"/>
      <c r="N55" s="14">
        <f t="shared" si="8"/>
        <v>51360.643619760012</v>
      </c>
      <c r="O55" s="15">
        <f t="shared" si="0"/>
        <v>51360.6</v>
      </c>
      <c r="P55" s="14">
        <f t="shared" si="14"/>
        <v>47973.409173036845</v>
      </c>
      <c r="Q55" s="14">
        <f t="shared" si="16"/>
        <v>47973.4</v>
      </c>
    </row>
    <row r="56" spans="1:17" x14ac:dyDescent="0.15">
      <c r="A56" s="12">
        <f t="shared" si="9"/>
        <v>51</v>
      </c>
      <c r="B56" s="16" t="s">
        <v>52</v>
      </c>
      <c r="C56" s="14">
        <v>1218.3</v>
      </c>
      <c r="D56" s="14">
        <v>48560</v>
      </c>
      <c r="E56" s="14">
        <v>48560</v>
      </c>
      <c r="F56" s="14">
        <f t="shared" si="3"/>
        <v>52838.136000000006</v>
      </c>
      <c r="G56" s="24">
        <f t="shared" si="4"/>
        <v>8.8100000000000067E-2</v>
      </c>
      <c r="H56" s="14">
        <f t="shared" si="15"/>
        <v>367.62878275200052</v>
      </c>
      <c r="I56" s="14">
        <f t="shared" si="13"/>
        <v>4278.1360000000059</v>
      </c>
      <c r="J56" s="12">
        <v>5.5</v>
      </c>
      <c r="K56" s="12">
        <v>5.5</v>
      </c>
      <c r="L56" s="14">
        <f>(C56/49*100*K56/J56+H56)*0.49</f>
        <v>1398.4381035484801</v>
      </c>
      <c r="M56" s="14"/>
      <c r="N56" s="14">
        <f t="shared" si="8"/>
        <v>1398.4381035484801</v>
      </c>
      <c r="O56" s="15">
        <f t="shared" si="0"/>
        <v>1398.4</v>
      </c>
      <c r="P56" s="14">
        <f t="shared" si="14"/>
        <v>1306.2111106194579</v>
      </c>
      <c r="Q56" s="14">
        <f t="shared" si="16"/>
        <v>1306.2</v>
      </c>
    </row>
    <row r="57" spans="1:17" ht="31.5" x14ac:dyDescent="0.15">
      <c r="A57" s="12">
        <f t="shared" si="9"/>
        <v>52</v>
      </c>
      <c r="B57" s="16" t="s">
        <v>53</v>
      </c>
      <c r="C57" s="14">
        <v>5026</v>
      </c>
      <c r="D57" s="14">
        <v>48560</v>
      </c>
      <c r="E57" s="14">
        <v>48560</v>
      </c>
      <c r="F57" s="14">
        <f t="shared" si="3"/>
        <v>52838.136000000006</v>
      </c>
      <c r="G57" s="24">
        <f t="shared" si="4"/>
        <v>8.8100000000000067E-2</v>
      </c>
      <c r="H57" s="14">
        <f t="shared" si="15"/>
        <v>1804.7231153280027</v>
      </c>
      <c r="I57" s="14">
        <f t="shared" si="13"/>
        <v>4278.1360000000059</v>
      </c>
      <c r="J57" s="12">
        <v>27</v>
      </c>
      <c r="K57" s="12">
        <v>27</v>
      </c>
      <c r="L57" s="14">
        <f t="shared" ref="L57:L63" si="18">(C57/50*100*K57/J57+H57)*0.5</f>
        <v>5928.3615576640013</v>
      </c>
      <c r="M57" s="14"/>
      <c r="N57" s="14">
        <f t="shared" si="8"/>
        <v>5928.3615576640013</v>
      </c>
      <c r="O57" s="15">
        <f t="shared" si="0"/>
        <v>5928.4</v>
      </c>
      <c r="P57" s="14">
        <f t="shared" si="14"/>
        <v>5537.3861129360612</v>
      </c>
      <c r="Q57" s="14">
        <f t="shared" si="16"/>
        <v>5537.4</v>
      </c>
    </row>
    <row r="58" spans="1:17" x14ac:dyDescent="0.15">
      <c r="A58" s="12">
        <f t="shared" si="9"/>
        <v>53</v>
      </c>
      <c r="B58" s="17" t="s">
        <v>54</v>
      </c>
      <c r="C58" s="14">
        <v>9793.1</v>
      </c>
      <c r="D58" s="14">
        <v>47669.009504077214</v>
      </c>
      <c r="E58" s="14">
        <v>47669.009504077214</v>
      </c>
      <c r="F58" s="14">
        <f t="shared" si="3"/>
        <v>51868.649241386418</v>
      </c>
      <c r="G58" s="24">
        <f t="shared" si="4"/>
        <v>8.8100000000000067E-2</v>
      </c>
      <c r="H58" s="14">
        <f t="shared" si="15"/>
        <v>2887.0675352516359</v>
      </c>
      <c r="I58" s="14">
        <f t="shared" si="13"/>
        <v>4199.6397373092041</v>
      </c>
      <c r="J58" s="12">
        <v>44</v>
      </c>
      <c r="K58" s="12">
        <v>44</v>
      </c>
      <c r="L58" s="14">
        <f t="shared" si="18"/>
        <v>11236.633767625819</v>
      </c>
      <c r="M58" s="14"/>
      <c r="N58" s="14">
        <f t="shared" si="8"/>
        <v>11236.633767625819</v>
      </c>
      <c r="O58" s="15">
        <f t="shared" si="0"/>
        <v>11236.6</v>
      </c>
      <c r="P58" s="14">
        <f t="shared" si="14"/>
        <v>10495.577770650896</v>
      </c>
      <c r="Q58" s="14">
        <f t="shared" si="16"/>
        <v>10495.6</v>
      </c>
    </row>
    <row r="59" spans="1:17" x14ac:dyDescent="0.15">
      <c r="A59" s="12">
        <f t="shared" si="9"/>
        <v>54</v>
      </c>
      <c r="B59" s="16" t="s">
        <v>55</v>
      </c>
      <c r="C59" s="14">
        <v>5834.5</v>
      </c>
      <c r="D59" s="14">
        <v>48560</v>
      </c>
      <c r="E59" s="14">
        <v>48560</v>
      </c>
      <c r="F59" s="14">
        <f t="shared" si="3"/>
        <v>52838.136000000006</v>
      </c>
      <c r="G59" s="24">
        <f t="shared" si="4"/>
        <v>8.8100000000000067E-2</v>
      </c>
      <c r="H59" s="14">
        <f t="shared" si="15"/>
        <v>2005.2479059200029</v>
      </c>
      <c r="I59" s="14">
        <f t="shared" si="13"/>
        <v>4278.1360000000059</v>
      </c>
      <c r="J59" s="12">
        <v>30</v>
      </c>
      <c r="K59" s="12">
        <v>30</v>
      </c>
      <c r="L59" s="14">
        <f t="shared" si="18"/>
        <v>6837.1239529600016</v>
      </c>
      <c r="M59" s="14"/>
      <c r="N59" s="14">
        <f t="shared" si="8"/>
        <v>6837.1239529600016</v>
      </c>
      <c r="O59" s="15">
        <f t="shared" si="0"/>
        <v>6837.1</v>
      </c>
      <c r="P59" s="14">
        <f t="shared" si="14"/>
        <v>6386.21562826229</v>
      </c>
      <c r="Q59" s="14">
        <f t="shared" si="16"/>
        <v>6386.2</v>
      </c>
    </row>
    <row r="60" spans="1:17" x14ac:dyDescent="0.15">
      <c r="A60" s="12">
        <f t="shared" si="9"/>
        <v>55</v>
      </c>
      <c r="B60" s="16" t="s">
        <v>56</v>
      </c>
      <c r="C60" s="14">
        <v>10019.4</v>
      </c>
      <c r="D60" s="14">
        <v>48597.162727807176</v>
      </c>
      <c r="E60" s="14">
        <v>48597.162727807176</v>
      </c>
      <c r="F60" s="14">
        <f t="shared" si="3"/>
        <v>52840</v>
      </c>
      <c r="G60" s="24">
        <f t="shared" si="4"/>
        <v>8.7306275388070897E-2</v>
      </c>
      <c r="H60" s="14">
        <f t="shared" si="15"/>
        <v>3712.2450142814782</v>
      </c>
      <c r="I60" s="14">
        <f t="shared" si="13"/>
        <v>4242.8372721928245</v>
      </c>
      <c r="J60" s="12">
        <v>56</v>
      </c>
      <c r="K60" s="12">
        <v>56</v>
      </c>
      <c r="L60" s="14">
        <f t="shared" si="18"/>
        <v>11875.522507140739</v>
      </c>
      <c r="M60" s="14"/>
      <c r="N60" s="14">
        <f t="shared" si="8"/>
        <v>11875.522507140739</v>
      </c>
      <c r="O60" s="15">
        <f t="shared" si="0"/>
        <v>11875.5</v>
      </c>
      <c r="P60" s="14">
        <f t="shared" si="14"/>
        <v>11092.331797794808</v>
      </c>
      <c r="Q60" s="14">
        <f t="shared" si="16"/>
        <v>11092.3</v>
      </c>
    </row>
    <row r="61" spans="1:17" x14ac:dyDescent="0.15">
      <c r="A61" s="12">
        <f t="shared" si="9"/>
        <v>56</v>
      </c>
      <c r="B61" s="16" t="s">
        <v>57</v>
      </c>
      <c r="C61" s="14">
        <v>3631.1</v>
      </c>
      <c r="D61" s="14">
        <v>47662.998624000007</v>
      </c>
      <c r="E61" s="14">
        <v>47662.998624000007</v>
      </c>
      <c r="F61" s="14">
        <f t="shared" si="3"/>
        <v>51862.108802774412</v>
      </c>
      <c r="G61" s="24">
        <f t="shared" si="4"/>
        <v>8.8100000000000067E-2</v>
      </c>
      <c r="H61" s="14">
        <f t="shared" si="15"/>
        <v>1935.4034742785534</v>
      </c>
      <c r="I61" s="14">
        <f t="shared" si="13"/>
        <v>4199.1101787744046</v>
      </c>
      <c r="J61" s="35">
        <v>21.5</v>
      </c>
      <c r="K61" s="35">
        <v>29.5</v>
      </c>
      <c r="L61" s="14">
        <f t="shared" si="18"/>
        <v>5949.908713883463</v>
      </c>
      <c r="M61" s="14"/>
      <c r="N61" s="14">
        <f t="shared" si="8"/>
        <v>5949.908713883463</v>
      </c>
      <c r="O61" s="15">
        <f t="shared" si="0"/>
        <v>5949.9</v>
      </c>
      <c r="P61" s="14">
        <f t="shared" si="14"/>
        <v>5557.512234202849</v>
      </c>
      <c r="Q61" s="14">
        <f t="shared" si="16"/>
        <v>5557.5</v>
      </c>
    </row>
    <row r="62" spans="1:17" x14ac:dyDescent="0.15">
      <c r="A62" s="12">
        <f t="shared" si="9"/>
        <v>57</v>
      </c>
      <c r="B62" s="16" t="s">
        <v>58</v>
      </c>
      <c r="C62" s="15">
        <v>5853.9</v>
      </c>
      <c r="D62" s="14">
        <v>49029.950000000004</v>
      </c>
      <c r="E62" s="14">
        <v>49029.950000000004</v>
      </c>
      <c r="F62" s="14">
        <f t="shared" si="3"/>
        <v>52840</v>
      </c>
      <c r="G62" s="24">
        <f t="shared" si="4"/>
        <v>7.7708625034290213E-2</v>
      </c>
      <c r="H62" s="14">
        <f t="shared" si="15"/>
        <v>1964.4312995999976</v>
      </c>
      <c r="I62" s="14">
        <f t="shared" si="13"/>
        <v>3810.0499999999956</v>
      </c>
      <c r="J62" s="35">
        <v>29.5</v>
      </c>
      <c r="K62" s="35">
        <v>33</v>
      </c>
      <c r="L62" s="14">
        <f t="shared" si="18"/>
        <v>7530.6461582745742</v>
      </c>
      <c r="M62" s="14"/>
      <c r="N62" s="14">
        <f t="shared" si="8"/>
        <v>7530.6461582745742</v>
      </c>
      <c r="O62" s="15">
        <f t="shared" si="0"/>
        <v>7530.6</v>
      </c>
      <c r="P62" s="14">
        <f t="shared" si="14"/>
        <v>7034.0000441363663</v>
      </c>
      <c r="Q62" s="14">
        <f t="shared" si="16"/>
        <v>7034</v>
      </c>
    </row>
    <row r="63" spans="1:17" ht="31.5" x14ac:dyDescent="0.15">
      <c r="A63" s="12">
        <f t="shared" si="9"/>
        <v>58</v>
      </c>
      <c r="B63" s="16" t="s">
        <v>59</v>
      </c>
      <c r="C63" s="14">
        <v>4370.8</v>
      </c>
      <c r="D63" s="14">
        <v>48560</v>
      </c>
      <c r="E63" s="14">
        <v>48560</v>
      </c>
      <c r="F63" s="14">
        <f t="shared" si="3"/>
        <v>52838.136000000006</v>
      </c>
      <c r="G63" s="24">
        <f t="shared" si="4"/>
        <v>8.8100000000000067E-2</v>
      </c>
      <c r="H63" s="14">
        <f t="shared" si="15"/>
        <v>1470.5151310080021</v>
      </c>
      <c r="I63" s="14">
        <f t="shared" si="13"/>
        <v>4278.1360000000059</v>
      </c>
      <c r="J63" s="12">
        <v>22</v>
      </c>
      <c r="K63" s="12">
        <v>22</v>
      </c>
      <c r="L63" s="14">
        <f t="shared" si="18"/>
        <v>5106.0575655040011</v>
      </c>
      <c r="M63" s="14"/>
      <c r="N63" s="14">
        <f t="shared" si="8"/>
        <v>5106.0575655040011</v>
      </c>
      <c r="O63" s="15">
        <f t="shared" si="0"/>
        <v>5106.1000000000004</v>
      </c>
      <c r="P63" s="14">
        <f t="shared" si="14"/>
        <v>4769.3130690590124</v>
      </c>
      <c r="Q63" s="14">
        <f t="shared" si="16"/>
        <v>4769.3</v>
      </c>
    </row>
    <row r="64" spans="1:17" x14ac:dyDescent="0.15">
      <c r="A64" s="12">
        <f t="shared" si="9"/>
        <v>59</v>
      </c>
      <c r="B64" s="16" t="s">
        <v>60</v>
      </c>
      <c r="C64" s="14">
        <v>7750.2</v>
      </c>
      <c r="D64" s="14">
        <v>48560</v>
      </c>
      <c r="E64" s="14">
        <v>48560</v>
      </c>
      <c r="F64" s="14">
        <f t="shared" si="3"/>
        <v>52838.136000000006</v>
      </c>
      <c r="G64" s="24">
        <f t="shared" si="4"/>
        <v>8.8100000000000067E-2</v>
      </c>
      <c r="H64" s="14">
        <f t="shared" si="15"/>
        <v>2874.1886651520044</v>
      </c>
      <c r="I64" s="14">
        <f t="shared" si="13"/>
        <v>4278.1360000000059</v>
      </c>
      <c r="J64" s="12">
        <v>43</v>
      </c>
      <c r="K64" s="12">
        <v>43</v>
      </c>
      <c r="L64" s="14">
        <f>(C64/49*100*K64/J64+H64)*0.49</f>
        <v>9158.5524459244825</v>
      </c>
      <c r="M64" s="14"/>
      <c r="N64" s="14">
        <f t="shared" si="8"/>
        <v>9158.5524459244825</v>
      </c>
      <c r="O64" s="15">
        <f t="shared" si="0"/>
        <v>9158.6</v>
      </c>
      <c r="P64" s="14">
        <f t="shared" si="14"/>
        <v>8554.5459121157637</v>
      </c>
      <c r="Q64" s="14">
        <f t="shared" si="16"/>
        <v>8554.5</v>
      </c>
    </row>
    <row r="65" spans="1:17" x14ac:dyDescent="0.15">
      <c r="A65" s="12">
        <f t="shared" si="9"/>
        <v>60</v>
      </c>
      <c r="B65" s="16" t="s">
        <v>61</v>
      </c>
      <c r="C65" s="14">
        <v>2937.5</v>
      </c>
      <c r="D65" s="14">
        <v>48560</v>
      </c>
      <c r="E65" s="14">
        <v>48560</v>
      </c>
      <c r="F65" s="14">
        <f t="shared" si="3"/>
        <v>52838.136000000006</v>
      </c>
      <c r="G65" s="24">
        <f t="shared" si="4"/>
        <v>8.8100000000000067E-2</v>
      </c>
      <c r="H65" s="14">
        <f t="shared" si="15"/>
        <v>1136.3071466880015</v>
      </c>
      <c r="I65" s="14">
        <f t="shared" si="13"/>
        <v>4278.1360000000059</v>
      </c>
      <c r="J65" s="12">
        <v>17</v>
      </c>
      <c r="K65" s="12">
        <v>17</v>
      </c>
      <c r="L65" s="14">
        <f t="shared" ref="L65:L84" si="19">(C65/50*100*K65/J65+H65)*0.5</f>
        <v>3505.6535733440005</v>
      </c>
      <c r="M65" s="14"/>
      <c r="N65" s="14">
        <f t="shared" si="8"/>
        <v>3505.6535733440005</v>
      </c>
      <c r="O65" s="15">
        <f t="shared" si="0"/>
        <v>3505.7</v>
      </c>
      <c r="P65" s="14">
        <f t="shared" si="14"/>
        <v>3274.4557201819639</v>
      </c>
      <c r="Q65" s="14">
        <f t="shared" si="16"/>
        <v>3274.5</v>
      </c>
    </row>
    <row r="66" spans="1:17" x14ac:dyDescent="0.15">
      <c r="A66" s="12">
        <f t="shared" si="9"/>
        <v>61</v>
      </c>
      <c r="B66" s="16" t="s">
        <v>62</v>
      </c>
      <c r="C66" s="14">
        <v>2839.4</v>
      </c>
      <c r="D66" s="14">
        <v>48560</v>
      </c>
      <c r="E66" s="14">
        <v>48560</v>
      </c>
      <c r="F66" s="14">
        <f t="shared" si="3"/>
        <v>52838.136000000006</v>
      </c>
      <c r="G66" s="24">
        <f t="shared" si="4"/>
        <v>8.8100000000000067E-2</v>
      </c>
      <c r="H66" s="14">
        <f t="shared" si="15"/>
        <v>1002.6239529600015</v>
      </c>
      <c r="I66" s="14">
        <f t="shared" si="13"/>
        <v>4278.1360000000059</v>
      </c>
      <c r="J66" s="12">
        <v>15</v>
      </c>
      <c r="K66" s="12">
        <v>15</v>
      </c>
      <c r="L66" s="14">
        <f t="shared" si="19"/>
        <v>3340.7119764800009</v>
      </c>
      <c r="M66" s="14"/>
      <c r="N66" s="14">
        <f t="shared" si="8"/>
        <v>3340.7119764800009</v>
      </c>
      <c r="O66" s="15">
        <f t="shared" si="0"/>
        <v>3340.7</v>
      </c>
      <c r="P66" s="14">
        <f t="shared" si="14"/>
        <v>3120.3920216311449</v>
      </c>
      <c r="Q66" s="14">
        <f t="shared" si="16"/>
        <v>3120.4</v>
      </c>
    </row>
    <row r="67" spans="1:17" x14ac:dyDescent="0.15">
      <c r="A67" s="12">
        <f t="shared" si="9"/>
        <v>62</v>
      </c>
      <c r="B67" s="36" t="s">
        <v>63</v>
      </c>
      <c r="C67" s="14">
        <v>9522.9</v>
      </c>
      <c r="D67" s="14">
        <v>48560</v>
      </c>
      <c r="E67" s="14">
        <v>48560</v>
      </c>
      <c r="F67" s="14">
        <f t="shared" si="3"/>
        <v>52838.136000000006</v>
      </c>
      <c r="G67" s="24">
        <f t="shared" si="4"/>
        <v>8.8100000000000067E-2</v>
      </c>
      <c r="H67" s="14">
        <f t="shared" si="15"/>
        <v>3676.2878275200055</v>
      </c>
      <c r="I67" s="14">
        <f t="shared" si="13"/>
        <v>4278.1360000000059</v>
      </c>
      <c r="J67" s="12">
        <v>55</v>
      </c>
      <c r="K67" s="12">
        <v>55</v>
      </c>
      <c r="L67" s="14">
        <f t="shared" si="19"/>
        <v>11361.043913760002</v>
      </c>
      <c r="M67" s="14"/>
      <c r="N67" s="14">
        <f t="shared" si="8"/>
        <v>11361.043913760002</v>
      </c>
      <c r="O67" s="15">
        <f t="shared" si="0"/>
        <v>11361</v>
      </c>
      <c r="P67" s="14">
        <f t="shared" si="14"/>
        <v>10611.783067647531</v>
      </c>
      <c r="Q67" s="14">
        <f t="shared" si="16"/>
        <v>10611.8</v>
      </c>
    </row>
    <row r="68" spans="1:17" x14ac:dyDescent="0.15">
      <c r="A68" s="12">
        <f t="shared" si="9"/>
        <v>63</v>
      </c>
      <c r="B68" s="16" t="s">
        <v>64</v>
      </c>
      <c r="C68" s="14">
        <v>7494</v>
      </c>
      <c r="D68" s="14">
        <v>45099.329283577463</v>
      </c>
      <c r="E68" s="14">
        <v>45099.329283577463</v>
      </c>
      <c r="F68" s="14">
        <f t="shared" si="3"/>
        <v>49072.580193460642</v>
      </c>
      <c r="G68" s="24">
        <f t="shared" si="4"/>
        <v>8.8100000000000067E-2</v>
      </c>
      <c r="H68" s="14">
        <f t="shared" si="15"/>
        <v>2259.6418286629382</v>
      </c>
      <c r="I68" s="14">
        <f t="shared" si="13"/>
        <v>3973.2509098831797</v>
      </c>
      <c r="J68" s="12">
        <v>36.4</v>
      </c>
      <c r="K68" s="12">
        <v>36.4</v>
      </c>
      <c r="L68" s="14">
        <f t="shared" si="19"/>
        <v>8623.8209143314689</v>
      </c>
      <c r="M68" s="14"/>
      <c r="N68" s="14">
        <f t="shared" si="8"/>
        <v>8623.8209143314689</v>
      </c>
      <c r="O68" s="15">
        <f t="shared" si="0"/>
        <v>8623.7999999999993</v>
      </c>
      <c r="P68" s="14">
        <f t="shared" si="14"/>
        <v>8055.0799250313094</v>
      </c>
      <c r="Q68" s="14">
        <f t="shared" si="16"/>
        <v>8055.1</v>
      </c>
    </row>
    <row r="69" spans="1:17" x14ac:dyDescent="0.15">
      <c r="A69" s="12">
        <f t="shared" si="9"/>
        <v>64</v>
      </c>
      <c r="B69" s="16" t="s">
        <v>65</v>
      </c>
      <c r="C69" s="14">
        <v>47402.3</v>
      </c>
      <c r="D69" s="14">
        <v>48560</v>
      </c>
      <c r="E69" s="14">
        <v>48560</v>
      </c>
      <c r="F69" s="14">
        <f t="shared" si="3"/>
        <v>52838.136000000006</v>
      </c>
      <c r="G69" s="24">
        <f t="shared" si="4"/>
        <v>8.8100000000000067E-2</v>
      </c>
      <c r="H69" s="14">
        <f t="shared" si="15"/>
        <v>17713.023168960022</v>
      </c>
      <c r="I69" s="14">
        <f t="shared" si="13"/>
        <v>4278.1360000000059</v>
      </c>
      <c r="J69" s="12">
        <v>265</v>
      </c>
      <c r="K69" s="12">
        <v>265</v>
      </c>
      <c r="L69" s="14">
        <f t="shared" si="19"/>
        <v>56258.811584480012</v>
      </c>
      <c r="M69" s="14"/>
      <c r="N69" s="14">
        <f t="shared" si="8"/>
        <v>56258.811584480012</v>
      </c>
      <c r="O69" s="15">
        <f t="shared" si="0"/>
        <v>56258.8</v>
      </c>
      <c r="P69" s="14">
        <f t="shared" si="14"/>
        <v>52548.542960483559</v>
      </c>
      <c r="Q69" s="14">
        <f t="shared" si="16"/>
        <v>52548.5</v>
      </c>
    </row>
    <row r="70" spans="1:17" ht="31.5" x14ac:dyDescent="0.15">
      <c r="A70" s="12">
        <f t="shared" si="9"/>
        <v>65</v>
      </c>
      <c r="B70" s="13" t="s">
        <v>66</v>
      </c>
      <c r="C70" s="15">
        <v>2113.6</v>
      </c>
      <c r="D70" s="14">
        <v>37294.694034487184</v>
      </c>
      <c r="E70" s="14">
        <v>37294.694034487184</v>
      </c>
      <c r="F70" s="14">
        <f t="shared" si="3"/>
        <v>40580.356578925508</v>
      </c>
      <c r="G70" s="24">
        <f t="shared" si="4"/>
        <v>8.8100000000000067E-2</v>
      </c>
      <c r="H70" s="14">
        <f t="shared" si="15"/>
        <v>539.01951174019598</v>
      </c>
      <c r="I70" s="14">
        <f t="shared" si="13"/>
        <v>3285.6625444383244</v>
      </c>
      <c r="J70" s="12">
        <v>10.5</v>
      </c>
      <c r="K70" s="12">
        <v>10.5</v>
      </c>
      <c r="L70" s="14">
        <f t="shared" si="19"/>
        <v>2383.1097558700981</v>
      </c>
      <c r="M70" s="14"/>
      <c r="N70" s="14">
        <f t="shared" si="8"/>
        <v>2383.1097558700981</v>
      </c>
      <c r="O70" s="15">
        <f t="shared" ref="O70:O133" si="20">ROUND(N70,1)</f>
        <v>2383.1</v>
      </c>
      <c r="P70" s="14">
        <f t="shared" ref="P70:P101" si="21">+N70*0.93405</f>
        <v>2225.9436674704652</v>
      </c>
      <c r="Q70" s="14">
        <f t="shared" si="16"/>
        <v>2225.9</v>
      </c>
    </row>
    <row r="71" spans="1:17" ht="31.5" x14ac:dyDescent="0.15">
      <c r="A71" s="12">
        <f t="shared" si="9"/>
        <v>66</v>
      </c>
      <c r="B71" s="16" t="s">
        <v>67</v>
      </c>
      <c r="C71" s="15">
        <v>4361.3</v>
      </c>
      <c r="D71" s="14">
        <v>48560</v>
      </c>
      <c r="E71" s="14">
        <v>48560</v>
      </c>
      <c r="F71" s="14">
        <f t="shared" ref="F71:F134" si="22">IF(E71&gt;52840,E71,IF(E71*1.0881&gt;52840,52840,E71*1.0881))</f>
        <v>52838.136000000006</v>
      </c>
      <c r="G71" s="24">
        <f t="shared" ref="G71:G134" si="23">F71/E71-100%</f>
        <v>8.8100000000000067E-2</v>
      </c>
      <c r="H71" s="14">
        <f t="shared" si="15"/>
        <v>1637.619123168002</v>
      </c>
      <c r="I71" s="14">
        <f t="shared" ref="I71:I134" si="24">+F71-E71</f>
        <v>4278.1360000000059</v>
      </c>
      <c r="J71" s="12">
        <v>24.5</v>
      </c>
      <c r="K71" s="12">
        <v>24.5</v>
      </c>
      <c r="L71" s="14">
        <f t="shared" si="19"/>
        <v>5180.1095615840013</v>
      </c>
      <c r="M71" s="14"/>
      <c r="N71" s="14">
        <f t="shared" ref="N71:N134" si="25">IF(M71&gt;5,L71-((L71/100)*M71),L71)</f>
        <v>5180.1095615840013</v>
      </c>
      <c r="O71" s="15">
        <f t="shared" si="20"/>
        <v>5180.1000000000004</v>
      </c>
      <c r="P71" s="14">
        <f t="shared" si="21"/>
        <v>4838.4813359975369</v>
      </c>
      <c r="Q71" s="14">
        <f t="shared" si="16"/>
        <v>4838.5</v>
      </c>
    </row>
    <row r="72" spans="1:17" x14ac:dyDescent="0.15">
      <c r="A72" s="12">
        <f t="shared" si="9"/>
        <v>67</v>
      </c>
      <c r="B72" s="16" t="s">
        <v>68</v>
      </c>
      <c r="C72" s="15">
        <v>14074.6</v>
      </c>
      <c r="D72" s="14">
        <v>46894.263263541667</v>
      </c>
      <c r="E72" s="14">
        <v>46894.263263541667</v>
      </c>
      <c r="F72" s="14">
        <f t="shared" si="22"/>
        <v>51025.647857059688</v>
      </c>
      <c r="G72" s="24">
        <f t="shared" si="23"/>
        <v>8.8100000000000067E-2</v>
      </c>
      <c r="H72" s="14">
        <f t="shared" si="15"/>
        <v>3421.0839031236555</v>
      </c>
      <c r="I72" s="14">
        <f t="shared" si="24"/>
        <v>4131.3845935180216</v>
      </c>
      <c r="J72" s="12">
        <v>53</v>
      </c>
      <c r="K72" s="12">
        <v>53</v>
      </c>
      <c r="L72" s="14">
        <f t="shared" si="19"/>
        <v>15785.141951561829</v>
      </c>
      <c r="M72" s="14"/>
      <c r="N72" s="14">
        <f t="shared" si="25"/>
        <v>15785.141951561829</v>
      </c>
      <c r="O72" s="15">
        <f t="shared" si="20"/>
        <v>15785.1</v>
      </c>
      <c r="P72" s="14">
        <f t="shared" si="21"/>
        <v>14744.111839856327</v>
      </c>
      <c r="Q72" s="14">
        <f t="shared" si="16"/>
        <v>14744.1</v>
      </c>
    </row>
    <row r="73" spans="1:17" x14ac:dyDescent="0.15">
      <c r="A73" s="12">
        <f t="shared" si="9"/>
        <v>68</v>
      </c>
      <c r="B73" s="16" t="s">
        <v>69</v>
      </c>
      <c r="C73" s="15">
        <v>2081.4</v>
      </c>
      <c r="D73" s="14">
        <v>40243.134417921574</v>
      </c>
      <c r="E73" s="14">
        <v>40243.134417921574</v>
      </c>
      <c r="F73" s="14">
        <f t="shared" si="22"/>
        <v>43788.554560140466</v>
      </c>
      <c r="G73" s="24">
        <f t="shared" si="23"/>
        <v>8.8100000000000067E-2</v>
      </c>
      <c r="H73" s="14">
        <f t="shared" si="15"/>
        <v>941.69195313447574</v>
      </c>
      <c r="I73" s="14">
        <f t="shared" si="24"/>
        <v>3545.4201422188926</v>
      </c>
      <c r="J73" s="12">
        <v>17</v>
      </c>
      <c r="K73" s="12">
        <v>17</v>
      </c>
      <c r="L73" s="14">
        <f t="shared" si="19"/>
        <v>2552.2459765672379</v>
      </c>
      <c r="M73" s="14"/>
      <c r="N73" s="14">
        <f t="shared" si="25"/>
        <v>2552.2459765672379</v>
      </c>
      <c r="O73" s="15">
        <f t="shared" si="20"/>
        <v>2552.1999999999998</v>
      </c>
      <c r="P73" s="14">
        <f t="shared" si="21"/>
        <v>2383.9253544126286</v>
      </c>
      <c r="Q73" s="14">
        <f t="shared" si="16"/>
        <v>2383.9</v>
      </c>
    </row>
    <row r="74" spans="1:17" ht="31.5" x14ac:dyDescent="0.15">
      <c r="A74" s="12">
        <f t="shared" ref="A74:A137" si="26">+A73+1</f>
        <v>69</v>
      </c>
      <c r="B74" s="13" t="s">
        <v>70</v>
      </c>
      <c r="C74" s="14">
        <v>1719</v>
      </c>
      <c r="D74" s="14">
        <v>48560</v>
      </c>
      <c r="E74" s="14">
        <v>48560</v>
      </c>
      <c r="F74" s="14">
        <f t="shared" si="22"/>
        <v>52838.136000000006</v>
      </c>
      <c r="G74" s="24">
        <f t="shared" si="23"/>
        <v>8.8100000000000067E-2</v>
      </c>
      <c r="H74" s="14">
        <f t="shared" si="15"/>
        <v>668.41596864000087</v>
      </c>
      <c r="I74" s="14">
        <f t="shared" si="24"/>
        <v>4278.1360000000059</v>
      </c>
      <c r="J74" s="12">
        <v>10</v>
      </c>
      <c r="K74" s="12">
        <v>10</v>
      </c>
      <c r="L74" s="14">
        <f t="shared" si="19"/>
        <v>2053.2079843200008</v>
      </c>
      <c r="M74" s="14"/>
      <c r="N74" s="14">
        <f t="shared" si="25"/>
        <v>2053.2079843200008</v>
      </c>
      <c r="O74" s="15">
        <f t="shared" si="20"/>
        <v>2053.1999999999998</v>
      </c>
      <c r="P74" s="14">
        <f t="shared" si="21"/>
        <v>1917.7989177540969</v>
      </c>
      <c r="Q74" s="14">
        <f t="shared" si="16"/>
        <v>1917.8</v>
      </c>
    </row>
    <row r="75" spans="1:17" x14ac:dyDescent="0.15">
      <c r="A75" s="12">
        <f t="shared" si="26"/>
        <v>70</v>
      </c>
      <c r="B75" s="16" t="s">
        <v>71</v>
      </c>
      <c r="C75" s="15">
        <v>4086</v>
      </c>
      <c r="D75" s="14">
        <v>48560</v>
      </c>
      <c r="E75" s="14">
        <v>48560</v>
      </c>
      <c r="F75" s="14">
        <f t="shared" si="22"/>
        <v>52838.136000000006</v>
      </c>
      <c r="G75" s="24">
        <f t="shared" si="23"/>
        <v>8.8100000000000067E-2</v>
      </c>
      <c r="H75" s="14">
        <f t="shared" si="15"/>
        <v>1169.7279451200018</v>
      </c>
      <c r="I75" s="14">
        <f t="shared" si="24"/>
        <v>4278.1360000000059</v>
      </c>
      <c r="J75" s="12">
        <v>17.5</v>
      </c>
      <c r="K75" s="12">
        <v>17.5</v>
      </c>
      <c r="L75" s="14">
        <f t="shared" si="19"/>
        <v>4670.8639725600005</v>
      </c>
      <c r="M75" s="14"/>
      <c r="N75" s="14">
        <f t="shared" si="25"/>
        <v>4670.8639725600005</v>
      </c>
      <c r="O75" s="15">
        <f t="shared" si="20"/>
        <v>4670.8999999999996</v>
      </c>
      <c r="P75" s="14">
        <f t="shared" si="21"/>
        <v>4362.8204935696685</v>
      </c>
      <c r="Q75" s="14">
        <f t="shared" si="16"/>
        <v>4362.8</v>
      </c>
    </row>
    <row r="76" spans="1:17" x14ac:dyDescent="0.15">
      <c r="A76" s="12">
        <f t="shared" si="26"/>
        <v>71</v>
      </c>
      <c r="B76" s="16" t="s">
        <v>72</v>
      </c>
      <c r="C76" s="14">
        <v>2568.6</v>
      </c>
      <c r="D76" s="14">
        <v>48559.716</v>
      </c>
      <c r="E76" s="14">
        <v>48559.716</v>
      </c>
      <c r="F76" s="14">
        <f t="shared" si="22"/>
        <v>52837.826979600002</v>
      </c>
      <c r="G76" s="24">
        <f t="shared" si="23"/>
        <v>8.8100000000000067E-2</v>
      </c>
      <c r="H76" s="14">
        <f t="shared" si="15"/>
        <v>802.09447134324512</v>
      </c>
      <c r="I76" s="14">
        <f t="shared" si="24"/>
        <v>4278.1109796000019</v>
      </c>
      <c r="J76" s="12">
        <v>12</v>
      </c>
      <c r="K76" s="12">
        <v>12</v>
      </c>
      <c r="L76" s="14">
        <f t="shared" si="19"/>
        <v>2969.6472356716226</v>
      </c>
      <c r="M76" s="14"/>
      <c r="N76" s="14">
        <f t="shared" si="25"/>
        <v>2969.6472356716226</v>
      </c>
      <c r="O76" s="15">
        <f t="shared" si="20"/>
        <v>2969.6</v>
      </c>
      <c r="P76" s="14">
        <f t="shared" si="21"/>
        <v>2773.799000479079</v>
      </c>
      <c r="Q76" s="14">
        <f t="shared" si="16"/>
        <v>2773.8</v>
      </c>
    </row>
    <row r="77" spans="1:17" ht="31.5" x14ac:dyDescent="0.15">
      <c r="A77" s="12">
        <f t="shared" si="26"/>
        <v>72</v>
      </c>
      <c r="B77" s="16" t="s">
        <v>73</v>
      </c>
      <c r="C77" s="14">
        <v>2258.3000000000002</v>
      </c>
      <c r="D77" s="14">
        <v>48560</v>
      </c>
      <c r="E77" s="14">
        <v>48560</v>
      </c>
      <c r="F77" s="14">
        <f t="shared" si="22"/>
        <v>52838.136000000006</v>
      </c>
      <c r="G77" s="24">
        <f t="shared" si="23"/>
        <v>8.8100000000000067E-2</v>
      </c>
      <c r="H77" s="14">
        <f t="shared" si="15"/>
        <v>668.41596864000087</v>
      </c>
      <c r="I77" s="14">
        <f t="shared" si="24"/>
        <v>4278.1360000000059</v>
      </c>
      <c r="J77" s="12">
        <v>10</v>
      </c>
      <c r="K77" s="12">
        <v>10</v>
      </c>
      <c r="L77" s="14">
        <f t="shared" si="19"/>
        <v>2592.5079843200006</v>
      </c>
      <c r="M77" s="14"/>
      <c r="N77" s="14">
        <f t="shared" si="25"/>
        <v>2592.5079843200006</v>
      </c>
      <c r="O77" s="15">
        <f t="shared" si="20"/>
        <v>2592.5</v>
      </c>
      <c r="P77" s="14">
        <f t="shared" si="21"/>
        <v>2421.5320827540968</v>
      </c>
      <c r="Q77" s="14">
        <f t="shared" ref="Q77:Q101" si="27">ROUND(P77,1)</f>
        <v>2421.5</v>
      </c>
    </row>
    <row r="78" spans="1:17" x14ac:dyDescent="0.15">
      <c r="A78" s="12">
        <f t="shared" si="26"/>
        <v>73</v>
      </c>
      <c r="B78" s="16" t="s">
        <v>74</v>
      </c>
      <c r="C78" s="14">
        <v>3302.6</v>
      </c>
      <c r="D78" s="14">
        <v>48545.577440000008</v>
      </c>
      <c r="E78" s="14">
        <v>48545.577440000008</v>
      </c>
      <c r="F78" s="14">
        <f t="shared" si="22"/>
        <v>52822.442812464011</v>
      </c>
      <c r="G78" s="24">
        <f t="shared" si="23"/>
        <v>8.8100000000000067E-2</v>
      </c>
      <c r="H78" s="14">
        <f t="shared" si="15"/>
        <v>1002.3261686906636</v>
      </c>
      <c r="I78" s="14">
        <f t="shared" si="24"/>
        <v>4276.8653724640026</v>
      </c>
      <c r="J78" s="12">
        <v>15</v>
      </c>
      <c r="K78" s="12">
        <v>15</v>
      </c>
      <c r="L78" s="14">
        <f t="shared" si="19"/>
        <v>3803.7630843453312</v>
      </c>
      <c r="M78" s="14"/>
      <c r="N78" s="14">
        <f t="shared" si="25"/>
        <v>3803.7630843453312</v>
      </c>
      <c r="O78" s="15">
        <f t="shared" si="20"/>
        <v>3803.8</v>
      </c>
      <c r="P78" s="14">
        <f t="shared" si="21"/>
        <v>3552.9049089327568</v>
      </c>
      <c r="Q78" s="14">
        <f t="shared" si="27"/>
        <v>3552.9</v>
      </c>
    </row>
    <row r="79" spans="1:17" x14ac:dyDescent="0.15">
      <c r="A79" s="12">
        <f t="shared" si="26"/>
        <v>74</v>
      </c>
      <c r="B79" s="16" t="s">
        <v>75</v>
      </c>
      <c r="C79" s="15">
        <v>949.2</v>
      </c>
      <c r="D79" s="14">
        <v>48559.725315412179</v>
      </c>
      <c r="E79" s="14">
        <v>48559.725315412179</v>
      </c>
      <c r="F79" s="14">
        <f t="shared" si="22"/>
        <v>52837.837115699993</v>
      </c>
      <c r="G79" s="24">
        <f t="shared" si="23"/>
        <v>8.8100000000000067E-2</v>
      </c>
      <c r="H79" s="14">
        <f t="shared" si="15"/>
        <v>668.41218767696807</v>
      </c>
      <c r="I79" s="14">
        <f t="shared" si="24"/>
        <v>4278.1118002878138</v>
      </c>
      <c r="J79" s="12">
        <v>10</v>
      </c>
      <c r="K79" s="12">
        <v>10</v>
      </c>
      <c r="L79" s="14">
        <f t="shared" si="19"/>
        <v>1283.4060938384841</v>
      </c>
      <c r="M79" s="14"/>
      <c r="N79" s="14">
        <f t="shared" si="25"/>
        <v>1283.4060938384841</v>
      </c>
      <c r="O79" s="15">
        <f t="shared" si="20"/>
        <v>1283.4000000000001</v>
      </c>
      <c r="P79" s="14">
        <f t="shared" si="21"/>
        <v>1198.7654619498362</v>
      </c>
      <c r="Q79" s="14">
        <f t="shared" si="27"/>
        <v>1198.8</v>
      </c>
    </row>
    <row r="80" spans="1:17" x14ac:dyDescent="0.15">
      <c r="A80" s="12">
        <f t="shared" si="26"/>
        <v>75</v>
      </c>
      <c r="B80" s="16" t="s">
        <v>76</v>
      </c>
      <c r="C80" s="14">
        <v>1798.3</v>
      </c>
      <c r="D80" s="14">
        <v>47013.860568687945</v>
      </c>
      <c r="E80" s="14">
        <v>47013.860568687945</v>
      </c>
      <c r="F80" s="14">
        <f t="shared" si="22"/>
        <v>51155.781684789355</v>
      </c>
      <c r="G80" s="24">
        <f t="shared" si="23"/>
        <v>8.8100000000000067E-2</v>
      </c>
      <c r="H80" s="14">
        <f t="shared" si="15"/>
        <v>647.13375517968439</v>
      </c>
      <c r="I80" s="14">
        <f t="shared" si="24"/>
        <v>4141.92111610141</v>
      </c>
      <c r="J80" s="12">
        <v>10</v>
      </c>
      <c r="K80" s="12">
        <v>10</v>
      </c>
      <c r="L80" s="14">
        <f t="shared" si="19"/>
        <v>2121.8668775898423</v>
      </c>
      <c r="M80" s="14"/>
      <c r="N80" s="14">
        <f t="shared" si="25"/>
        <v>2121.8668775898423</v>
      </c>
      <c r="O80" s="15">
        <f t="shared" si="20"/>
        <v>2121.9</v>
      </c>
      <c r="P80" s="14">
        <f t="shared" si="21"/>
        <v>1981.9297570127922</v>
      </c>
      <c r="Q80" s="14">
        <f t="shared" si="27"/>
        <v>1981.9</v>
      </c>
    </row>
    <row r="81" spans="1:17" x14ac:dyDescent="0.15">
      <c r="A81" s="12">
        <f t="shared" si="26"/>
        <v>76</v>
      </c>
      <c r="B81" s="16" t="s">
        <v>77</v>
      </c>
      <c r="C81" s="14">
        <v>5469.7</v>
      </c>
      <c r="D81" s="14">
        <v>42752.290167277177</v>
      </c>
      <c r="E81" s="14">
        <v>42752.290167277177</v>
      </c>
      <c r="F81" s="14">
        <f t="shared" si="22"/>
        <v>46518.766931014296</v>
      </c>
      <c r="G81" s="24">
        <f t="shared" si="23"/>
        <v>8.8100000000000067E-2</v>
      </c>
      <c r="H81" s="14">
        <f t="shared" si="15"/>
        <v>1588.8806898289761</v>
      </c>
      <c r="I81" s="14">
        <f t="shared" si="24"/>
        <v>3766.4767637371187</v>
      </c>
      <c r="J81" s="12">
        <v>27</v>
      </c>
      <c r="K81" s="12">
        <v>27</v>
      </c>
      <c r="L81" s="14">
        <f t="shared" si="19"/>
        <v>6264.1403449144882</v>
      </c>
      <c r="M81" s="14"/>
      <c r="N81" s="14">
        <f t="shared" si="25"/>
        <v>6264.1403449144882</v>
      </c>
      <c r="O81" s="15">
        <f t="shared" si="20"/>
        <v>6264.1</v>
      </c>
      <c r="P81" s="14">
        <f t="shared" si="21"/>
        <v>5851.020289167378</v>
      </c>
      <c r="Q81" s="14">
        <f t="shared" si="27"/>
        <v>5851</v>
      </c>
    </row>
    <row r="82" spans="1:17" ht="31.5" x14ac:dyDescent="0.15">
      <c r="A82" s="12">
        <f t="shared" si="26"/>
        <v>77</v>
      </c>
      <c r="B82" s="16" t="s">
        <v>78</v>
      </c>
      <c r="C82" s="14">
        <v>3117.6</v>
      </c>
      <c r="D82" s="14">
        <v>44405.559477045914</v>
      </c>
      <c r="E82" s="14">
        <v>44405.559477045914</v>
      </c>
      <c r="F82" s="14">
        <f t="shared" si="22"/>
        <v>48317.689266973663</v>
      </c>
      <c r="G82" s="24">
        <f t="shared" si="23"/>
        <v>8.8100000000000067E-2</v>
      </c>
      <c r="H82" s="14">
        <f t="shared" si="15"/>
        <v>1039.0929692431293</v>
      </c>
      <c r="I82" s="14">
        <f t="shared" si="24"/>
        <v>3912.1297899277488</v>
      </c>
      <c r="J82" s="12">
        <v>17</v>
      </c>
      <c r="K82" s="12">
        <v>17</v>
      </c>
      <c r="L82" s="14">
        <f t="shared" si="19"/>
        <v>3637.1464846215645</v>
      </c>
      <c r="M82" s="14"/>
      <c r="N82" s="14">
        <f t="shared" si="25"/>
        <v>3637.1464846215645</v>
      </c>
      <c r="O82" s="15">
        <f t="shared" si="20"/>
        <v>3637.1</v>
      </c>
      <c r="P82" s="14">
        <f t="shared" si="21"/>
        <v>3397.2766739607723</v>
      </c>
      <c r="Q82" s="14">
        <f t="shared" si="27"/>
        <v>3397.3</v>
      </c>
    </row>
    <row r="83" spans="1:17" x14ac:dyDescent="0.15">
      <c r="A83" s="12">
        <f t="shared" si="26"/>
        <v>78</v>
      </c>
      <c r="B83" s="13" t="s">
        <v>79</v>
      </c>
      <c r="C83" s="14">
        <v>2740.5</v>
      </c>
      <c r="D83" s="14">
        <v>48560</v>
      </c>
      <c r="E83" s="14">
        <v>48560</v>
      </c>
      <c r="F83" s="14">
        <f t="shared" si="22"/>
        <v>52838.136000000006</v>
      </c>
      <c r="G83" s="24">
        <f t="shared" si="23"/>
        <v>8.8100000000000067E-2</v>
      </c>
      <c r="H83" s="14">
        <f t="shared" si="15"/>
        <v>868.94075923200126</v>
      </c>
      <c r="I83" s="14">
        <f t="shared" si="24"/>
        <v>4278.1360000000059</v>
      </c>
      <c r="J83" s="12">
        <v>13</v>
      </c>
      <c r="K83" s="12">
        <v>13</v>
      </c>
      <c r="L83" s="14">
        <f t="shared" si="19"/>
        <v>3174.9703796160006</v>
      </c>
      <c r="M83" s="14"/>
      <c r="N83" s="14">
        <f t="shared" si="25"/>
        <v>3174.9703796160006</v>
      </c>
      <c r="O83" s="15">
        <f t="shared" si="20"/>
        <v>3175</v>
      </c>
      <c r="P83" s="14">
        <f t="shared" si="21"/>
        <v>2965.5810830803257</v>
      </c>
      <c r="Q83" s="14">
        <f t="shared" si="27"/>
        <v>2965.6</v>
      </c>
    </row>
    <row r="84" spans="1:17" x14ac:dyDescent="0.15">
      <c r="A84" s="12">
        <f t="shared" si="26"/>
        <v>79</v>
      </c>
      <c r="B84" s="16" t="s">
        <v>80</v>
      </c>
      <c r="C84" s="14">
        <v>2304.1</v>
      </c>
      <c r="D84" s="14">
        <v>48560</v>
      </c>
      <c r="E84" s="14">
        <v>48560</v>
      </c>
      <c r="F84" s="14">
        <f t="shared" si="22"/>
        <v>52838.136000000006</v>
      </c>
      <c r="G84" s="24">
        <f t="shared" si="23"/>
        <v>8.8100000000000067E-2</v>
      </c>
      <c r="H84" s="14">
        <f t="shared" si="15"/>
        <v>735.25756550400104</v>
      </c>
      <c r="I84" s="14">
        <f t="shared" si="24"/>
        <v>4278.1360000000059</v>
      </c>
      <c r="J84" s="12">
        <v>11</v>
      </c>
      <c r="K84" s="12">
        <v>11</v>
      </c>
      <c r="L84" s="14">
        <f t="shared" si="19"/>
        <v>2671.7287827520004</v>
      </c>
      <c r="M84" s="14"/>
      <c r="N84" s="14">
        <f t="shared" si="25"/>
        <v>2671.7287827520004</v>
      </c>
      <c r="O84" s="15">
        <f t="shared" si="20"/>
        <v>2671.7</v>
      </c>
      <c r="P84" s="14">
        <f t="shared" si="21"/>
        <v>2495.5282695295059</v>
      </c>
      <c r="Q84" s="14">
        <f t="shared" si="27"/>
        <v>2495.5</v>
      </c>
    </row>
    <row r="85" spans="1:17" ht="31.5" x14ac:dyDescent="0.15">
      <c r="A85" s="12">
        <f t="shared" si="26"/>
        <v>80</v>
      </c>
      <c r="B85" s="16" t="s">
        <v>81</v>
      </c>
      <c r="C85" s="14">
        <v>0</v>
      </c>
      <c r="D85" s="14">
        <v>0</v>
      </c>
      <c r="E85" s="14">
        <v>0</v>
      </c>
      <c r="F85" s="14">
        <f t="shared" si="22"/>
        <v>0</v>
      </c>
      <c r="G85" s="24"/>
      <c r="H85" s="14"/>
      <c r="I85" s="14">
        <f t="shared" si="24"/>
        <v>0</v>
      </c>
      <c r="J85" s="12"/>
      <c r="K85" s="12"/>
      <c r="L85" s="14"/>
      <c r="M85" s="14"/>
      <c r="N85" s="14">
        <f t="shared" si="25"/>
        <v>0</v>
      </c>
      <c r="O85" s="15">
        <f t="shared" si="20"/>
        <v>0</v>
      </c>
      <c r="P85" s="14">
        <f t="shared" si="21"/>
        <v>0</v>
      </c>
      <c r="Q85" s="14">
        <f t="shared" si="27"/>
        <v>0</v>
      </c>
    </row>
    <row r="86" spans="1:17" x14ac:dyDescent="0.15">
      <c r="A86" s="12">
        <f t="shared" si="26"/>
        <v>81</v>
      </c>
      <c r="B86" s="16" t="s">
        <v>82</v>
      </c>
      <c r="C86" s="14">
        <v>3811</v>
      </c>
      <c r="D86" s="14">
        <v>48560</v>
      </c>
      <c r="E86" s="14">
        <v>48560</v>
      </c>
      <c r="F86" s="14">
        <f t="shared" si="22"/>
        <v>52838.136000000006</v>
      </c>
      <c r="G86" s="24">
        <f t="shared" si="23"/>
        <v>8.8100000000000067E-2</v>
      </c>
      <c r="H86" s="14">
        <f t="shared" ref="H86:H93" si="28">+I86*K86*12*1.302/1000</f>
        <v>1243.2537016704018</v>
      </c>
      <c r="I86" s="14">
        <f t="shared" si="24"/>
        <v>4278.1360000000059</v>
      </c>
      <c r="J86" s="12">
        <v>18.600000000000001</v>
      </c>
      <c r="K86" s="12">
        <v>18.600000000000001</v>
      </c>
      <c r="L86" s="14">
        <f>(C86/50*100*K86/J86+H86)*0.5</f>
        <v>4432.6268508352005</v>
      </c>
      <c r="M86" s="14"/>
      <c r="N86" s="14">
        <f t="shared" si="25"/>
        <v>4432.6268508352005</v>
      </c>
      <c r="O86" s="15">
        <f t="shared" si="20"/>
        <v>4432.6000000000004</v>
      </c>
      <c r="P86" s="14">
        <f t="shared" si="21"/>
        <v>4140.2951100226192</v>
      </c>
      <c r="Q86" s="14">
        <f t="shared" si="27"/>
        <v>4140.3</v>
      </c>
    </row>
    <row r="87" spans="1:17" ht="31.5" x14ac:dyDescent="0.15">
      <c r="A87" s="12">
        <f t="shared" si="26"/>
        <v>82</v>
      </c>
      <c r="B87" s="16" t="s">
        <v>83</v>
      </c>
      <c r="C87" s="14">
        <v>11665.7</v>
      </c>
      <c r="D87" s="14">
        <v>48560</v>
      </c>
      <c r="E87" s="14">
        <v>48560</v>
      </c>
      <c r="F87" s="14">
        <f t="shared" si="22"/>
        <v>52838.136000000006</v>
      </c>
      <c r="G87" s="24">
        <f t="shared" si="23"/>
        <v>8.8100000000000067E-2</v>
      </c>
      <c r="H87" s="14">
        <f t="shared" si="28"/>
        <v>3576.0254322240048</v>
      </c>
      <c r="I87" s="14">
        <f t="shared" si="24"/>
        <v>4278.1360000000059</v>
      </c>
      <c r="J87" s="18">
        <v>53.5</v>
      </c>
      <c r="K87" s="18">
        <v>53.5</v>
      </c>
      <c r="L87" s="14">
        <f>(C87/50*100*K87/J87+H87)*0.5</f>
        <v>13453.712716112002</v>
      </c>
      <c r="M87" s="14"/>
      <c r="N87" s="14">
        <f t="shared" si="25"/>
        <v>13453.712716112002</v>
      </c>
      <c r="O87" s="15">
        <f t="shared" si="20"/>
        <v>13453.7</v>
      </c>
      <c r="P87" s="14">
        <f t="shared" si="21"/>
        <v>12566.440362484416</v>
      </c>
      <c r="Q87" s="14">
        <f t="shared" si="27"/>
        <v>12566.4</v>
      </c>
    </row>
    <row r="88" spans="1:17" x14ac:dyDescent="0.15">
      <c r="A88" s="12">
        <f t="shared" si="26"/>
        <v>83</v>
      </c>
      <c r="B88" s="16" t="s">
        <v>84</v>
      </c>
      <c r="C88" s="14">
        <v>3019.5</v>
      </c>
      <c r="D88" s="14">
        <v>48560</v>
      </c>
      <c r="E88" s="14">
        <v>48560</v>
      </c>
      <c r="F88" s="14">
        <f t="shared" si="22"/>
        <v>52838.136000000006</v>
      </c>
      <c r="G88" s="24">
        <f t="shared" si="23"/>
        <v>8.8100000000000067E-2</v>
      </c>
      <c r="H88" s="14">
        <f t="shared" si="28"/>
        <v>835.51996080000117</v>
      </c>
      <c r="I88" s="14">
        <f t="shared" si="24"/>
        <v>4278.1360000000059</v>
      </c>
      <c r="J88" s="12">
        <v>12.5</v>
      </c>
      <c r="K88" s="12">
        <v>12.5</v>
      </c>
      <c r="L88" s="14">
        <f>(C88/49*100*K88/J88+H88)*0.49</f>
        <v>3428.9047807920006</v>
      </c>
      <c r="M88" s="14"/>
      <c r="N88" s="14">
        <f t="shared" si="25"/>
        <v>3428.9047807920006</v>
      </c>
      <c r="O88" s="15">
        <f t="shared" si="20"/>
        <v>3428.9</v>
      </c>
      <c r="P88" s="14">
        <f t="shared" si="21"/>
        <v>3202.7685104987681</v>
      </c>
      <c r="Q88" s="14">
        <f t="shared" si="27"/>
        <v>3202.8</v>
      </c>
    </row>
    <row r="89" spans="1:17" x14ac:dyDescent="0.15">
      <c r="A89" s="12">
        <f t="shared" si="26"/>
        <v>84</v>
      </c>
      <c r="B89" s="16" t="s">
        <v>85</v>
      </c>
      <c r="C89" s="14">
        <v>1933.1</v>
      </c>
      <c r="D89" s="14">
        <v>48560</v>
      </c>
      <c r="E89" s="14">
        <v>48560</v>
      </c>
      <c r="F89" s="14">
        <f t="shared" si="22"/>
        <v>52838.136000000006</v>
      </c>
      <c r="G89" s="24">
        <f t="shared" si="23"/>
        <v>8.8100000000000067E-2</v>
      </c>
      <c r="H89" s="14">
        <f t="shared" si="28"/>
        <v>735.25756550400104</v>
      </c>
      <c r="I89" s="14">
        <f t="shared" si="24"/>
        <v>4278.1360000000059</v>
      </c>
      <c r="J89" s="12">
        <v>11</v>
      </c>
      <c r="K89" s="12">
        <v>11</v>
      </c>
      <c r="L89" s="14">
        <f>(C89/49*100*K89/J89+H89)*0.49</f>
        <v>2293.3762070969606</v>
      </c>
      <c r="M89" s="14"/>
      <c r="N89" s="14">
        <f t="shared" si="25"/>
        <v>2293.3762070969606</v>
      </c>
      <c r="O89" s="15">
        <f t="shared" si="20"/>
        <v>2293.4</v>
      </c>
      <c r="P89" s="14">
        <f t="shared" si="21"/>
        <v>2142.1280462389163</v>
      </c>
      <c r="Q89" s="14">
        <f t="shared" si="27"/>
        <v>2142.1</v>
      </c>
    </row>
    <row r="90" spans="1:17" x14ac:dyDescent="0.15">
      <c r="A90" s="12">
        <f t="shared" si="26"/>
        <v>85</v>
      </c>
      <c r="B90" s="16" t="s">
        <v>86</v>
      </c>
      <c r="C90" s="14">
        <v>2439.1</v>
      </c>
      <c r="D90" s="14">
        <v>48560</v>
      </c>
      <c r="E90" s="14">
        <v>48560</v>
      </c>
      <c r="F90" s="14">
        <f t="shared" si="22"/>
        <v>52838.136000000006</v>
      </c>
      <c r="G90" s="24">
        <f t="shared" si="23"/>
        <v>8.8100000000000067E-2</v>
      </c>
      <c r="H90" s="14">
        <f t="shared" si="28"/>
        <v>735.25756550400104</v>
      </c>
      <c r="I90" s="14">
        <f t="shared" si="24"/>
        <v>4278.1360000000059</v>
      </c>
      <c r="J90" s="12">
        <v>11</v>
      </c>
      <c r="K90" s="12">
        <v>11</v>
      </c>
      <c r="L90" s="14">
        <f t="shared" ref="L90:L96" si="29">(C90/50*100*K90/J90+H90)*0.5</f>
        <v>2806.7287827520004</v>
      </c>
      <c r="M90" s="14"/>
      <c r="N90" s="14">
        <f t="shared" si="25"/>
        <v>2806.7287827520004</v>
      </c>
      <c r="O90" s="15">
        <f t="shared" si="20"/>
        <v>2806.7</v>
      </c>
      <c r="P90" s="14">
        <f t="shared" si="21"/>
        <v>2621.6250195295061</v>
      </c>
      <c r="Q90" s="14">
        <f t="shared" si="27"/>
        <v>2621.6</v>
      </c>
    </row>
    <row r="91" spans="1:17" x14ac:dyDescent="0.15">
      <c r="A91" s="12">
        <f t="shared" si="26"/>
        <v>86</v>
      </c>
      <c r="B91" s="16" t="s">
        <v>87</v>
      </c>
      <c r="C91" s="14">
        <v>1641.6</v>
      </c>
      <c r="D91" s="14">
        <v>45867.053924528307</v>
      </c>
      <c r="E91" s="14">
        <v>45867.053924528307</v>
      </c>
      <c r="F91" s="14">
        <f t="shared" si="22"/>
        <v>49907.941375279253</v>
      </c>
      <c r="G91" s="24">
        <f t="shared" si="23"/>
        <v>8.8100000000000067E-2</v>
      </c>
      <c r="H91" s="14">
        <f t="shared" si="28"/>
        <v>492.45163913815577</v>
      </c>
      <c r="I91" s="14">
        <f t="shared" si="24"/>
        <v>4040.8874507509463</v>
      </c>
      <c r="J91" s="12">
        <v>7.8</v>
      </c>
      <c r="K91" s="12">
        <v>7.8</v>
      </c>
      <c r="L91" s="14">
        <f>(C91/50*100*K91/J91+H91)*0.49</f>
        <v>1850.0693031776964</v>
      </c>
      <c r="M91" s="14"/>
      <c r="N91" s="14">
        <f t="shared" si="25"/>
        <v>1850.0693031776964</v>
      </c>
      <c r="O91" s="15">
        <f t="shared" si="20"/>
        <v>1850.1</v>
      </c>
      <c r="P91" s="14">
        <f t="shared" si="21"/>
        <v>1728.0572326331273</v>
      </c>
      <c r="Q91" s="14">
        <f t="shared" si="27"/>
        <v>1728.1</v>
      </c>
    </row>
    <row r="92" spans="1:17" x14ac:dyDescent="0.15">
      <c r="A92" s="12">
        <f t="shared" si="26"/>
        <v>87</v>
      </c>
      <c r="B92" s="16" t="s">
        <v>88</v>
      </c>
      <c r="C92" s="14">
        <v>585.6</v>
      </c>
      <c r="D92" s="14">
        <v>41124.814607543864</v>
      </c>
      <c r="E92" s="14">
        <v>41124.814607543864</v>
      </c>
      <c r="F92" s="14">
        <f t="shared" si="22"/>
        <v>44747.910774468481</v>
      </c>
      <c r="G92" s="24">
        <f t="shared" si="23"/>
        <v>8.8100000000000067E-2</v>
      </c>
      <c r="H92" s="14">
        <f t="shared" si="28"/>
        <v>164.16103808488765</v>
      </c>
      <c r="I92" s="14">
        <f t="shared" si="24"/>
        <v>3623.0961669246171</v>
      </c>
      <c r="J92" s="12">
        <v>2.9</v>
      </c>
      <c r="K92" s="12">
        <v>2.9</v>
      </c>
      <c r="L92" s="14">
        <f t="shared" si="29"/>
        <v>667.68051904244385</v>
      </c>
      <c r="M92" s="14"/>
      <c r="N92" s="14">
        <f t="shared" si="25"/>
        <v>667.68051904244385</v>
      </c>
      <c r="O92" s="15">
        <f t="shared" si="20"/>
        <v>667.7</v>
      </c>
      <c r="P92" s="14">
        <f t="shared" si="21"/>
        <v>623.64698881159472</v>
      </c>
      <c r="Q92" s="14">
        <f t="shared" si="27"/>
        <v>623.6</v>
      </c>
    </row>
    <row r="93" spans="1:17" x14ac:dyDescent="0.15">
      <c r="A93" s="12">
        <f t="shared" si="26"/>
        <v>88</v>
      </c>
      <c r="B93" s="16" t="s">
        <v>89</v>
      </c>
      <c r="C93" s="14">
        <v>1431.4</v>
      </c>
      <c r="D93" s="14">
        <v>45976.388956962022</v>
      </c>
      <c r="E93" s="14">
        <v>45976.388956962022</v>
      </c>
      <c r="F93" s="14">
        <f t="shared" si="22"/>
        <v>50026.908824070379</v>
      </c>
      <c r="G93" s="24">
        <f t="shared" si="23"/>
        <v>8.8100000000000067E-2</v>
      </c>
      <c r="H93" s="14">
        <f t="shared" si="28"/>
        <v>506.28257922960773</v>
      </c>
      <c r="I93" s="14">
        <f t="shared" si="24"/>
        <v>4050.5198671083563</v>
      </c>
      <c r="J93" s="12">
        <v>8</v>
      </c>
      <c r="K93" s="12">
        <v>8</v>
      </c>
      <c r="L93" s="14">
        <f t="shared" si="29"/>
        <v>1684.5412896148039</v>
      </c>
      <c r="M93" s="14"/>
      <c r="N93" s="14">
        <f t="shared" si="25"/>
        <v>1684.5412896148039</v>
      </c>
      <c r="O93" s="15">
        <f t="shared" si="20"/>
        <v>1684.5</v>
      </c>
      <c r="P93" s="14">
        <f t="shared" si="21"/>
        <v>1573.4457915647076</v>
      </c>
      <c r="Q93" s="14">
        <f t="shared" si="27"/>
        <v>1573.4</v>
      </c>
    </row>
    <row r="94" spans="1:17" ht="31.5" x14ac:dyDescent="0.15">
      <c r="A94" s="12">
        <f t="shared" si="26"/>
        <v>89</v>
      </c>
      <c r="B94" s="16" t="s">
        <v>90</v>
      </c>
      <c r="C94" s="14">
        <v>1553.3</v>
      </c>
      <c r="D94" s="14">
        <v>48560</v>
      </c>
      <c r="E94" s="14">
        <v>48560</v>
      </c>
      <c r="F94" s="14">
        <f t="shared" si="22"/>
        <v>52838.136000000006</v>
      </c>
      <c r="G94" s="24">
        <f t="shared" si="23"/>
        <v>8.8100000000000067E-2</v>
      </c>
      <c r="H94" s="14">
        <f>+I94*K94*12*1.302/1000</f>
        <v>467.8911780480006</v>
      </c>
      <c r="I94" s="14">
        <f t="shared" si="24"/>
        <v>4278.1360000000059</v>
      </c>
      <c r="J94" s="12">
        <v>7</v>
      </c>
      <c r="K94" s="12">
        <v>7</v>
      </c>
      <c r="L94" s="14">
        <f t="shared" si="29"/>
        <v>1787.2455890240003</v>
      </c>
      <c r="M94" s="14"/>
      <c r="N94" s="14">
        <f t="shared" si="25"/>
        <v>1787.2455890240003</v>
      </c>
      <c r="O94" s="15">
        <f t="shared" si="20"/>
        <v>1787.2</v>
      </c>
      <c r="P94" s="14">
        <f t="shared" si="21"/>
        <v>1669.3767424278676</v>
      </c>
      <c r="Q94" s="14">
        <f t="shared" si="27"/>
        <v>1669.4</v>
      </c>
    </row>
    <row r="95" spans="1:17" x14ac:dyDescent="0.15">
      <c r="A95" s="12">
        <f t="shared" si="26"/>
        <v>90</v>
      </c>
      <c r="B95" s="16" t="s">
        <v>91</v>
      </c>
      <c r="C95" s="14">
        <v>1294.7</v>
      </c>
      <c r="D95" s="14">
        <v>48560</v>
      </c>
      <c r="E95" s="14">
        <v>48560</v>
      </c>
      <c r="F95" s="14">
        <f t="shared" si="22"/>
        <v>52838.136000000006</v>
      </c>
      <c r="G95" s="24">
        <f t="shared" si="23"/>
        <v>8.8100000000000067E-2</v>
      </c>
      <c r="H95" s="14">
        <f>+I95*K95*12*1.302/1000</f>
        <v>401.0495811840006</v>
      </c>
      <c r="I95" s="14">
        <f t="shared" si="24"/>
        <v>4278.1360000000059</v>
      </c>
      <c r="J95" s="12">
        <v>6</v>
      </c>
      <c r="K95" s="12">
        <v>6</v>
      </c>
      <c r="L95" s="14">
        <f t="shared" si="29"/>
        <v>1495.2247905920003</v>
      </c>
      <c r="M95" s="14"/>
      <c r="N95" s="14">
        <f t="shared" si="25"/>
        <v>1495.2247905920003</v>
      </c>
      <c r="O95" s="15">
        <f t="shared" si="20"/>
        <v>1495.2</v>
      </c>
      <c r="P95" s="14">
        <f t="shared" si="21"/>
        <v>1396.614715652458</v>
      </c>
      <c r="Q95" s="14">
        <f t="shared" si="27"/>
        <v>1396.6</v>
      </c>
    </row>
    <row r="96" spans="1:17" x14ac:dyDescent="0.15">
      <c r="A96" s="12">
        <f t="shared" si="26"/>
        <v>91</v>
      </c>
      <c r="B96" s="16" t="s">
        <v>92</v>
      </c>
      <c r="C96" s="15">
        <v>1170.9000000000001</v>
      </c>
      <c r="D96" s="14">
        <v>43325.076474905669</v>
      </c>
      <c r="E96" s="14">
        <v>43325.076474905669</v>
      </c>
      <c r="F96" s="14">
        <f t="shared" si="22"/>
        <v>47142.015712344859</v>
      </c>
      <c r="G96" s="24">
        <f t="shared" si="23"/>
        <v>8.8100000000000067E-2</v>
      </c>
      <c r="H96" s="14">
        <f>+I96*K96*12*1.302/1000</f>
        <v>327.99722255162447</v>
      </c>
      <c r="I96" s="14">
        <f t="shared" si="24"/>
        <v>3816.93923743919</v>
      </c>
      <c r="J96" s="12">
        <v>5.5</v>
      </c>
      <c r="K96" s="12">
        <v>5.5</v>
      </c>
      <c r="L96" s="14">
        <f t="shared" si="29"/>
        <v>1334.8986112758123</v>
      </c>
      <c r="M96" s="14"/>
      <c r="N96" s="14">
        <f t="shared" si="25"/>
        <v>1334.8986112758123</v>
      </c>
      <c r="O96" s="15">
        <f t="shared" si="20"/>
        <v>1334.9</v>
      </c>
      <c r="P96" s="14">
        <f t="shared" si="21"/>
        <v>1246.8620478621726</v>
      </c>
      <c r="Q96" s="14">
        <f t="shared" si="27"/>
        <v>1246.9000000000001</v>
      </c>
    </row>
    <row r="97" spans="1:17" ht="31.5" x14ac:dyDescent="0.15">
      <c r="A97" s="12">
        <f t="shared" si="26"/>
        <v>92</v>
      </c>
      <c r="B97" s="16" t="s">
        <v>93</v>
      </c>
      <c r="C97" s="14">
        <v>0</v>
      </c>
      <c r="D97" s="14">
        <v>0</v>
      </c>
      <c r="E97" s="14">
        <v>0</v>
      </c>
      <c r="F97" s="14">
        <f t="shared" si="22"/>
        <v>0</v>
      </c>
      <c r="G97" s="24"/>
      <c r="H97" s="14"/>
      <c r="I97" s="14">
        <f t="shared" si="24"/>
        <v>0</v>
      </c>
      <c r="J97" s="12"/>
      <c r="K97" s="12"/>
      <c r="L97" s="14"/>
      <c r="M97" s="14"/>
      <c r="N97" s="14">
        <f t="shared" si="25"/>
        <v>0</v>
      </c>
      <c r="O97" s="15">
        <f t="shared" si="20"/>
        <v>0</v>
      </c>
      <c r="P97" s="14">
        <f t="shared" si="21"/>
        <v>0</v>
      </c>
      <c r="Q97" s="14">
        <f t="shared" si="27"/>
        <v>0</v>
      </c>
    </row>
    <row r="98" spans="1:17" ht="31.5" x14ac:dyDescent="0.15">
      <c r="A98" s="12">
        <f t="shared" si="26"/>
        <v>93</v>
      </c>
      <c r="B98" s="16" t="s">
        <v>93</v>
      </c>
      <c r="C98" s="14">
        <v>8822.7000000000007</v>
      </c>
      <c r="D98" s="14">
        <v>48559.716</v>
      </c>
      <c r="E98" s="14">
        <v>48559.716</v>
      </c>
      <c r="F98" s="14">
        <f t="shared" si="22"/>
        <v>52837.826979600002</v>
      </c>
      <c r="G98" s="24">
        <f t="shared" si="23"/>
        <v>8.8100000000000067E-2</v>
      </c>
      <c r="H98" s="14">
        <f t="shared" ref="H98:H146" si="30">+I98*K98*12*1.302/1000</f>
        <v>4605.3590896291335</v>
      </c>
      <c r="I98" s="14">
        <f t="shared" si="24"/>
        <v>4278.1109796000019</v>
      </c>
      <c r="J98" s="12">
        <v>68.900000000000006</v>
      </c>
      <c r="K98" s="12">
        <v>68.900000000000006</v>
      </c>
      <c r="L98" s="14">
        <f t="shared" ref="L98:L105" si="31">(C98/50*100*K98/J98+H98)*0.5</f>
        <v>11125.379544814568</v>
      </c>
      <c r="M98" s="14"/>
      <c r="N98" s="14">
        <f t="shared" si="25"/>
        <v>11125.379544814568</v>
      </c>
      <c r="O98" s="15">
        <f t="shared" si="20"/>
        <v>11125.4</v>
      </c>
      <c r="P98" s="14">
        <f t="shared" si="21"/>
        <v>10391.660763834048</v>
      </c>
      <c r="Q98" s="14">
        <f t="shared" si="27"/>
        <v>10391.700000000001</v>
      </c>
    </row>
    <row r="99" spans="1:17" x14ac:dyDescent="0.15">
      <c r="A99" s="12">
        <f t="shared" si="26"/>
        <v>94</v>
      </c>
      <c r="B99" s="36" t="s">
        <v>94</v>
      </c>
      <c r="C99" s="15">
        <v>9518.9</v>
      </c>
      <c r="D99" s="14">
        <v>48560</v>
      </c>
      <c r="E99" s="14">
        <v>48560</v>
      </c>
      <c r="F99" s="14">
        <f t="shared" si="22"/>
        <v>52838.136000000006</v>
      </c>
      <c r="G99" s="24">
        <f t="shared" si="23"/>
        <v>8.8100000000000067E-2</v>
      </c>
      <c r="H99" s="14">
        <f t="shared" si="30"/>
        <v>2927.6619426432044</v>
      </c>
      <c r="I99" s="14">
        <f t="shared" si="24"/>
        <v>4278.1360000000059</v>
      </c>
      <c r="J99" s="12">
        <v>43.8</v>
      </c>
      <c r="K99" s="12">
        <v>43.8</v>
      </c>
      <c r="L99" s="14">
        <f t="shared" si="31"/>
        <v>10982.730971321602</v>
      </c>
      <c r="M99" s="14"/>
      <c r="N99" s="14">
        <f t="shared" si="25"/>
        <v>10982.730971321602</v>
      </c>
      <c r="O99" s="15">
        <f t="shared" si="20"/>
        <v>10982.7</v>
      </c>
      <c r="P99" s="14">
        <f t="shared" si="21"/>
        <v>10258.419863762943</v>
      </c>
      <c r="Q99" s="14">
        <f t="shared" si="27"/>
        <v>10258.4</v>
      </c>
    </row>
    <row r="100" spans="1:17" x14ac:dyDescent="0.15">
      <c r="A100" s="12">
        <f t="shared" si="26"/>
        <v>95</v>
      </c>
      <c r="B100" s="16" t="s">
        <v>95</v>
      </c>
      <c r="C100" s="14">
        <v>6742</v>
      </c>
      <c r="D100" s="14">
        <v>48560</v>
      </c>
      <c r="E100" s="14">
        <v>48560</v>
      </c>
      <c r="F100" s="14">
        <f t="shared" si="22"/>
        <v>52838.136000000006</v>
      </c>
      <c r="G100" s="24">
        <f t="shared" si="23"/>
        <v>8.8100000000000067E-2</v>
      </c>
      <c r="H100" s="14">
        <f t="shared" si="30"/>
        <v>2874.1886651520044</v>
      </c>
      <c r="I100" s="14">
        <f t="shared" si="24"/>
        <v>4278.1360000000059</v>
      </c>
      <c r="J100" s="12">
        <v>43</v>
      </c>
      <c r="K100" s="12">
        <v>43</v>
      </c>
      <c r="L100" s="14">
        <f t="shared" si="31"/>
        <v>8179.0943325760018</v>
      </c>
      <c r="M100" s="14"/>
      <c r="N100" s="14">
        <f t="shared" si="25"/>
        <v>8179.0943325760018</v>
      </c>
      <c r="O100" s="15">
        <f t="shared" si="20"/>
        <v>8179.1</v>
      </c>
      <c r="P100" s="14">
        <f t="shared" si="21"/>
        <v>7639.6830613426146</v>
      </c>
      <c r="Q100" s="14">
        <f t="shared" si="27"/>
        <v>7639.7</v>
      </c>
    </row>
    <row r="101" spans="1:17" x14ac:dyDescent="0.15">
      <c r="A101" s="12">
        <f t="shared" si="26"/>
        <v>96</v>
      </c>
      <c r="B101" s="16" t="s">
        <v>96</v>
      </c>
      <c r="C101" s="15">
        <v>1510.9</v>
      </c>
      <c r="D101" s="14">
        <v>48560</v>
      </c>
      <c r="E101" s="14">
        <v>48560</v>
      </c>
      <c r="F101" s="14">
        <f t="shared" si="22"/>
        <v>52838.136000000006</v>
      </c>
      <c r="G101" s="24">
        <f t="shared" si="23"/>
        <v>8.8100000000000067E-2</v>
      </c>
      <c r="H101" s="14">
        <f t="shared" si="30"/>
        <v>735.25756550400104</v>
      </c>
      <c r="I101" s="14">
        <f t="shared" si="24"/>
        <v>4278.1360000000059</v>
      </c>
      <c r="J101" s="12">
        <v>11</v>
      </c>
      <c r="K101" s="12">
        <v>11</v>
      </c>
      <c r="L101" s="14">
        <f t="shared" si="31"/>
        <v>1878.5287827520006</v>
      </c>
      <c r="M101" s="14"/>
      <c r="N101" s="14">
        <f t="shared" si="25"/>
        <v>1878.5287827520006</v>
      </c>
      <c r="O101" s="15">
        <f t="shared" si="20"/>
        <v>1878.5</v>
      </c>
      <c r="P101" s="14">
        <f t="shared" si="21"/>
        <v>1754.6398095295062</v>
      </c>
      <c r="Q101" s="14">
        <f t="shared" si="27"/>
        <v>1754.6</v>
      </c>
    </row>
    <row r="102" spans="1:17" x14ac:dyDescent="0.15">
      <c r="A102" s="12">
        <f t="shared" si="26"/>
        <v>97</v>
      </c>
      <c r="B102" s="16" t="s">
        <v>97</v>
      </c>
      <c r="C102" s="14">
        <v>7501</v>
      </c>
      <c r="D102" s="14">
        <v>46846.324765872545</v>
      </c>
      <c r="E102" s="14">
        <v>46846.324765872545</v>
      </c>
      <c r="F102" s="14">
        <f t="shared" si="22"/>
        <v>50973.485977745921</v>
      </c>
      <c r="G102" s="24">
        <f t="shared" si="23"/>
        <v>8.8100000000000067E-2</v>
      </c>
      <c r="H102" s="14">
        <f t="shared" si="30"/>
        <v>2321.3796038751461</v>
      </c>
      <c r="I102" s="14">
        <f t="shared" si="24"/>
        <v>4127.1612118733756</v>
      </c>
      <c r="J102" s="12">
        <v>36</v>
      </c>
      <c r="K102" s="12">
        <v>36</v>
      </c>
      <c r="L102" s="14">
        <f t="shared" si="31"/>
        <v>8661.6898019375749</v>
      </c>
      <c r="M102" s="14"/>
      <c r="N102" s="14">
        <f t="shared" si="25"/>
        <v>8661.6898019375749</v>
      </c>
      <c r="O102" s="15">
        <f t="shared" si="20"/>
        <v>8661.7000000000007</v>
      </c>
      <c r="P102" s="14">
        <f t="shared" ref="P102:P133" si="32">+N102*0.93405</f>
        <v>8090.4513594997925</v>
      </c>
      <c r="Q102" s="14">
        <v>8090.4</v>
      </c>
    </row>
    <row r="103" spans="1:17" ht="31.5" x14ac:dyDescent="0.15">
      <c r="A103" s="12">
        <f t="shared" si="26"/>
        <v>98</v>
      </c>
      <c r="B103" s="16" t="s">
        <v>98</v>
      </c>
      <c r="C103" s="15">
        <v>7824.1</v>
      </c>
      <c r="D103" s="14">
        <v>48690.42965277777</v>
      </c>
      <c r="E103" s="14">
        <v>48690.42965277777</v>
      </c>
      <c r="F103" s="14">
        <f t="shared" si="22"/>
        <v>52840</v>
      </c>
      <c r="G103" s="24">
        <f t="shared" si="23"/>
        <v>8.5223531129499985E-2</v>
      </c>
      <c r="H103" s="14">
        <f t="shared" si="30"/>
        <v>2593.3154842000049</v>
      </c>
      <c r="I103" s="14">
        <f t="shared" si="24"/>
        <v>4149.5703472222303</v>
      </c>
      <c r="J103" s="12">
        <v>40</v>
      </c>
      <c r="K103" s="12">
        <v>40</v>
      </c>
      <c r="L103" s="14">
        <f t="shared" si="31"/>
        <v>9120.7577421000024</v>
      </c>
      <c r="M103" s="14"/>
      <c r="N103" s="14">
        <f t="shared" si="25"/>
        <v>9120.7577421000024</v>
      </c>
      <c r="O103" s="15">
        <f t="shared" si="20"/>
        <v>9120.7999999999993</v>
      </c>
      <c r="P103" s="14">
        <f t="shared" si="32"/>
        <v>8519.243769008508</v>
      </c>
      <c r="Q103" s="14">
        <f t="shared" ref="Q103:Q110" si="33">ROUND(P103,1)</f>
        <v>8519.2000000000007</v>
      </c>
    </row>
    <row r="104" spans="1:17" x14ac:dyDescent="0.15">
      <c r="A104" s="12">
        <f t="shared" si="26"/>
        <v>99</v>
      </c>
      <c r="B104" s="16" t="s">
        <v>99</v>
      </c>
      <c r="C104" s="14">
        <v>2414.4</v>
      </c>
      <c r="D104" s="14">
        <v>47726.322418721807</v>
      </c>
      <c r="E104" s="14">
        <v>47726.322418721807</v>
      </c>
      <c r="F104" s="14">
        <f t="shared" si="22"/>
        <v>51931.0114238112</v>
      </c>
      <c r="G104" s="24">
        <f t="shared" si="23"/>
        <v>8.8100000000000067E-2</v>
      </c>
      <c r="H104" s="14">
        <f t="shared" si="30"/>
        <v>919.7168542172335</v>
      </c>
      <c r="I104" s="14">
        <f t="shared" si="24"/>
        <v>4204.6890050893926</v>
      </c>
      <c r="J104" s="12">
        <v>14</v>
      </c>
      <c r="K104" s="12">
        <v>14</v>
      </c>
      <c r="L104" s="14">
        <f t="shared" si="31"/>
        <v>2874.2584271086171</v>
      </c>
      <c r="M104" s="14"/>
      <c r="N104" s="14">
        <f t="shared" si="25"/>
        <v>2874.2584271086171</v>
      </c>
      <c r="O104" s="15">
        <f t="shared" si="20"/>
        <v>2874.3</v>
      </c>
      <c r="P104" s="14">
        <f t="shared" si="32"/>
        <v>2684.7010838408041</v>
      </c>
      <c r="Q104" s="14">
        <f t="shared" si="33"/>
        <v>2684.7</v>
      </c>
    </row>
    <row r="105" spans="1:17" ht="31.5" x14ac:dyDescent="0.15">
      <c r="A105" s="12">
        <f t="shared" si="26"/>
        <v>100</v>
      </c>
      <c r="B105" s="16" t="s">
        <v>100</v>
      </c>
      <c r="C105" s="15">
        <v>4277.5</v>
      </c>
      <c r="D105" s="14">
        <v>48559.716</v>
      </c>
      <c r="E105" s="14">
        <v>48559.716</v>
      </c>
      <c r="F105" s="14">
        <f t="shared" si="22"/>
        <v>52837.826979600002</v>
      </c>
      <c r="G105" s="24">
        <f t="shared" si="23"/>
        <v>8.8100000000000067E-2</v>
      </c>
      <c r="H105" s="14">
        <f t="shared" si="30"/>
        <v>1236.5623099875031</v>
      </c>
      <c r="I105" s="14">
        <f t="shared" si="24"/>
        <v>4278.1109796000019</v>
      </c>
      <c r="J105" s="12">
        <v>18.5</v>
      </c>
      <c r="K105" s="12">
        <v>18.5</v>
      </c>
      <c r="L105" s="14">
        <f t="shared" si="31"/>
        <v>4895.7811549937514</v>
      </c>
      <c r="M105" s="14"/>
      <c r="N105" s="14">
        <f t="shared" si="25"/>
        <v>4895.7811549937514</v>
      </c>
      <c r="O105" s="15">
        <f t="shared" si="20"/>
        <v>4895.8</v>
      </c>
      <c r="P105" s="14">
        <f t="shared" si="32"/>
        <v>4572.9043878219136</v>
      </c>
      <c r="Q105" s="14">
        <f t="shared" si="33"/>
        <v>4572.8999999999996</v>
      </c>
    </row>
    <row r="106" spans="1:17" x14ac:dyDescent="0.15">
      <c r="A106" s="12">
        <f t="shared" si="26"/>
        <v>101</v>
      </c>
      <c r="B106" s="16" t="s">
        <v>101</v>
      </c>
      <c r="C106" s="14">
        <v>2918.2</v>
      </c>
      <c r="D106" s="14">
        <v>48560</v>
      </c>
      <c r="E106" s="14">
        <v>48560</v>
      </c>
      <c r="F106" s="14">
        <f t="shared" si="22"/>
        <v>52838.136000000006</v>
      </c>
      <c r="G106" s="24">
        <f t="shared" si="23"/>
        <v>8.8100000000000067E-2</v>
      </c>
      <c r="H106" s="14">
        <f t="shared" si="30"/>
        <v>1136.3071466880015</v>
      </c>
      <c r="I106" s="14">
        <f t="shared" si="24"/>
        <v>4278.1360000000059</v>
      </c>
      <c r="J106" s="12">
        <v>17</v>
      </c>
      <c r="K106" s="12">
        <v>17</v>
      </c>
      <c r="L106" s="14">
        <f>(C106/49*100*K106/J106+H106)*0.49</f>
        <v>3474.9905018771206</v>
      </c>
      <c r="M106" s="14"/>
      <c r="N106" s="14">
        <f t="shared" si="25"/>
        <v>3474.9905018771206</v>
      </c>
      <c r="O106" s="15">
        <f t="shared" si="20"/>
        <v>3475</v>
      </c>
      <c r="P106" s="14">
        <f t="shared" si="32"/>
        <v>3245.8148782783246</v>
      </c>
      <c r="Q106" s="14">
        <f t="shared" si="33"/>
        <v>3245.8</v>
      </c>
    </row>
    <row r="107" spans="1:17" ht="31.5" x14ac:dyDescent="0.15">
      <c r="A107" s="12">
        <f t="shared" si="26"/>
        <v>102</v>
      </c>
      <c r="B107" s="16" t="s">
        <v>102</v>
      </c>
      <c r="C107" s="14">
        <v>5646</v>
      </c>
      <c r="D107" s="14">
        <v>44970.260371658165</v>
      </c>
      <c r="E107" s="14">
        <v>44970.260371658165</v>
      </c>
      <c r="F107" s="14">
        <f t="shared" si="22"/>
        <v>48932.14031040125</v>
      </c>
      <c r="G107" s="24">
        <f t="shared" si="23"/>
        <v>8.8100000000000067E-2</v>
      </c>
      <c r="H107" s="14">
        <f t="shared" si="30"/>
        <v>2352.2156621910344</v>
      </c>
      <c r="I107" s="14">
        <f t="shared" si="24"/>
        <v>3961.8799387430845</v>
      </c>
      <c r="J107" s="12">
        <v>38</v>
      </c>
      <c r="K107" s="12">
        <v>38</v>
      </c>
      <c r="L107" s="14">
        <f t="shared" ref="L107:L118" si="34">(C107/50*100*K107/J107+H107)*0.5</f>
        <v>6822.1078310955172</v>
      </c>
      <c r="M107" s="14"/>
      <c r="N107" s="14">
        <f t="shared" si="25"/>
        <v>6822.1078310955172</v>
      </c>
      <c r="O107" s="15">
        <f t="shared" si="20"/>
        <v>6822.1</v>
      </c>
      <c r="P107" s="14">
        <f t="shared" si="32"/>
        <v>6372.1898196347684</v>
      </c>
      <c r="Q107" s="14">
        <f t="shared" si="33"/>
        <v>6372.2</v>
      </c>
    </row>
    <row r="108" spans="1:17" x14ac:dyDescent="0.15">
      <c r="A108" s="12">
        <f t="shared" si="26"/>
        <v>103</v>
      </c>
      <c r="B108" s="16" t="s">
        <v>103</v>
      </c>
      <c r="C108" s="14">
        <v>1747.7</v>
      </c>
      <c r="D108" s="14">
        <v>47307.63217546817</v>
      </c>
      <c r="E108" s="14">
        <v>47307.63217546817</v>
      </c>
      <c r="F108" s="14">
        <f t="shared" si="22"/>
        <v>51475.434570126919</v>
      </c>
      <c r="G108" s="24">
        <f t="shared" si="23"/>
        <v>8.8100000000000067E-2</v>
      </c>
      <c r="H108" s="14">
        <f t="shared" si="30"/>
        <v>586.0597015273346</v>
      </c>
      <c r="I108" s="14">
        <f t="shared" si="24"/>
        <v>4167.8023946587491</v>
      </c>
      <c r="J108" s="12">
        <v>9</v>
      </c>
      <c r="K108" s="12">
        <v>9</v>
      </c>
      <c r="L108" s="14">
        <f t="shared" si="34"/>
        <v>2040.7298507636674</v>
      </c>
      <c r="M108" s="14"/>
      <c r="N108" s="14">
        <f t="shared" si="25"/>
        <v>2040.7298507636674</v>
      </c>
      <c r="O108" s="15">
        <f t="shared" si="20"/>
        <v>2040.7</v>
      </c>
      <c r="P108" s="14">
        <f t="shared" si="32"/>
        <v>1906.1437171058037</v>
      </c>
      <c r="Q108" s="14">
        <f t="shared" si="33"/>
        <v>1906.1</v>
      </c>
    </row>
    <row r="109" spans="1:17" x14ac:dyDescent="0.15">
      <c r="A109" s="12">
        <f t="shared" si="26"/>
        <v>104</v>
      </c>
      <c r="B109" s="16" t="s">
        <v>104</v>
      </c>
      <c r="C109" s="14">
        <v>707.8</v>
      </c>
      <c r="D109" s="14">
        <v>39522.46202150538</v>
      </c>
      <c r="E109" s="14">
        <v>39522.46202150538</v>
      </c>
      <c r="F109" s="14">
        <f t="shared" si="22"/>
        <v>43004.390925600004</v>
      </c>
      <c r="G109" s="24">
        <f t="shared" si="23"/>
        <v>8.8100000000000067E-2</v>
      </c>
      <c r="H109" s="14">
        <f t="shared" si="30"/>
        <v>261.1279545483572</v>
      </c>
      <c r="I109" s="14">
        <f t="shared" si="24"/>
        <v>3481.9289040946242</v>
      </c>
      <c r="J109" s="12">
        <v>4.8</v>
      </c>
      <c r="K109" s="12">
        <v>4.8</v>
      </c>
      <c r="L109" s="14">
        <f t="shared" si="34"/>
        <v>838.36397727417852</v>
      </c>
      <c r="M109" s="14"/>
      <c r="N109" s="14">
        <f t="shared" si="25"/>
        <v>838.36397727417852</v>
      </c>
      <c r="O109" s="15">
        <f t="shared" si="20"/>
        <v>838.4</v>
      </c>
      <c r="P109" s="14">
        <f t="shared" si="32"/>
        <v>783.07387297294645</v>
      </c>
      <c r="Q109" s="14">
        <f t="shared" si="33"/>
        <v>783.1</v>
      </c>
    </row>
    <row r="110" spans="1:17" x14ac:dyDescent="0.15">
      <c r="A110" s="12">
        <f t="shared" si="26"/>
        <v>105</v>
      </c>
      <c r="B110" s="16" t="s">
        <v>105</v>
      </c>
      <c r="C110" s="14">
        <v>1409.8</v>
      </c>
      <c r="D110" s="14">
        <v>46040.736908802079</v>
      </c>
      <c r="E110" s="14">
        <v>46040.736908802079</v>
      </c>
      <c r="F110" s="14">
        <f t="shared" si="22"/>
        <v>50096.925830467546</v>
      </c>
      <c r="G110" s="24">
        <f t="shared" si="23"/>
        <v>8.8100000000000067E-2</v>
      </c>
      <c r="H110" s="14">
        <f t="shared" si="30"/>
        <v>443.6172699847088</v>
      </c>
      <c r="I110" s="14">
        <f t="shared" si="24"/>
        <v>4056.1889216654672</v>
      </c>
      <c r="J110" s="12">
        <v>7</v>
      </c>
      <c r="K110" s="12">
        <v>7</v>
      </c>
      <c r="L110" s="14">
        <f t="shared" si="34"/>
        <v>1631.6086349923544</v>
      </c>
      <c r="M110" s="14"/>
      <c r="N110" s="14">
        <f t="shared" si="25"/>
        <v>1631.6086349923544</v>
      </c>
      <c r="O110" s="15">
        <f t="shared" si="20"/>
        <v>1631.6</v>
      </c>
      <c r="P110" s="14">
        <f t="shared" si="32"/>
        <v>1524.0040455146086</v>
      </c>
      <c r="Q110" s="14">
        <f t="shared" si="33"/>
        <v>1524</v>
      </c>
    </row>
    <row r="111" spans="1:17" ht="31.5" x14ac:dyDescent="0.15">
      <c r="A111" s="12">
        <f t="shared" si="26"/>
        <v>106</v>
      </c>
      <c r="B111" s="13" t="s">
        <v>106</v>
      </c>
      <c r="C111" s="15">
        <v>8278.6</v>
      </c>
      <c r="D111" s="14">
        <v>48559.716</v>
      </c>
      <c r="E111" s="14">
        <v>48559.716</v>
      </c>
      <c r="F111" s="14">
        <f t="shared" si="22"/>
        <v>52837.826979600002</v>
      </c>
      <c r="G111" s="24">
        <f t="shared" si="23"/>
        <v>8.8100000000000067E-2</v>
      </c>
      <c r="H111" s="14">
        <f t="shared" si="30"/>
        <v>2539.965825920277</v>
      </c>
      <c r="I111" s="14">
        <f t="shared" si="24"/>
        <v>4278.1109796000019</v>
      </c>
      <c r="J111" s="12">
        <v>38</v>
      </c>
      <c r="K111" s="12">
        <v>38</v>
      </c>
      <c r="L111" s="14">
        <f t="shared" si="34"/>
        <v>9548.5829129601389</v>
      </c>
      <c r="M111" s="14"/>
      <c r="N111" s="14">
        <f t="shared" si="25"/>
        <v>9548.5829129601389</v>
      </c>
      <c r="O111" s="15">
        <f t="shared" si="20"/>
        <v>9548.6</v>
      </c>
      <c r="P111" s="14">
        <f t="shared" si="32"/>
        <v>8918.8538698504181</v>
      </c>
      <c r="Q111" s="14">
        <v>8918.7999999999993</v>
      </c>
    </row>
    <row r="112" spans="1:17" ht="31.5" x14ac:dyDescent="0.15">
      <c r="A112" s="12">
        <f t="shared" si="26"/>
        <v>107</v>
      </c>
      <c r="B112" s="16" t="s">
        <v>107</v>
      </c>
      <c r="C112" s="15">
        <v>9057.2999999999993</v>
      </c>
      <c r="D112" s="14">
        <v>48559.716</v>
      </c>
      <c r="E112" s="14">
        <v>48559.716</v>
      </c>
      <c r="F112" s="14">
        <f t="shared" si="22"/>
        <v>52837.826979600002</v>
      </c>
      <c r="G112" s="24">
        <f t="shared" si="23"/>
        <v>8.8100000000000067E-2</v>
      </c>
      <c r="H112" s="14">
        <f t="shared" si="30"/>
        <v>2673.6482378108171</v>
      </c>
      <c r="I112" s="14">
        <f t="shared" si="24"/>
        <v>4278.1109796000019</v>
      </c>
      <c r="J112" s="12">
        <v>40</v>
      </c>
      <c r="K112" s="12">
        <v>40</v>
      </c>
      <c r="L112" s="14">
        <f t="shared" si="34"/>
        <v>10394.124118905407</v>
      </c>
      <c r="M112" s="14"/>
      <c r="N112" s="14">
        <f t="shared" si="25"/>
        <v>10394.124118905407</v>
      </c>
      <c r="O112" s="15">
        <f t="shared" si="20"/>
        <v>10394.1</v>
      </c>
      <c r="P112" s="14">
        <f t="shared" si="32"/>
        <v>9708.6316332635961</v>
      </c>
      <c r="Q112" s="14">
        <f t="shared" ref="Q112:Q143" si="35">ROUND(P112,1)</f>
        <v>9708.6</v>
      </c>
    </row>
    <row r="113" spans="1:17" ht="31.5" x14ac:dyDescent="0.15">
      <c r="A113" s="12">
        <f t="shared" si="26"/>
        <v>108</v>
      </c>
      <c r="B113" s="16" t="s">
        <v>108</v>
      </c>
      <c r="C113" s="15">
        <v>1134.2</v>
      </c>
      <c r="D113" s="14">
        <v>48559.716</v>
      </c>
      <c r="E113" s="14">
        <v>48559.716</v>
      </c>
      <c r="F113" s="14">
        <f t="shared" si="22"/>
        <v>52837.826979600002</v>
      </c>
      <c r="G113" s="24">
        <f t="shared" si="23"/>
        <v>8.8100000000000067E-2</v>
      </c>
      <c r="H113" s="14">
        <f t="shared" si="30"/>
        <v>334.20602972635214</v>
      </c>
      <c r="I113" s="14">
        <f t="shared" si="24"/>
        <v>4278.1109796000019</v>
      </c>
      <c r="J113" s="12">
        <v>5</v>
      </c>
      <c r="K113" s="12">
        <v>5</v>
      </c>
      <c r="L113" s="14">
        <f t="shared" si="34"/>
        <v>1301.303014863176</v>
      </c>
      <c r="M113" s="14"/>
      <c r="N113" s="14">
        <f t="shared" si="25"/>
        <v>1301.303014863176</v>
      </c>
      <c r="O113" s="15">
        <f t="shared" si="20"/>
        <v>1301.3</v>
      </c>
      <c r="P113" s="14">
        <f t="shared" si="32"/>
        <v>1215.4820810329497</v>
      </c>
      <c r="Q113" s="14">
        <f t="shared" si="35"/>
        <v>1215.5</v>
      </c>
    </row>
    <row r="114" spans="1:17" ht="31.5" x14ac:dyDescent="0.15">
      <c r="A114" s="12">
        <f t="shared" si="26"/>
        <v>109</v>
      </c>
      <c r="B114" s="16" t="s">
        <v>109</v>
      </c>
      <c r="C114" s="15">
        <v>5951.5</v>
      </c>
      <c r="D114" s="14">
        <v>48559.716</v>
      </c>
      <c r="E114" s="14">
        <v>48559.716</v>
      </c>
      <c r="F114" s="14">
        <f t="shared" si="22"/>
        <v>52837.826979600002</v>
      </c>
      <c r="G114" s="24">
        <f t="shared" si="23"/>
        <v>8.8100000000000067E-2</v>
      </c>
      <c r="H114" s="14">
        <f t="shared" si="30"/>
        <v>1804.7125605223016</v>
      </c>
      <c r="I114" s="14">
        <f t="shared" si="24"/>
        <v>4278.1109796000019</v>
      </c>
      <c r="J114" s="12">
        <v>27</v>
      </c>
      <c r="K114" s="12">
        <v>27</v>
      </c>
      <c r="L114" s="14">
        <f t="shared" si="34"/>
        <v>6853.8562802611505</v>
      </c>
      <c r="M114" s="14"/>
      <c r="N114" s="14">
        <f t="shared" si="25"/>
        <v>6853.8562802611505</v>
      </c>
      <c r="O114" s="15">
        <f t="shared" si="20"/>
        <v>6853.9</v>
      </c>
      <c r="P114" s="14">
        <f t="shared" si="32"/>
        <v>6401.844458577928</v>
      </c>
      <c r="Q114" s="14">
        <f t="shared" si="35"/>
        <v>6401.8</v>
      </c>
    </row>
    <row r="115" spans="1:17" x14ac:dyDescent="0.15">
      <c r="A115" s="12">
        <f t="shared" si="26"/>
        <v>110</v>
      </c>
      <c r="B115" s="16" t="s">
        <v>110</v>
      </c>
      <c r="C115" s="15">
        <v>2257.4</v>
      </c>
      <c r="D115" s="14">
        <v>48559.716</v>
      </c>
      <c r="E115" s="14">
        <v>48559.716</v>
      </c>
      <c r="F115" s="14">
        <f t="shared" si="22"/>
        <v>52837.826979600002</v>
      </c>
      <c r="G115" s="24">
        <f t="shared" si="23"/>
        <v>8.8100000000000067E-2</v>
      </c>
      <c r="H115" s="14">
        <f t="shared" si="30"/>
        <v>668.41205945270428</v>
      </c>
      <c r="I115" s="14">
        <f t="shared" si="24"/>
        <v>4278.1109796000019</v>
      </c>
      <c r="J115" s="12">
        <v>10</v>
      </c>
      <c r="K115" s="12">
        <v>10</v>
      </c>
      <c r="L115" s="14">
        <f t="shared" si="34"/>
        <v>2591.6060297263521</v>
      </c>
      <c r="M115" s="14"/>
      <c r="N115" s="14">
        <f t="shared" si="25"/>
        <v>2591.6060297263521</v>
      </c>
      <c r="O115" s="15">
        <f t="shared" si="20"/>
        <v>2591.6</v>
      </c>
      <c r="P115" s="14">
        <f t="shared" si="32"/>
        <v>2420.6896120658994</v>
      </c>
      <c r="Q115" s="14">
        <f t="shared" si="35"/>
        <v>2420.6999999999998</v>
      </c>
    </row>
    <row r="116" spans="1:17" ht="31.5" x14ac:dyDescent="0.15">
      <c r="A116" s="12">
        <f t="shared" si="26"/>
        <v>111</v>
      </c>
      <c r="B116" s="16" t="s">
        <v>111</v>
      </c>
      <c r="C116" s="15">
        <v>2379.1999999999998</v>
      </c>
      <c r="D116" s="14">
        <v>48559.716</v>
      </c>
      <c r="E116" s="14">
        <v>48559.716</v>
      </c>
      <c r="F116" s="14">
        <f t="shared" si="22"/>
        <v>52837.826979600002</v>
      </c>
      <c r="G116" s="24">
        <f t="shared" si="23"/>
        <v>8.8100000000000067E-2</v>
      </c>
      <c r="H116" s="14">
        <f t="shared" si="30"/>
        <v>735.2532653979747</v>
      </c>
      <c r="I116" s="14">
        <f t="shared" si="24"/>
        <v>4278.1109796000019</v>
      </c>
      <c r="J116" s="12">
        <v>11</v>
      </c>
      <c r="K116" s="12">
        <v>11</v>
      </c>
      <c r="L116" s="14">
        <f t="shared" si="34"/>
        <v>2746.8266326989869</v>
      </c>
      <c r="M116" s="14"/>
      <c r="N116" s="14">
        <f t="shared" si="25"/>
        <v>2746.8266326989869</v>
      </c>
      <c r="O116" s="15">
        <f t="shared" si="20"/>
        <v>2746.8</v>
      </c>
      <c r="P116" s="14">
        <f t="shared" si="32"/>
        <v>2565.6734162724888</v>
      </c>
      <c r="Q116" s="14">
        <f t="shared" si="35"/>
        <v>2565.6999999999998</v>
      </c>
    </row>
    <row r="117" spans="1:17" ht="31.5" x14ac:dyDescent="0.15">
      <c r="A117" s="12">
        <f t="shared" si="26"/>
        <v>112</v>
      </c>
      <c r="B117" s="13" t="s">
        <v>112</v>
      </c>
      <c r="C117" s="15">
        <v>18249.599999999999</v>
      </c>
      <c r="D117" s="14">
        <v>48401.93864777917</v>
      </c>
      <c r="E117" s="14">
        <v>48401.93864777917</v>
      </c>
      <c r="F117" s="14">
        <f t="shared" si="22"/>
        <v>52666.149442648515</v>
      </c>
      <c r="G117" s="24">
        <f t="shared" si="23"/>
        <v>8.8100000000000067E-2</v>
      </c>
      <c r="H117" s="14">
        <f t="shared" si="30"/>
        <v>5529.7944451002077</v>
      </c>
      <c r="I117" s="14">
        <f t="shared" si="24"/>
        <v>4264.2107948693447</v>
      </c>
      <c r="J117" s="12">
        <v>83</v>
      </c>
      <c r="K117" s="12">
        <v>83</v>
      </c>
      <c r="L117" s="14">
        <f t="shared" si="34"/>
        <v>21014.497222550104</v>
      </c>
      <c r="M117" s="14"/>
      <c r="N117" s="14">
        <f t="shared" si="25"/>
        <v>21014.497222550104</v>
      </c>
      <c r="O117" s="15">
        <f t="shared" si="20"/>
        <v>21014.5</v>
      </c>
      <c r="P117" s="14">
        <f t="shared" si="32"/>
        <v>19628.591130722925</v>
      </c>
      <c r="Q117" s="14">
        <f t="shared" si="35"/>
        <v>19628.599999999999</v>
      </c>
    </row>
    <row r="118" spans="1:17" x14ac:dyDescent="0.15">
      <c r="A118" s="12">
        <f t="shared" si="26"/>
        <v>113</v>
      </c>
      <c r="B118" s="16" t="s">
        <v>113</v>
      </c>
      <c r="C118" s="14">
        <v>444.8</v>
      </c>
      <c r="D118" s="14">
        <v>68949.469469696967</v>
      </c>
      <c r="E118" s="14">
        <v>68949.469469696967</v>
      </c>
      <c r="F118" s="14">
        <f t="shared" si="22"/>
        <v>68949.469469696967</v>
      </c>
      <c r="G118" s="24">
        <f t="shared" si="23"/>
        <v>0</v>
      </c>
      <c r="H118" s="14">
        <f t="shared" si="30"/>
        <v>0</v>
      </c>
      <c r="I118" s="14">
        <f t="shared" si="24"/>
        <v>0</v>
      </c>
      <c r="J118" s="12">
        <v>12</v>
      </c>
      <c r="K118" s="12">
        <v>12</v>
      </c>
      <c r="L118" s="14">
        <f t="shared" si="34"/>
        <v>444.8</v>
      </c>
      <c r="M118" s="14">
        <v>6.91</v>
      </c>
      <c r="N118" s="14">
        <f t="shared" si="25"/>
        <v>414.06432000000001</v>
      </c>
      <c r="O118" s="15">
        <f t="shared" si="20"/>
        <v>414.1</v>
      </c>
      <c r="P118" s="14">
        <f t="shared" si="32"/>
        <v>386.75677809600001</v>
      </c>
      <c r="Q118" s="14">
        <f t="shared" si="35"/>
        <v>386.8</v>
      </c>
    </row>
    <row r="119" spans="1:17" x14ac:dyDescent="0.15">
      <c r="A119" s="12">
        <f t="shared" si="26"/>
        <v>114</v>
      </c>
      <c r="B119" s="16" t="s">
        <v>114</v>
      </c>
      <c r="C119" s="14">
        <v>8183.6</v>
      </c>
      <c r="D119" s="14">
        <v>48560</v>
      </c>
      <c r="E119" s="14">
        <v>48560</v>
      </c>
      <c r="F119" s="14">
        <f t="shared" si="22"/>
        <v>52838.136000000006</v>
      </c>
      <c r="G119" s="24">
        <f t="shared" si="23"/>
        <v>8.8100000000000067E-2</v>
      </c>
      <c r="H119" s="14">
        <f t="shared" si="30"/>
        <v>2539.9806808320036</v>
      </c>
      <c r="I119" s="14">
        <f t="shared" si="24"/>
        <v>4278.1360000000059</v>
      </c>
      <c r="J119" s="12">
        <v>38</v>
      </c>
      <c r="K119" s="12">
        <v>38</v>
      </c>
      <c r="L119" s="14">
        <f>(C119/49*100*K119/J119+H119)*0.5</f>
        <v>9620.6025853139618</v>
      </c>
      <c r="M119" s="14"/>
      <c r="N119" s="14">
        <f t="shared" si="25"/>
        <v>9620.6025853139618</v>
      </c>
      <c r="O119" s="15">
        <f t="shared" si="20"/>
        <v>9620.6</v>
      </c>
      <c r="P119" s="14">
        <f t="shared" si="32"/>
        <v>8986.1238448125059</v>
      </c>
      <c r="Q119" s="14">
        <f t="shared" si="35"/>
        <v>8986.1</v>
      </c>
    </row>
    <row r="120" spans="1:17" x14ac:dyDescent="0.15">
      <c r="A120" s="12">
        <f t="shared" si="26"/>
        <v>115</v>
      </c>
      <c r="B120" s="16" t="s">
        <v>115</v>
      </c>
      <c r="C120" s="14">
        <v>7493.4</v>
      </c>
      <c r="D120" s="14">
        <v>48560</v>
      </c>
      <c r="E120" s="14">
        <v>48560</v>
      </c>
      <c r="F120" s="14">
        <f t="shared" si="22"/>
        <v>52838.136000000006</v>
      </c>
      <c r="G120" s="24">
        <f t="shared" si="23"/>
        <v>8.8100000000000067E-2</v>
      </c>
      <c r="H120" s="14">
        <f t="shared" si="30"/>
        <v>2539.9806808320036</v>
      </c>
      <c r="I120" s="14">
        <f t="shared" si="24"/>
        <v>4278.1360000000059</v>
      </c>
      <c r="J120" s="12">
        <v>38</v>
      </c>
      <c r="K120" s="12">
        <v>38</v>
      </c>
      <c r="L120" s="14">
        <f>(C120/49*100*K120/J120+H120)*0.49</f>
        <v>8737.9905336076827</v>
      </c>
      <c r="M120" s="14"/>
      <c r="N120" s="14">
        <f t="shared" si="25"/>
        <v>8737.9905336076827</v>
      </c>
      <c r="O120" s="15">
        <f t="shared" si="20"/>
        <v>8738</v>
      </c>
      <c r="P120" s="14">
        <f t="shared" si="32"/>
        <v>8161.7200579162563</v>
      </c>
      <c r="Q120" s="14">
        <f t="shared" si="35"/>
        <v>8161.7</v>
      </c>
    </row>
    <row r="121" spans="1:17" x14ac:dyDescent="0.15">
      <c r="A121" s="12">
        <f t="shared" si="26"/>
        <v>116</v>
      </c>
      <c r="B121" s="16" t="s">
        <v>116</v>
      </c>
      <c r="C121" s="14">
        <v>1946.2</v>
      </c>
      <c r="D121" s="14">
        <v>50805.153181818176</v>
      </c>
      <c r="E121" s="14">
        <v>50805.153181818176</v>
      </c>
      <c r="F121" s="14">
        <f t="shared" si="22"/>
        <v>52840</v>
      </c>
      <c r="G121" s="24">
        <f t="shared" si="23"/>
        <v>4.0051976831949387E-2</v>
      </c>
      <c r="H121" s="14">
        <f t="shared" si="30"/>
        <v>413.30180693454668</v>
      </c>
      <c r="I121" s="14">
        <f t="shared" si="24"/>
        <v>2034.8468181818243</v>
      </c>
      <c r="J121" s="12">
        <v>13</v>
      </c>
      <c r="K121" s="12">
        <v>13</v>
      </c>
      <c r="L121" s="14">
        <f t="shared" ref="L121:L126" si="36">(C121/50*100*K121/J121+H121)*0.5</f>
        <v>2152.8509034672734</v>
      </c>
      <c r="M121" s="14"/>
      <c r="N121" s="14">
        <f t="shared" si="25"/>
        <v>2152.8509034672734</v>
      </c>
      <c r="O121" s="15">
        <f t="shared" si="20"/>
        <v>2152.9</v>
      </c>
      <c r="P121" s="14">
        <f t="shared" si="32"/>
        <v>2010.8703863836067</v>
      </c>
      <c r="Q121" s="14">
        <f t="shared" si="35"/>
        <v>2010.9</v>
      </c>
    </row>
    <row r="122" spans="1:17" x14ac:dyDescent="0.15">
      <c r="A122" s="12">
        <f t="shared" si="26"/>
        <v>117</v>
      </c>
      <c r="B122" s="16" t="s">
        <v>117</v>
      </c>
      <c r="C122" s="14">
        <v>1344.5</v>
      </c>
      <c r="D122" s="14">
        <v>45419.69190593651</v>
      </c>
      <c r="E122" s="14">
        <v>45419.69190593651</v>
      </c>
      <c r="F122" s="14">
        <f t="shared" si="22"/>
        <v>49421.16676284952</v>
      </c>
      <c r="G122" s="24">
        <f t="shared" si="23"/>
        <v>8.8100000000000067E-2</v>
      </c>
      <c r="H122" s="14">
        <f t="shared" si="30"/>
        <v>750.22851797290639</v>
      </c>
      <c r="I122" s="14">
        <f t="shared" si="24"/>
        <v>4001.4748569130097</v>
      </c>
      <c r="J122" s="12">
        <v>12</v>
      </c>
      <c r="K122" s="12">
        <v>12</v>
      </c>
      <c r="L122" s="14">
        <f t="shared" si="36"/>
        <v>1719.6142589864533</v>
      </c>
      <c r="M122" s="14"/>
      <c r="N122" s="14">
        <f t="shared" si="25"/>
        <v>1719.6142589864533</v>
      </c>
      <c r="O122" s="15">
        <f t="shared" si="20"/>
        <v>1719.6</v>
      </c>
      <c r="P122" s="14">
        <f t="shared" si="32"/>
        <v>1606.2056986062967</v>
      </c>
      <c r="Q122" s="14">
        <f t="shared" si="35"/>
        <v>1606.2</v>
      </c>
    </row>
    <row r="123" spans="1:17" x14ac:dyDescent="0.15">
      <c r="A123" s="12">
        <f t="shared" si="26"/>
        <v>118</v>
      </c>
      <c r="B123" s="16" t="s">
        <v>118</v>
      </c>
      <c r="C123" s="14">
        <v>1461.6</v>
      </c>
      <c r="D123" s="14">
        <v>46214.622210952381</v>
      </c>
      <c r="E123" s="14">
        <v>46214.622210952381</v>
      </c>
      <c r="F123" s="14">
        <f t="shared" si="22"/>
        <v>50286.130427737291</v>
      </c>
      <c r="G123" s="24">
        <f t="shared" si="23"/>
        <v>8.8100000000000067E-2</v>
      </c>
      <c r="H123" s="14">
        <f t="shared" si="30"/>
        <v>445.29271065333211</v>
      </c>
      <c r="I123" s="14">
        <f t="shared" si="24"/>
        <v>4071.5082167849105</v>
      </c>
      <c r="J123" s="12">
        <v>7</v>
      </c>
      <c r="K123" s="12">
        <v>7</v>
      </c>
      <c r="L123" s="14">
        <f t="shared" si="36"/>
        <v>1684.2463553266659</v>
      </c>
      <c r="M123" s="14"/>
      <c r="N123" s="14">
        <f t="shared" si="25"/>
        <v>1684.2463553266659</v>
      </c>
      <c r="O123" s="15">
        <f t="shared" si="20"/>
        <v>1684.2</v>
      </c>
      <c r="P123" s="14">
        <f t="shared" si="32"/>
        <v>1573.1703081928724</v>
      </c>
      <c r="Q123" s="14">
        <f t="shared" si="35"/>
        <v>1573.2</v>
      </c>
    </row>
    <row r="124" spans="1:17" x14ac:dyDescent="0.15">
      <c r="A124" s="12">
        <f t="shared" si="26"/>
        <v>119</v>
      </c>
      <c r="B124" s="16" t="s">
        <v>119</v>
      </c>
      <c r="C124" s="14">
        <v>1569.2</v>
      </c>
      <c r="D124" s="14">
        <v>43521.465018447489</v>
      </c>
      <c r="E124" s="14">
        <v>43521.465018447489</v>
      </c>
      <c r="F124" s="14">
        <f t="shared" si="22"/>
        <v>47355.706086572718</v>
      </c>
      <c r="G124" s="24">
        <f t="shared" si="23"/>
        <v>8.8100000000000067E-2</v>
      </c>
      <c r="H124" s="14">
        <f t="shared" si="30"/>
        <v>479.24945958710867</v>
      </c>
      <c r="I124" s="14">
        <f t="shared" si="24"/>
        <v>3834.2410681252295</v>
      </c>
      <c r="J124" s="12">
        <v>8</v>
      </c>
      <c r="K124" s="12">
        <v>8</v>
      </c>
      <c r="L124" s="14">
        <f t="shared" si="36"/>
        <v>1808.8247297935543</v>
      </c>
      <c r="M124" s="14"/>
      <c r="N124" s="14">
        <f t="shared" si="25"/>
        <v>1808.8247297935543</v>
      </c>
      <c r="O124" s="15">
        <f t="shared" si="20"/>
        <v>1808.8</v>
      </c>
      <c r="P124" s="14">
        <f t="shared" si="32"/>
        <v>1689.5327388636695</v>
      </c>
      <c r="Q124" s="14">
        <f t="shared" si="35"/>
        <v>1689.5</v>
      </c>
    </row>
    <row r="125" spans="1:17" x14ac:dyDescent="0.15">
      <c r="A125" s="12">
        <f t="shared" si="26"/>
        <v>120</v>
      </c>
      <c r="B125" s="16" t="s">
        <v>120</v>
      </c>
      <c r="C125" s="14">
        <v>2926.6</v>
      </c>
      <c r="D125" s="14">
        <v>37281.76513934011</v>
      </c>
      <c r="E125" s="14">
        <v>37281.76513934011</v>
      </c>
      <c r="F125" s="14">
        <f t="shared" si="22"/>
        <v>40566.288648115973</v>
      </c>
      <c r="G125" s="24">
        <f t="shared" si="23"/>
        <v>8.8100000000000067E-2</v>
      </c>
      <c r="H125" s="14">
        <f t="shared" si="30"/>
        <v>1026.3479060222817</v>
      </c>
      <c r="I125" s="14">
        <f t="shared" si="24"/>
        <v>3284.5235087758629</v>
      </c>
      <c r="J125" s="12">
        <v>20</v>
      </c>
      <c r="K125" s="12">
        <v>20</v>
      </c>
      <c r="L125" s="14">
        <f t="shared" si="36"/>
        <v>3439.7739530111407</v>
      </c>
      <c r="M125" s="14"/>
      <c r="N125" s="14">
        <f t="shared" si="25"/>
        <v>3439.7739530111407</v>
      </c>
      <c r="O125" s="15">
        <f t="shared" si="20"/>
        <v>3439.8</v>
      </c>
      <c r="P125" s="14">
        <f t="shared" si="32"/>
        <v>3212.9208608100562</v>
      </c>
      <c r="Q125" s="14">
        <f t="shared" si="35"/>
        <v>3212.9</v>
      </c>
    </row>
    <row r="126" spans="1:17" x14ac:dyDescent="0.15">
      <c r="A126" s="12">
        <f t="shared" si="26"/>
        <v>121</v>
      </c>
      <c r="B126" s="16" t="s">
        <v>121</v>
      </c>
      <c r="C126" s="14">
        <v>2498.5</v>
      </c>
      <c r="D126" s="14">
        <v>43862.231420000004</v>
      </c>
      <c r="E126" s="14">
        <v>43862.231420000004</v>
      </c>
      <c r="F126" s="14">
        <f t="shared" si="22"/>
        <v>47726.49400810201</v>
      </c>
      <c r="G126" s="24">
        <f t="shared" si="23"/>
        <v>8.8100000000000067E-2</v>
      </c>
      <c r="H126" s="14">
        <f t="shared" si="30"/>
        <v>724.50286411806906</v>
      </c>
      <c r="I126" s="14">
        <f t="shared" si="24"/>
        <v>3864.2625881020067</v>
      </c>
      <c r="J126" s="12">
        <v>12</v>
      </c>
      <c r="K126" s="12">
        <v>12</v>
      </c>
      <c r="L126" s="14">
        <f t="shared" si="36"/>
        <v>2860.7514320590344</v>
      </c>
      <c r="M126" s="14"/>
      <c r="N126" s="14">
        <f t="shared" si="25"/>
        <v>2860.7514320590344</v>
      </c>
      <c r="O126" s="15">
        <f t="shared" si="20"/>
        <v>2860.8</v>
      </c>
      <c r="P126" s="14">
        <f t="shared" si="32"/>
        <v>2672.0848751147414</v>
      </c>
      <c r="Q126" s="14">
        <f t="shared" si="35"/>
        <v>2672.1</v>
      </c>
    </row>
    <row r="127" spans="1:17" x14ac:dyDescent="0.15">
      <c r="A127" s="12">
        <f t="shared" si="26"/>
        <v>122</v>
      </c>
      <c r="B127" s="16" t="s">
        <v>122</v>
      </c>
      <c r="C127" s="14">
        <v>1694.5</v>
      </c>
      <c r="D127" s="14">
        <v>48559.716</v>
      </c>
      <c r="E127" s="14">
        <v>48559.716</v>
      </c>
      <c r="F127" s="14">
        <f t="shared" si="22"/>
        <v>52837.826979600002</v>
      </c>
      <c r="G127" s="24">
        <f t="shared" si="23"/>
        <v>8.8100000000000067E-2</v>
      </c>
      <c r="H127" s="14">
        <f t="shared" si="30"/>
        <v>1002.6180891790565</v>
      </c>
      <c r="I127" s="14">
        <f t="shared" si="24"/>
        <v>4278.1109796000019</v>
      </c>
      <c r="J127" s="12">
        <v>15</v>
      </c>
      <c r="K127" s="12">
        <v>15</v>
      </c>
      <c r="L127" s="14">
        <f>(C127/49*100*K127/J127+H127)*0.49</f>
        <v>2185.7828636977379</v>
      </c>
      <c r="M127" s="14"/>
      <c r="N127" s="14">
        <f t="shared" si="25"/>
        <v>2185.7828636977379</v>
      </c>
      <c r="O127" s="15">
        <f t="shared" si="20"/>
        <v>2185.8000000000002</v>
      </c>
      <c r="P127" s="14">
        <f t="shared" si="32"/>
        <v>2041.6304838368721</v>
      </c>
      <c r="Q127" s="14">
        <f t="shared" si="35"/>
        <v>2041.6</v>
      </c>
    </row>
    <row r="128" spans="1:17" x14ac:dyDescent="0.15">
      <c r="A128" s="12">
        <f t="shared" si="26"/>
        <v>123</v>
      </c>
      <c r="B128" s="16" t="s">
        <v>123</v>
      </c>
      <c r="C128" s="14">
        <v>647</v>
      </c>
      <c r="D128" s="14">
        <v>46424.829537222227</v>
      </c>
      <c r="E128" s="14">
        <v>46424.829537222227</v>
      </c>
      <c r="F128" s="14">
        <f t="shared" si="22"/>
        <v>50514.857019451512</v>
      </c>
      <c r="G128" s="24">
        <f t="shared" si="23"/>
        <v>8.8100000000000067E-2</v>
      </c>
      <c r="H128" s="14">
        <f t="shared" si="30"/>
        <v>191.70776814705104</v>
      </c>
      <c r="I128" s="14">
        <f t="shared" si="24"/>
        <v>4090.0274822292849</v>
      </c>
      <c r="J128" s="12">
        <v>3</v>
      </c>
      <c r="K128" s="12">
        <v>3</v>
      </c>
      <c r="L128" s="14">
        <f t="shared" ref="L128:L146" si="37">(C128/50*100*K128/J128+H128)*0.5</f>
        <v>742.85388407352548</v>
      </c>
      <c r="M128" s="14"/>
      <c r="N128" s="14">
        <f t="shared" si="25"/>
        <v>742.85388407352548</v>
      </c>
      <c r="O128" s="15">
        <f t="shared" si="20"/>
        <v>742.9</v>
      </c>
      <c r="P128" s="14">
        <f t="shared" si="32"/>
        <v>693.86267041887652</v>
      </c>
      <c r="Q128" s="14">
        <f t="shared" si="35"/>
        <v>693.9</v>
      </c>
    </row>
    <row r="129" spans="1:17" x14ac:dyDescent="0.15">
      <c r="A129" s="12">
        <f t="shared" si="26"/>
        <v>124</v>
      </c>
      <c r="B129" s="16" t="s">
        <v>124</v>
      </c>
      <c r="C129" s="14">
        <v>2214.9</v>
      </c>
      <c r="D129" s="14">
        <v>51097.321296296301</v>
      </c>
      <c r="E129" s="14">
        <v>51097.321296296301</v>
      </c>
      <c r="F129" s="14">
        <f t="shared" si="22"/>
        <v>52840</v>
      </c>
      <c r="G129" s="24">
        <f t="shared" si="23"/>
        <v>3.4105089258955168E-2</v>
      </c>
      <c r="H129" s="14">
        <f t="shared" si="30"/>
        <v>299.50373273333258</v>
      </c>
      <c r="I129" s="14">
        <f t="shared" si="24"/>
        <v>1742.6787037036993</v>
      </c>
      <c r="J129" s="12">
        <v>11</v>
      </c>
      <c r="K129" s="12">
        <v>11</v>
      </c>
      <c r="L129" s="14">
        <f t="shared" si="37"/>
        <v>2364.6518663666666</v>
      </c>
      <c r="M129" s="14"/>
      <c r="N129" s="14">
        <f t="shared" si="25"/>
        <v>2364.6518663666666</v>
      </c>
      <c r="O129" s="15">
        <f t="shared" si="20"/>
        <v>2364.6999999999998</v>
      </c>
      <c r="P129" s="14">
        <f t="shared" si="32"/>
        <v>2208.7030757797852</v>
      </c>
      <c r="Q129" s="14">
        <f t="shared" si="35"/>
        <v>2208.6999999999998</v>
      </c>
    </row>
    <row r="130" spans="1:17" x14ac:dyDescent="0.15">
      <c r="A130" s="12">
        <f t="shared" si="26"/>
        <v>125</v>
      </c>
      <c r="B130" s="16" t="s">
        <v>125</v>
      </c>
      <c r="C130" s="14">
        <v>1630.1</v>
      </c>
      <c r="D130" s="14">
        <v>48560</v>
      </c>
      <c r="E130" s="14">
        <v>48560</v>
      </c>
      <c r="F130" s="14">
        <f t="shared" si="22"/>
        <v>52838.136000000006</v>
      </c>
      <c r="G130" s="24">
        <f t="shared" si="23"/>
        <v>8.8100000000000067E-2</v>
      </c>
      <c r="H130" s="14">
        <f t="shared" si="30"/>
        <v>534.73277491200076</v>
      </c>
      <c r="I130" s="14">
        <f t="shared" si="24"/>
        <v>4278.1360000000059</v>
      </c>
      <c r="J130" s="12">
        <v>8</v>
      </c>
      <c r="K130" s="12">
        <v>8</v>
      </c>
      <c r="L130" s="14">
        <f t="shared" si="37"/>
        <v>1897.4663874560003</v>
      </c>
      <c r="M130" s="14"/>
      <c r="N130" s="14">
        <f t="shared" si="25"/>
        <v>1897.4663874560003</v>
      </c>
      <c r="O130" s="15">
        <f t="shared" si="20"/>
        <v>1897.5</v>
      </c>
      <c r="P130" s="14">
        <f t="shared" si="32"/>
        <v>1772.3284792032773</v>
      </c>
      <c r="Q130" s="14">
        <f t="shared" si="35"/>
        <v>1772.3</v>
      </c>
    </row>
    <row r="131" spans="1:17" ht="31.5" x14ac:dyDescent="0.15">
      <c r="A131" s="12">
        <f t="shared" si="26"/>
        <v>126</v>
      </c>
      <c r="B131" s="16" t="s">
        <v>126</v>
      </c>
      <c r="C131" s="14">
        <v>376.4</v>
      </c>
      <c r="D131" s="14">
        <v>48559.716</v>
      </c>
      <c r="E131" s="14">
        <v>48559.716</v>
      </c>
      <c r="F131" s="14">
        <f t="shared" si="22"/>
        <v>52837.826979600002</v>
      </c>
      <c r="G131" s="24">
        <f t="shared" si="23"/>
        <v>8.8100000000000067E-2</v>
      </c>
      <c r="H131" s="14">
        <f t="shared" si="30"/>
        <v>133.68241189054086</v>
      </c>
      <c r="I131" s="14">
        <f t="shared" si="24"/>
        <v>4278.1109796000019</v>
      </c>
      <c r="J131" s="12">
        <v>2</v>
      </c>
      <c r="K131" s="12">
        <v>2</v>
      </c>
      <c r="L131" s="14">
        <f t="shared" si="37"/>
        <v>443.24120594527039</v>
      </c>
      <c r="M131" s="14"/>
      <c r="N131" s="14">
        <f t="shared" si="25"/>
        <v>443.24120594527039</v>
      </c>
      <c r="O131" s="15">
        <f t="shared" si="20"/>
        <v>443.2</v>
      </c>
      <c r="P131" s="14">
        <f t="shared" si="32"/>
        <v>414.00944841317983</v>
      </c>
      <c r="Q131" s="14">
        <f t="shared" si="35"/>
        <v>414</v>
      </c>
    </row>
    <row r="132" spans="1:17" x14ac:dyDescent="0.15">
      <c r="A132" s="12">
        <f t="shared" si="26"/>
        <v>127</v>
      </c>
      <c r="B132" s="36" t="s">
        <v>127</v>
      </c>
      <c r="C132" s="15">
        <v>1804.9</v>
      </c>
      <c r="D132" s="14">
        <v>48560</v>
      </c>
      <c r="E132" s="14">
        <v>48560</v>
      </c>
      <c r="F132" s="14">
        <f t="shared" si="22"/>
        <v>52838.136000000006</v>
      </c>
      <c r="G132" s="24">
        <f t="shared" si="23"/>
        <v>8.8100000000000067E-2</v>
      </c>
      <c r="H132" s="14">
        <f t="shared" si="30"/>
        <v>568.15357334400073</v>
      </c>
      <c r="I132" s="14">
        <f t="shared" si="24"/>
        <v>4278.1360000000059</v>
      </c>
      <c r="J132" s="12">
        <v>8.5</v>
      </c>
      <c r="K132" s="12">
        <v>8.5</v>
      </c>
      <c r="L132" s="14">
        <f t="shared" si="37"/>
        <v>2088.9767866720003</v>
      </c>
      <c r="M132" s="14"/>
      <c r="N132" s="14">
        <f t="shared" si="25"/>
        <v>2088.9767866720003</v>
      </c>
      <c r="O132" s="15">
        <f t="shared" si="20"/>
        <v>2089</v>
      </c>
      <c r="P132" s="14">
        <f t="shared" si="32"/>
        <v>1951.208767590982</v>
      </c>
      <c r="Q132" s="14">
        <f t="shared" si="35"/>
        <v>1951.2</v>
      </c>
    </row>
    <row r="133" spans="1:17" x14ac:dyDescent="0.15">
      <c r="A133" s="12">
        <f t="shared" si="26"/>
        <v>128</v>
      </c>
      <c r="B133" s="16" t="s">
        <v>128</v>
      </c>
      <c r="C133" s="15">
        <v>25736.2</v>
      </c>
      <c r="D133" s="14">
        <v>48560</v>
      </c>
      <c r="E133" s="14">
        <v>48560</v>
      </c>
      <c r="F133" s="14">
        <f t="shared" si="22"/>
        <v>52838.136000000006</v>
      </c>
      <c r="G133" s="24">
        <f t="shared" si="23"/>
        <v>8.8100000000000067E-2</v>
      </c>
      <c r="H133" s="14">
        <f t="shared" si="30"/>
        <v>7459.52221002241</v>
      </c>
      <c r="I133" s="14">
        <f t="shared" si="24"/>
        <v>4278.1360000000059</v>
      </c>
      <c r="J133" s="12">
        <v>111.6</v>
      </c>
      <c r="K133" s="12">
        <v>111.6</v>
      </c>
      <c r="L133" s="14">
        <f t="shared" si="37"/>
        <v>29465.961105011207</v>
      </c>
      <c r="M133" s="14"/>
      <c r="N133" s="14">
        <f t="shared" si="25"/>
        <v>29465.961105011207</v>
      </c>
      <c r="O133" s="15">
        <f t="shared" si="20"/>
        <v>29466</v>
      </c>
      <c r="P133" s="14">
        <f t="shared" si="32"/>
        <v>27522.68097013572</v>
      </c>
      <c r="Q133" s="14">
        <f t="shared" si="35"/>
        <v>27522.7</v>
      </c>
    </row>
    <row r="134" spans="1:17" ht="31.5" x14ac:dyDescent="0.15">
      <c r="A134" s="12">
        <f t="shared" si="26"/>
        <v>129</v>
      </c>
      <c r="B134" s="16" t="s">
        <v>129</v>
      </c>
      <c r="C134" s="14">
        <v>2273.9</v>
      </c>
      <c r="D134" s="14">
        <v>48654.166666666664</v>
      </c>
      <c r="E134" s="14">
        <v>48654.166666666664</v>
      </c>
      <c r="F134" s="14">
        <f t="shared" si="22"/>
        <v>52840</v>
      </c>
      <c r="G134" s="24">
        <f t="shared" si="23"/>
        <v>8.6032371328252255E-2</v>
      </c>
      <c r="H134" s="14">
        <f t="shared" si="30"/>
        <v>739.01389800000061</v>
      </c>
      <c r="I134" s="14">
        <f t="shared" si="24"/>
        <v>4185.8333333333358</v>
      </c>
      <c r="J134" s="12">
        <v>11.3</v>
      </c>
      <c r="K134" s="12">
        <v>11.3</v>
      </c>
      <c r="L134" s="14">
        <f t="shared" si="37"/>
        <v>2643.4069490000002</v>
      </c>
      <c r="M134" s="14"/>
      <c r="N134" s="14">
        <f t="shared" si="25"/>
        <v>2643.4069490000002</v>
      </c>
      <c r="O134" s="15">
        <f t="shared" ref="O134:O196" si="38">ROUND(N134,1)</f>
        <v>2643.4</v>
      </c>
      <c r="P134" s="14">
        <f t="shared" ref="P134:P165" si="39">+N134*0.93405</f>
        <v>2469.0742607134503</v>
      </c>
      <c r="Q134" s="14">
        <f t="shared" si="35"/>
        <v>2469.1</v>
      </c>
    </row>
    <row r="135" spans="1:17" x14ac:dyDescent="0.15">
      <c r="A135" s="12">
        <f t="shared" si="26"/>
        <v>130</v>
      </c>
      <c r="B135" s="16" t="s">
        <v>130</v>
      </c>
      <c r="C135" s="14">
        <v>729.3</v>
      </c>
      <c r="D135" s="14">
        <v>44565.07521367522</v>
      </c>
      <c r="E135" s="14">
        <v>44565.07521367522</v>
      </c>
      <c r="F135" s="14">
        <f t="shared" ref="F135:F196" si="40">IF(E135&gt;52840,E135,IF(E135*1.0881&gt;52840,52840,E135*1.0881))</f>
        <v>48491.258340000008</v>
      </c>
      <c r="G135" s="24">
        <f t="shared" ref="G135:G196" si="41">F135/E135-100%</f>
        <v>8.8100000000000067E-2</v>
      </c>
      <c r="H135" s="14">
        <f t="shared" si="30"/>
        <v>214.6993980799447</v>
      </c>
      <c r="I135" s="14">
        <f t="shared" ref="I135:I196" si="42">+F135-E135</f>
        <v>3926.1831263247877</v>
      </c>
      <c r="J135" s="12">
        <v>3.5</v>
      </c>
      <c r="K135" s="12">
        <v>3.5</v>
      </c>
      <c r="L135" s="14">
        <f t="shared" si="37"/>
        <v>836.64969903997235</v>
      </c>
      <c r="M135" s="14"/>
      <c r="N135" s="14">
        <f t="shared" ref="N135:N196" si="43">IF(M135&gt;5,L135-((L135/100)*M135),L135)</f>
        <v>836.64969903997235</v>
      </c>
      <c r="O135" s="15">
        <f t="shared" si="38"/>
        <v>836.6</v>
      </c>
      <c r="P135" s="14">
        <f t="shared" si="39"/>
        <v>781.47265138828618</v>
      </c>
      <c r="Q135" s="14">
        <f t="shared" si="35"/>
        <v>781.5</v>
      </c>
    </row>
    <row r="136" spans="1:17" x14ac:dyDescent="0.15">
      <c r="A136" s="12">
        <f t="shared" si="26"/>
        <v>131</v>
      </c>
      <c r="B136" s="16" t="s">
        <v>131</v>
      </c>
      <c r="C136" s="14">
        <v>148</v>
      </c>
      <c r="D136" s="14">
        <v>37094.674528000003</v>
      </c>
      <c r="E136" s="14">
        <v>37094.674528000003</v>
      </c>
      <c r="F136" s="14">
        <f t="shared" si="40"/>
        <v>40362.715353916807</v>
      </c>
      <c r="G136" s="24">
        <f t="shared" si="41"/>
        <v>8.8100000000000067E-2</v>
      </c>
      <c r="H136" s="14">
        <f t="shared" si="30"/>
        <v>51.059869864124138</v>
      </c>
      <c r="I136" s="14">
        <f t="shared" si="42"/>
        <v>3268.0408259168034</v>
      </c>
      <c r="J136" s="12">
        <v>1</v>
      </c>
      <c r="K136" s="12">
        <v>1</v>
      </c>
      <c r="L136" s="14">
        <f t="shared" si="37"/>
        <v>173.52993493206208</v>
      </c>
      <c r="M136" s="14"/>
      <c r="N136" s="14">
        <f t="shared" si="43"/>
        <v>173.52993493206208</v>
      </c>
      <c r="O136" s="15">
        <f t="shared" si="38"/>
        <v>173.5</v>
      </c>
      <c r="P136" s="14">
        <f t="shared" si="39"/>
        <v>162.0856357232926</v>
      </c>
      <c r="Q136" s="14">
        <f t="shared" si="35"/>
        <v>162.1</v>
      </c>
    </row>
    <row r="137" spans="1:17" x14ac:dyDescent="0.15">
      <c r="A137" s="12">
        <f t="shared" si="26"/>
        <v>132</v>
      </c>
      <c r="B137" s="16" t="s">
        <v>132</v>
      </c>
      <c r="C137" s="14">
        <v>1491.8</v>
      </c>
      <c r="D137" s="14">
        <v>48555.937999090915</v>
      </c>
      <c r="E137" s="14">
        <v>48555.937999090915</v>
      </c>
      <c r="F137" s="14">
        <f t="shared" si="40"/>
        <v>52833.716136810828</v>
      </c>
      <c r="G137" s="24">
        <f t="shared" si="41"/>
        <v>8.8100000000000067E-2</v>
      </c>
      <c r="H137" s="14">
        <f t="shared" si="30"/>
        <v>467.85203936615147</v>
      </c>
      <c r="I137" s="14">
        <f t="shared" si="42"/>
        <v>4277.7781377199135</v>
      </c>
      <c r="J137" s="12">
        <v>7</v>
      </c>
      <c r="K137" s="12">
        <v>7</v>
      </c>
      <c r="L137" s="14">
        <f t="shared" si="37"/>
        <v>1725.7260196830757</v>
      </c>
      <c r="M137" s="14"/>
      <c r="N137" s="14">
        <f t="shared" si="43"/>
        <v>1725.7260196830757</v>
      </c>
      <c r="O137" s="15">
        <f t="shared" si="38"/>
        <v>1725.7</v>
      </c>
      <c r="P137" s="14">
        <f t="shared" si="39"/>
        <v>1611.914388684977</v>
      </c>
      <c r="Q137" s="14">
        <f t="shared" si="35"/>
        <v>1611.9</v>
      </c>
    </row>
    <row r="138" spans="1:17" x14ac:dyDescent="0.15">
      <c r="A138" s="12">
        <f t="shared" ref="A138:A196" si="44">+A137+1</f>
        <v>133</v>
      </c>
      <c r="B138" s="16" t="s">
        <v>133</v>
      </c>
      <c r="C138" s="15">
        <v>2550</v>
      </c>
      <c r="D138" s="14">
        <v>48559.716</v>
      </c>
      <c r="E138" s="14">
        <v>48559.716</v>
      </c>
      <c r="F138" s="14">
        <f t="shared" si="40"/>
        <v>52837.826979600002</v>
      </c>
      <c r="G138" s="24">
        <f t="shared" si="41"/>
        <v>8.8100000000000067E-2</v>
      </c>
      <c r="H138" s="14">
        <f t="shared" si="30"/>
        <v>735.2532653979747</v>
      </c>
      <c r="I138" s="14">
        <f t="shared" si="42"/>
        <v>4278.1109796000019</v>
      </c>
      <c r="J138" s="12">
        <v>11</v>
      </c>
      <c r="K138" s="12">
        <v>11</v>
      </c>
      <c r="L138" s="14">
        <f t="shared" si="37"/>
        <v>2917.6266326989871</v>
      </c>
      <c r="M138" s="14"/>
      <c r="N138" s="14">
        <f t="shared" si="43"/>
        <v>2917.6266326989871</v>
      </c>
      <c r="O138" s="15">
        <f t="shared" si="38"/>
        <v>2917.6</v>
      </c>
      <c r="P138" s="14">
        <f t="shared" si="39"/>
        <v>2725.2091562724891</v>
      </c>
      <c r="Q138" s="14">
        <f t="shared" si="35"/>
        <v>2725.2</v>
      </c>
    </row>
    <row r="139" spans="1:17" x14ac:dyDescent="0.15">
      <c r="A139" s="12">
        <f t="shared" si="44"/>
        <v>134</v>
      </c>
      <c r="B139" s="16" t="s">
        <v>134</v>
      </c>
      <c r="C139" s="15">
        <v>1814</v>
      </c>
      <c r="D139" s="14">
        <v>48560</v>
      </c>
      <c r="E139" s="14">
        <v>48560</v>
      </c>
      <c r="F139" s="14">
        <f t="shared" si="40"/>
        <v>52838.136000000006</v>
      </c>
      <c r="G139" s="24">
        <f t="shared" si="41"/>
        <v>8.8100000000000067E-2</v>
      </c>
      <c r="H139" s="14">
        <f t="shared" si="30"/>
        <v>601.57437177600082</v>
      </c>
      <c r="I139" s="14">
        <f t="shared" si="42"/>
        <v>4278.1360000000059</v>
      </c>
      <c r="J139" s="12">
        <v>9</v>
      </c>
      <c r="K139" s="12">
        <v>9</v>
      </c>
      <c r="L139" s="14">
        <f t="shared" si="37"/>
        <v>2114.7871858880003</v>
      </c>
      <c r="M139" s="14"/>
      <c r="N139" s="14">
        <f t="shared" si="43"/>
        <v>2114.7871858880003</v>
      </c>
      <c r="O139" s="15">
        <f t="shared" si="38"/>
        <v>2114.8000000000002</v>
      </c>
      <c r="P139" s="14">
        <f t="shared" si="39"/>
        <v>1975.3169709786869</v>
      </c>
      <c r="Q139" s="14">
        <f t="shared" si="35"/>
        <v>1975.3</v>
      </c>
    </row>
    <row r="140" spans="1:17" x14ac:dyDescent="0.15">
      <c r="A140" s="12">
        <f t="shared" si="44"/>
        <v>135</v>
      </c>
      <c r="B140" s="16" t="s">
        <v>135</v>
      </c>
      <c r="C140" s="14">
        <v>1993.3</v>
      </c>
      <c r="D140" s="14">
        <v>48560</v>
      </c>
      <c r="E140" s="14">
        <v>48560</v>
      </c>
      <c r="F140" s="14">
        <f t="shared" si="40"/>
        <v>52838.136000000006</v>
      </c>
      <c r="G140" s="24">
        <f t="shared" si="41"/>
        <v>8.8100000000000067E-2</v>
      </c>
      <c r="H140" s="14">
        <f t="shared" si="30"/>
        <v>621.62685083520091</v>
      </c>
      <c r="I140" s="14">
        <f t="shared" si="42"/>
        <v>4278.1360000000059</v>
      </c>
      <c r="J140" s="12">
        <v>9.3000000000000007</v>
      </c>
      <c r="K140" s="12">
        <v>9.3000000000000007</v>
      </c>
      <c r="L140" s="14">
        <f t="shared" si="37"/>
        <v>2304.1134254176004</v>
      </c>
      <c r="M140" s="14"/>
      <c r="N140" s="14">
        <f t="shared" si="43"/>
        <v>2304.1134254176004</v>
      </c>
      <c r="O140" s="15">
        <f t="shared" si="38"/>
        <v>2304.1</v>
      </c>
      <c r="P140" s="14">
        <f t="shared" si="39"/>
        <v>2152.1571450113097</v>
      </c>
      <c r="Q140" s="14">
        <f t="shared" si="35"/>
        <v>2152.1999999999998</v>
      </c>
    </row>
    <row r="141" spans="1:17" x14ac:dyDescent="0.15">
      <c r="A141" s="12">
        <f t="shared" si="44"/>
        <v>136</v>
      </c>
      <c r="B141" s="16" t="s">
        <v>136</v>
      </c>
      <c r="C141" s="14">
        <v>2279.6</v>
      </c>
      <c r="D141" s="14">
        <v>45825.661609004332</v>
      </c>
      <c r="E141" s="14">
        <v>45825.661609004332</v>
      </c>
      <c r="F141" s="14">
        <f t="shared" si="40"/>
        <v>49862.902396757614</v>
      </c>
      <c r="G141" s="24">
        <f t="shared" si="41"/>
        <v>8.8100000000000067E-2</v>
      </c>
      <c r="H141" s="14">
        <f t="shared" si="30"/>
        <v>693.85635074643005</v>
      </c>
      <c r="I141" s="14">
        <f t="shared" si="42"/>
        <v>4037.2407877532823</v>
      </c>
      <c r="J141" s="12">
        <v>11</v>
      </c>
      <c r="K141" s="12">
        <v>11</v>
      </c>
      <c r="L141" s="14">
        <f t="shared" si="37"/>
        <v>2626.5281753732152</v>
      </c>
      <c r="M141" s="14"/>
      <c r="N141" s="14">
        <f t="shared" si="43"/>
        <v>2626.5281753732152</v>
      </c>
      <c r="O141" s="15">
        <f t="shared" si="38"/>
        <v>2626.5</v>
      </c>
      <c r="P141" s="14">
        <f t="shared" si="39"/>
        <v>2453.3086422073516</v>
      </c>
      <c r="Q141" s="14">
        <f t="shared" si="35"/>
        <v>2453.3000000000002</v>
      </c>
    </row>
    <row r="142" spans="1:17" x14ac:dyDescent="0.15">
      <c r="A142" s="12">
        <f t="shared" si="44"/>
        <v>137</v>
      </c>
      <c r="B142" s="16" t="s">
        <v>137</v>
      </c>
      <c r="C142" s="14">
        <v>850.2</v>
      </c>
      <c r="D142" s="14">
        <v>48559.716</v>
      </c>
      <c r="E142" s="14">
        <v>48559.716</v>
      </c>
      <c r="F142" s="14">
        <f t="shared" si="40"/>
        <v>52837.826979600002</v>
      </c>
      <c r="G142" s="24">
        <f t="shared" si="41"/>
        <v>8.8100000000000067E-2</v>
      </c>
      <c r="H142" s="14">
        <f t="shared" si="30"/>
        <v>267.36482378108172</v>
      </c>
      <c r="I142" s="14">
        <f t="shared" si="42"/>
        <v>4278.1109796000019</v>
      </c>
      <c r="J142" s="12">
        <v>4</v>
      </c>
      <c r="K142" s="12">
        <v>4</v>
      </c>
      <c r="L142" s="14">
        <f t="shared" si="37"/>
        <v>983.88241189054088</v>
      </c>
      <c r="M142" s="14"/>
      <c r="N142" s="14">
        <f t="shared" si="43"/>
        <v>983.88241189054088</v>
      </c>
      <c r="O142" s="15">
        <f t="shared" si="38"/>
        <v>983.9</v>
      </c>
      <c r="P142" s="14">
        <f t="shared" si="39"/>
        <v>918.99536682635971</v>
      </c>
      <c r="Q142" s="14">
        <f t="shared" si="35"/>
        <v>919</v>
      </c>
    </row>
    <row r="143" spans="1:17" x14ac:dyDescent="0.15">
      <c r="A143" s="12">
        <f t="shared" si="44"/>
        <v>138</v>
      </c>
      <c r="B143" s="16" t="s">
        <v>138</v>
      </c>
      <c r="C143" s="14">
        <v>1081.2</v>
      </c>
      <c r="D143" s="14">
        <v>46251.804000000004</v>
      </c>
      <c r="E143" s="14">
        <v>46251.804000000004</v>
      </c>
      <c r="F143" s="14">
        <f t="shared" si="40"/>
        <v>50326.587932400005</v>
      </c>
      <c r="G143" s="24">
        <f t="shared" si="41"/>
        <v>8.8100000000000067E-2</v>
      </c>
      <c r="H143" s="14">
        <f t="shared" si="30"/>
        <v>318.32212079908817</v>
      </c>
      <c r="I143" s="14">
        <f t="shared" si="42"/>
        <v>4074.7839324000015</v>
      </c>
      <c r="J143" s="12">
        <v>5</v>
      </c>
      <c r="K143" s="12">
        <v>5</v>
      </c>
      <c r="L143" s="14">
        <f t="shared" si="37"/>
        <v>1240.3610603995442</v>
      </c>
      <c r="M143" s="14"/>
      <c r="N143" s="14">
        <f t="shared" si="43"/>
        <v>1240.3610603995442</v>
      </c>
      <c r="O143" s="15">
        <f t="shared" si="38"/>
        <v>1240.4000000000001</v>
      </c>
      <c r="P143" s="14">
        <f t="shared" si="39"/>
        <v>1158.5592484661943</v>
      </c>
      <c r="Q143" s="14">
        <f t="shared" si="35"/>
        <v>1158.5999999999999</v>
      </c>
    </row>
    <row r="144" spans="1:17" x14ac:dyDescent="0.15">
      <c r="A144" s="12">
        <f t="shared" si="44"/>
        <v>139</v>
      </c>
      <c r="B144" s="16" t="s">
        <v>139</v>
      </c>
      <c r="C144" s="15">
        <v>897.1</v>
      </c>
      <c r="D144" s="14">
        <v>48559.716</v>
      </c>
      <c r="E144" s="14">
        <v>48559.716</v>
      </c>
      <c r="F144" s="14">
        <f t="shared" si="40"/>
        <v>52837.826979600002</v>
      </c>
      <c r="G144" s="24">
        <f t="shared" si="41"/>
        <v>8.8100000000000067E-2</v>
      </c>
      <c r="H144" s="14">
        <f t="shared" si="30"/>
        <v>267.36482378108172</v>
      </c>
      <c r="I144" s="14">
        <f t="shared" si="42"/>
        <v>4278.1109796000019</v>
      </c>
      <c r="J144" s="12">
        <v>4</v>
      </c>
      <c r="K144" s="12">
        <v>4</v>
      </c>
      <c r="L144" s="14">
        <f t="shared" si="37"/>
        <v>1030.782411890541</v>
      </c>
      <c r="M144" s="14"/>
      <c r="N144" s="14">
        <f t="shared" si="43"/>
        <v>1030.782411890541</v>
      </c>
      <c r="O144" s="15">
        <f t="shared" si="38"/>
        <v>1030.8</v>
      </c>
      <c r="P144" s="14">
        <f t="shared" si="39"/>
        <v>962.80231182635987</v>
      </c>
      <c r="Q144" s="14">
        <f t="shared" ref="Q144:Q175" si="45">ROUND(P144,1)</f>
        <v>962.8</v>
      </c>
    </row>
    <row r="145" spans="1:17" x14ac:dyDescent="0.15">
      <c r="A145" s="12">
        <f t="shared" si="44"/>
        <v>140</v>
      </c>
      <c r="B145" s="16" t="s">
        <v>140</v>
      </c>
      <c r="C145" s="14">
        <v>337.8</v>
      </c>
      <c r="D145" s="14">
        <v>48559.716</v>
      </c>
      <c r="E145" s="14">
        <v>48559.716</v>
      </c>
      <c r="F145" s="14">
        <f t="shared" si="40"/>
        <v>52837.826979600002</v>
      </c>
      <c r="G145" s="24">
        <f t="shared" si="41"/>
        <v>8.8100000000000067E-2</v>
      </c>
      <c r="H145" s="14">
        <f t="shared" si="30"/>
        <v>106.9459295124327</v>
      </c>
      <c r="I145" s="14">
        <f t="shared" si="42"/>
        <v>4278.1109796000019</v>
      </c>
      <c r="J145" s="12">
        <v>1.6</v>
      </c>
      <c r="K145" s="12">
        <v>1.6</v>
      </c>
      <c r="L145" s="14">
        <f t="shared" si="37"/>
        <v>391.27296475621637</v>
      </c>
      <c r="M145" s="14"/>
      <c r="N145" s="14">
        <f t="shared" si="43"/>
        <v>391.27296475621637</v>
      </c>
      <c r="O145" s="15">
        <f t="shared" si="38"/>
        <v>391.3</v>
      </c>
      <c r="P145" s="14">
        <f t="shared" si="39"/>
        <v>365.46851273054392</v>
      </c>
      <c r="Q145" s="14">
        <f t="shared" si="45"/>
        <v>365.5</v>
      </c>
    </row>
    <row r="146" spans="1:17" x14ac:dyDescent="0.15">
      <c r="A146" s="12">
        <f t="shared" si="44"/>
        <v>141</v>
      </c>
      <c r="B146" s="16" t="s">
        <v>141</v>
      </c>
      <c r="C146" s="14">
        <v>1663.4</v>
      </c>
      <c r="D146" s="14">
        <v>43142.238297960779</v>
      </c>
      <c r="E146" s="14">
        <v>43142.238297960779</v>
      </c>
      <c r="F146" s="14">
        <f t="shared" si="40"/>
        <v>46943.069492011127</v>
      </c>
      <c r="G146" s="24">
        <f t="shared" si="41"/>
        <v>8.8100000000000067E-2</v>
      </c>
      <c r="H146" s="14">
        <f t="shared" si="30"/>
        <v>504.76558589466248</v>
      </c>
      <c r="I146" s="14">
        <f t="shared" si="42"/>
        <v>3800.8311940503481</v>
      </c>
      <c r="J146" s="12">
        <v>8.5</v>
      </c>
      <c r="K146" s="12">
        <v>8.5</v>
      </c>
      <c r="L146" s="14">
        <f t="shared" si="37"/>
        <v>1915.7827929473312</v>
      </c>
      <c r="M146" s="14"/>
      <c r="N146" s="14">
        <f t="shared" si="43"/>
        <v>1915.7827929473312</v>
      </c>
      <c r="O146" s="15">
        <f t="shared" si="38"/>
        <v>1915.8</v>
      </c>
      <c r="P146" s="14">
        <f t="shared" si="39"/>
        <v>1789.4369177524547</v>
      </c>
      <c r="Q146" s="14">
        <f t="shared" si="45"/>
        <v>1789.4</v>
      </c>
    </row>
    <row r="147" spans="1:17" ht="31.5" x14ac:dyDescent="0.15">
      <c r="A147" s="12">
        <f t="shared" si="44"/>
        <v>142</v>
      </c>
      <c r="B147" s="13" t="s">
        <v>142</v>
      </c>
      <c r="C147" s="14">
        <v>0</v>
      </c>
      <c r="D147" s="14">
        <v>0</v>
      </c>
      <c r="E147" s="14">
        <v>0</v>
      </c>
      <c r="F147" s="14">
        <f t="shared" si="40"/>
        <v>0</v>
      </c>
      <c r="G147" s="24"/>
      <c r="H147" s="14"/>
      <c r="I147" s="14">
        <f t="shared" si="42"/>
        <v>0</v>
      </c>
      <c r="J147" s="12"/>
      <c r="K147" s="12"/>
      <c r="L147" s="14"/>
      <c r="M147" s="14"/>
      <c r="N147" s="14">
        <f t="shared" si="43"/>
        <v>0</v>
      </c>
      <c r="O147" s="15">
        <f t="shared" si="38"/>
        <v>0</v>
      </c>
      <c r="P147" s="14">
        <f t="shared" si="39"/>
        <v>0</v>
      </c>
      <c r="Q147" s="14">
        <f t="shared" si="45"/>
        <v>0</v>
      </c>
    </row>
    <row r="148" spans="1:17" ht="31.5" x14ac:dyDescent="0.15">
      <c r="A148" s="12">
        <f t="shared" si="44"/>
        <v>143</v>
      </c>
      <c r="B148" s="16" t="s">
        <v>143</v>
      </c>
      <c r="C148" s="15">
        <v>8444.9</v>
      </c>
      <c r="D148" s="14">
        <v>48560</v>
      </c>
      <c r="E148" s="14">
        <v>48560</v>
      </c>
      <c r="F148" s="14">
        <f t="shared" si="40"/>
        <v>52838.136000000006</v>
      </c>
      <c r="G148" s="24">
        <f t="shared" si="41"/>
        <v>8.8100000000000067E-2</v>
      </c>
      <c r="H148" s="14">
        <f t="shared" ref="H148:H168" si="46">+I148*K148*12*1.302/1000</f>
        <v>2526.6123614592034</v>
      </c>
      <c r="I148" s="14">
        <f t="shared" si="42"/>
        <v>4278.1360000000059</v>
      </c>
      <c r="J148" s="12">
        <v>37.799999999999997</v>
      </c>
      <c r="K148" s="12">
        <v>37.799999999999997</v>
      </c>
      <c r="L148" s="14">
        <f t="shared" ref="L148:L161" si="47">(C148/50*100*K148/J148+H148)*0.5</f>
        <v>9708.2061807296013</v>
      </c>
      <c r="M148" s="14"/>
      <c r="N148" s="14">
        <f t="shared" si="43"/>
        <v>9708.2061807296013</v>
      </c>
      <c r="O148" s="15">
        <f t="shared" si="38"/>
        <v>9708.2000000000007</v>
      </c>
      <c r="P148" s="14">
        <f t="shared" si="39"/>
        <v>9067.949983110484</v>
      </c>
      <c r="Q148" s="14">
        <f t="shared" si="45"/>
        <v>9067.9</v>
      </c>
    </row>
    <row r="149" spans="1:17" x14ac:dyDescent="0.15">
      <c r="A149" s="12">
        <f t="shared" si="44"/>
        <v>144</v>
      </c>
      <c r="B149" s="16" t="s">
        <v>144</v>
      </c>
      <c r="C149" s="15">
        <v>3021.8</v>
      </c>
      <c r="D149" s="14">
        <v>44318.037160294123</v>
      </c>
      <c r="E149" s="14">
        <v>44318.037160294123</v>
      </c>
      <c r="F149" s="14">
        <f t="shared" si="40"/>
        <v>48222.456234116042</v>
      </c>
      <c r="G149" s="24">
        <f t="shared" si="41"/>
        <v>8.8100000000000067E-2</v>
      </c>
      <c r="H149" s="14">
        <f t="shared" si="46"/>
        <v>841.83648180963246</v>
      </c>
      <c r="I149" s="14">
        <f t="shared" si="42"/>
        <v>3904.4190738219186</v>
      </c>
      <c r="J149" s="12">
        <v>13.8</v>
      </c>
      <c r="K149" s="12">
        <v>13.8</v>
      </c>
      <c r="L149" s="14">
        <f t="shared" si="47"/>
        <v>3442.7182409048164</v>
      </c>
      <c r="M149" s="14"/>
      <c r="N149" s="14">
        <f t="shared" si="43"/>
        <v>3442.7182409048164</v>
      </c>
      <c r="O149" s="15">
        <f t="shared" si="38"/>
        <v>3442.7</v>
      </c>
      <c r="P149" s="14">
        <f t="shared" si="39"/>
        <v>3215.6709729171439</v>
      </c>
      <c r="Q149" s="14">
        <f t="shared" si="45"/>
        <v>3215.7</v>
      </c>
    </row>
    <row r="150" spans="1:17" x14ac:dyDescent="0.15">
      <c r="A150" s="12">
        <f t="shared" si="44"/>
        <v>145</v>
      </c>
      <c r="B150" s="16" t="s">
        <v>145</v>
      </c>
      <c r="C150" s="15">
        <v>2562.3000000000002</v>
      </c>
      <c r="D150" s="14">
        <v>47151.895131086138</v>
      </c>
      <c r="E150" s="14">
        <v>47151.895131086138</v>
      </c>
      <c r="F150" s="14">
        <f t="shared" si="40"/>
        <v>51305.977092134832</v>
      </c>
      <c r="G150" s="24">
        <f t="shared" si="41"/>
        <v>8.8100000000000067E-2</v>
      </c>
      <c r="H150" s="14">
        <f t="shared" si="46"/>
        <v>713.93714215367288</v>
      </c>
      <c r="I150" s="14">
        <f t="shared" si="42"/>
        <v>4154.0819610486942</v>
      </c>
      <c r="J150" s="12">
        <v>11</v>
      </c>
      <c r="K150" s="12">
        <v>11</v>
      </c>
      <c r="L150" s="14">
        <f t="shared" si="47"/>
        <v>2919.2685710768365</v>
      </c>
      <c r="M150" s="14"/>
      <c r="N150" s="14">
        <f t="shared" si="43"/>
        <v>2919.2685710768365</v>
      </c>
      <c r="O150" s="15">
        <f t="shared" si="38"/>
        <v>2919.3</v>
      </c>
      <c r="P150" s="14">
        <f t="shared" si="39"/>
        <v>2726.7428088143192</v>
      </c>
      <c r="Q150" s="14">
        <f t="shared" si="45"/>
        <v>2726.7</v>
      </c>
    </row>
    <row r="151" spans="1:17" x14ac:dyDescent="0.15">
      <c r="A151" s="12">
        <f t="shared" si="44"/>
        <v>146</v>
      </c>
      <c r="B151" s="16" t="s">
        <v>146</v>
      </c>
      <c r="C151" s="15">
        <v>2151.3000000000002</v>
      </c>
      <c r="D151" s="14">
        <v>46462.964283560606</v>
      </c>
      <c r="E151" s="14">
        <v>46462.964283560606</v>
      </c>
      <c r="F151" s="14">
        <f t="shared" si="40"/>
        <v>50556.351436942299</v>
      </c>
      <c r="G151" s="24">
        <f t="shared" si="41"/>
        <v>8.8100000000000067E-2</v>
      </c>
      <c r="H151" s="14">
        <f t="shared" si="46"/>
        <v>613.96877649058149</v>
      </c>
      <c r="I151" s="14">
        <f t="shared" si="42"/>
        <v>4093.3871533816928</v>
      </c>
      <c r="J151" s="12">
        <v>9.6</v>
      </c>
      <c r="K151" s="12">
        <v>9.6</v>
      </c>
      <c r="L151" s="14">
        <f t="shared" si="47"/>
        <v>2458.2843882452908</v>
      </c>
      <c r="M151" s="14"/>
      <c r="N151" s="14">
        <f t="shared" si="43"/>
        <v>2458.2843882452908</v>
      </c>
      <c r="O151" s="15">
        <f t="shared" si="38"/>
        <v>2458.3000000000002</v>
      </c>
      <c r="P151" s="14">
        <f t="shared" si="39"/>
        <v>2296.160532840514</v>
      </c>
      <c r="Q151" s="14">
        <f t="shared" si="45"/>
        <v>2296.1999999999998</v>
      </c>
    </row>
    <row r="152" spans="1:17" x14ac:dyDescent="0.15">
      <c r="A152" s="12">
        <f t="shared" si="44"/>
        <v>147</v>
      </c>
      <c r="B152" s="16" t="s">
        <v>147</v>
      </c>
      <c r="C152" s="15">
        <v>1814.2</v>
      </c>
      <c r="D152" s="14">
        <v>48560</v>
      </c>
      <c r="E152" s="14">
        <v>48560</v>
      </c>
      <c r="F152" s="14">
        <f t="shared" si="40"/>
        <v>52838.136000000006</v>
      </c>
      <c r="G152" s="24">
        <f t="shared" si="41"/>
        <v>8.8100000000000067E-2</v>
      </c>
      <c r="H152" s="14">
        <f t="shared" si="46"/>
        <v>568.15357334400073</v>
      </c>
      <c r="I152" s="14">
        <f t="shared" si="42"/>
        <v>4278.1360000000059</v>
      </c>
      <c r="J152" s="12">
        <v>8.5</v>
      </c>
      <c r="K152" s="12">
        <v>8.5</v>
      </c>
      <c r="L152" s="14">
        <f t="shared" si="47"/>
        <v>2098.2767866720005</v>
      </c>
      <c r="M152" s="14"/>
      <c r="N152" s="14">
        <f t="shared" si="43"/>
        <v>2098.2767866720005</v>
      </c>
      <c r="O152" s="15">
        <f t="shared" si="38"/>
        <v>2098.3000000000002</v>
      </c>
      <c r="P152" s="14">
        <f t="shared" si="39"/>
        <v>1959.8954325909822</v>
      </c>
      <c r="Q152" s="14">
        <f t="shared" si="45"/>
        <v>1959.9</v>
      </c>
    </row>
    <row r="153" spans="1:17" x14ac:dyDescent="0.15">
      <c r="A153" s="12">
        <f t="shared" si="44"/>
        <v>148</v>
      </c>
      <c r="B153" s="36" t="s">
        <v>148</v>
      </c>
      <c r="C153" s="15">
        <v>7953.4</v>
      </c>
      <c r="D153" s="14">
        <v>48560</v>
      </c>
      <c r="E153" s="14">
        <v>48560</v>
      </c>
      <c r="F153" s="14">
        <f t="shared" si="40"/>
        <v>52838.136000000006</v>
      </c>
      <c r="G153" s="24">
        <f t="shared" si="41"/>
        <v>8.8100000000000067E-2</v>
      </c>
      <c r="H153" s="14">
        <f t="shared" si="46"/>
        <v>2439.7182855360033</v>
      </c>
      <c r="I153" s="14">
        <f t="shared" si="42"/>
        <v>4278.1360000000059</v>
      </c>
      <c r="J153" s="12">
        <v>36.5</v>
      </c>
      <c r="K153" s="12">
        <v>36.5</v>
      </c>
      <c r="L153" s="14">
        <f t="shared" si="47"/>
        <v>9173.2591427680018</v>
      </c>
      <c r="M153" s="14"/>
      <c r="N153" s="14">
        <f t="shared" si="43"/>
        <v>9173.2591427680018</v>
      </c>
      <c r="O153" s="15">
        <f t="shared" si="38"/>
        <v>9173.2999999999993</v>
      </c>
      <c r="P153" s="14">
        <f t="shared" si="39"/>
        <v>8568.2827023024529</v>
      </c>
      <c r="Q153" s="14">
        <f t="shared" si="45"/>
        <v>8568.2999999999993</v>
      </c>
    </row>
    <row r="154" spans="1:17" x14ac:dyDescent="0.15">
      <c r="A154" s="12">
        <f t="shared" si="44"/>
        <v>149</v>
      </c>
      <c r="B154" s="16" t="s">
        <v>149</v>
      </c>
      <c r="C154" s="15">
        <v>6281.2</v>
      </c>
      <c r="D154" s="14">
        <v>46365.295212648714</v>
      </c>
      <c r="E154" s="14">
        <v>46365.295212648714</v>
      </c>
      <c r="F154" s="14">
        <f t="shared" si="40"/>
        <v>50450.07772088307</v>
      </c>
      <c r="G154" s="24">
        <f t="shared" si="41"/>
        <v>8.8100000000000067E-2</v>
      </c>
      <c r="H154" s="14">
        <f t="shared" si="46"/>
        <v>1895.4730646870107</v>
      </c>
      <c r="I154" s="14">
        <f t="shared" si="42"/>
        <v>4084.7825082343552</v>
      </c>
      <c r="J154" s="12">
        <v>29.7</v>
      </c>
      <c r="K154" s="12">
        <v>29.7</v>
      </c>
      <c r="L154" s="14">
        <f t="shared" si="47"/>
        <v>7228.936532343505</v>
      </c>
      <c r="M154" s="14"/>
      <c r="N154" s="14">
        <f t="shared" si="43"/>
        <v>7228.936532343505</v>
      </c>
      <c r="O154" s="15">
        <f t="shared" si="38"/>
        <v>7228.9</v>
      </c>
      <c r="P154" s="14">
        <f t="shared" si="39"/>
        <v>6752.1881680354509</v>
      </c>
      <c r="Q154" s="14">
        <f t="shared" si="45"/>
        <v>6752.2</v>
      </c>
    </row>
    <row r="155" spans="1:17" ht="31.5" x14ac:dyDescent="0.15">
      <c r="A155" s="12">
        <f t="shared" si="44"/>
        <v>150</v>
      </c>
      <c r="B155" s="16" t="s">
        <v>150</v>
      </c>
      <c r="C155" s="15">
        <v>2310.4</v>
      </c>
      <c r="D155" s="14">
        <v>42113.728179999998</v>
      </c>
      <c r="E155" s="14">
        <v>42113.728179999998</v>
      </c>
      <c r="F155" s="14">
        <f t="shared" si="40"/>
        <v>45823.947632658004</v>
      </c>
      <c r="G155" s="24">
        <f t="shared" si="41"/>
        <v>8.8100000000000067E-2</v>
      </c>
      <c r="H155" s="14">
        <f t="shared" si="46"/>
        <v>637.65315601161558</v>
      </c>
      <c r="I155" s="14">
        <f t="shared" si="42"/>
        <v>3710.219452658006</v>
      </c>
      <c r="J155" s="12">
        <v>11</v>
      </c>
      <c r="K155" s="12">
        <v>11</v>
      </c>
      <c r="L155" s="14">
        <f>(C155/50*100*K155/J155+H155)*0.49</f>
        <v>2576.6420464456914</v>
      </c>
      <c r="M155" s="14"/>
      <c r="N155" s="14">
        <f t="shared" si="43"/>
        <v>2576.6420464456914</v>
      </c>
      <c r="O155" s="15">
        <f t="shared" si="38"/>
        <v>2576.6</v>
      </c>
      <c r="P155" s="14">
        <f t="shared" si="39"/>
        <v>2406.7125034825981</v>
      </c>
      <c r="Q155" s="14">
        <f t="shared" si="45"/>
        <v>2406.6999999999998</v>
      </c>
    </row>
    <row r="156" spans="1:17" x14ac:dyDescent="0.15">
      <c r="A156" s="12">
        <f t="shared" si="44"/>
        <v>151</v>
      </c>
      <c r="B156" s="16" t="s">
        <v>151</v>
      </c>
      <c r="C156" s="15">
        <v>2054.9</v>
      </c>
      <c r="D156" s="14">
        <v>42006.919676000005</v>
      </c>
      <c r="E156" s="14">
        <v>42006.919676000005</v>
      </c>
      <c r="F156" s="14">
        <f t="shared" si="40"/>
        <v>45707.729299455605</v>
      </c>
      <c r="G156" s="24">
        <f t="shared" si="41"/>
        <v>8.8100000000000067E-2</v>
      </c>
      <c r="H156" s="14">
        <f t="shared" si="46"/>
        <v>578.21449556870289</v>
      </c>
      <c r="I156" s="14">
        <f t="shared" si="42"/>
        <v>3700.8096234555996</v>
      </c>
      <c r="J156" s="12">
        <v>10</v>
      </c>
      <c r="K156" s="12">
        <v>10</v>
      </c>
      <c r="L156" s="14">
        <f t="shared" si="47"/>
        <v>2344.0072477843514</v>
      </c>
      <c r="M156" s="14"/>
      <c r="N156" s="14">
        <f t="shared" si="43"/>
        <v>2344.0072477843514</v>
      </c>
      <c r="O156" s="15">
        <f t="shared" si="38"/>
        <v>2344</v>
      </c>
      <c r="P156" s="14">
        <f t="shared" si="39"/>
        <v>2189.4199697929735</v>
      </c>
      <c r="Q156" s="14">
        <f t="shared" si="45"/>
        <v>2189.4</v>
      </c>
    </row>
    <row r="157" spans="1:17" x14ac:dyDescent="0.15">
      <c r="A157" s="12">
        <f t="shared" si="44"/>
        <v>152</v>
      </c>
      <c r="B157" s="16" t="s">
        <v>152</v>
      </c>
      <c r="C157" s="15">
        <v>1247.5</v>
      </c>
      <c r="D157" s="14">
        <v>43396.328615666673</v>
      </c>
      <c r="E157" s="14">
        <v>43396.328615666673</v>
      </c>
      <c r="F157" s="14">
        <f t="shared" si="40"/>
        <v>47219.545166706906</v>
      </c>
      <c r="G157" s="24">
        <f t="shared" si="41"/>
        <v>8.8100000000000067E-2</v>
      </c>
      <c r="H157" s="14">
        <f t="shared" si="46"/>
        <v>358.40361236071567</v>
      </c>
      <c r="I157" s="14">
        <f t="shared" si="42"/>
        <v>3823.2165510402338</v>
      </c>
      <c r="J157" s="12">
        <v>6</v>
      </c>
      <c r="K157" s="12">
        <v>6</v>
      </c>
      <c r="L157" s="14">
        <f t="shared" si="47"/>
        <v>1426.7018061803578</v>
      </c>
      <c r="M157" s="14"/>
      <c r="N157" s="14">
        <f t="shared" si="43"/>
        <v>1426.7018061803578</v>
      </c>
      <c r="O157" s="15">
        <f t="shared" si="38"/>
        <v>1426.7</v>
      </c>
      <c r="P157" s="14">
        <f t="shared" si="39"/>
        <v>1332.6108220627632</v>
      </c>
      <c r="Q157" s="14">
        <f t="shared" si="45"/>
        <v>1332.6</v>
      </c>
    </row>
    <row r="158" spans="1:17" ht="31.5" x14ac:dyDescent="0.15">
      <c r="A158" s="12">
        <f t="shared" si="44"/>
        <v>153</v>
      </c>
      <c r="B158" s="16" t="s">
        <v>153</v>
      </c>
      <c r="C158" s="15">
        <v>785.9</v>
      </c>
      <c r="D158" s="14">
        <v>42112.772418709683</v>
      </c>
      <c r="E158" s="14">
        <v>42112.772418709683</v>
      </c>
      <c r="F158" s="14">
        <f t="shared" si="40"/>
        <v>45822.907668798012</v>
      </c>
      <c r="G158" s="24">
        <f t="shared" si="41"/>
        <v>8.8100000000000067E-2</v>
      </c>
      <c r="H158" s="14">
        <f t="shared" si="46"/>
        <v>231.86861258952027</v>
      </c>
      <c r="I158" s="14">
        <f t="shared" si="42"/>
        <v>3710.1352500883295</v>
      </c>
      <c r="J158" s="12">
        <v>4</v>
      </c>
      <c r="K158" s="12">
        <v>4</v>
      </c>
      <c r="L158" s="14">
        <f>(C158/50*100*K158/J158+H158)*0.5</f>
        <v>901.83430629476015</v>
      </c>
      <c r="M158" s="14"/>
      <c r="N158" s="14">
        <f t="shared" si="43"/>
        <v>901.83430629476015</v>
      </c>
      <c r="O158" s="15">
        <f t="shared" si="38"/>
        <v>901.8</v>
      </c>
      <c r="P158" s="14">
        <f t="shared" si="39"/>
        <v>842.35833379462076</v>
      </c>
      <c r="Q158" s="14">
        <f t="shared" si="45"/>
        <v>842.4</v>
      </c>
    </row>
    <row r="159" spans="1:17" x14ac:dyDescent="0.15">
      <c r="A159" s="12">
        <f t="shared" si="44"/>
        <v>154</v>
      </c>
      <c r="B159" s="16" t="s">
        <v>154</v>
      </c>
      <c r="C159" s="15">
        <v>3136.9</v>
      </c>
      <c r="D159" s="14">
        <v>39141.876181458334</v>
      </c>
      <c r="E159" s="14">
        <v>39141.876181458334</v>
      </c>
      <c r="F159" s="14">
        <f t="shared" si="40"/>
        <v>42590.275473044814</v>
      </c>
      <c r="G159" s="24">
        <f t="shared" si="41"/>
        <v>8.8100000000000067E-2</v>
      </c>
      <c r="H159" s="14">
        <f t="shared" si="46"/>
        <v>862.04464850795466</v>
      </c>
      <c r="I159" s="14">
        <f t="shared" si="42"/>
        <v>3448.3992915864801</v>
      </c>
      <c r="J159" s="12">
        <v>16</v>
      </c>
      <c r="K159" s="12">
        <v>16</v>
      </c>
      <c r="L159" s="14">
        <f t="shared" si="47"/>
        <v>3567.9223242539774</v>
      </c>
      <c r="M159" s="14"/>
      <c r="N159" s="14">
        <f t="shared" si="43"/>
        <v>3567.9223242539774</v>
      </c>
      <c r="O159" s="15">
        <f t="shared" si="38"/>
        <v>3567.9</v>
      </c>
      <c r="P159" s="14">
        <f t="shared" si="39"/>
        <v>3332.6178469694278</v>
      </c>
      <c r="Q159" s="14">
        <f t="shared" si="45"/>
        <v>3332.6</v>
      </c>
    </row>
    <row r="160" spans="1:17" ht="31.5" x14ac:dyDescent="0.15">
      <c r="A160" s="12">
        <f t="shared" si="44"/>
        <v>155</v>
      </c>
      <c r="B160" s="16" t="s">
        <v>155</v>
      </c>
      <c r="C160" s="15">
        <v>1184.5999999999999</v>
      </c>
      <c r="D160" s="14">
        <v>39443.026967999998</v>
      </c>
      <c r="E160" s="14">
        <v>39443.026967999998</v>
      </c>
      <c r="F160" s="14">
        <f t="shared" si="40"/>
        <v>42917.9576438808</v>
      </c>
      <c r="G160" s="24">
        <f t="shared" si="41"/>
        <v>8.8100000000000067E-2</v>
      </c>
      <c r="H160" s="14">
        <f t="shared" si="46"/>
        <v>325.75390127976988</v>
      </c>
      <c r="I160" s="14">
        <f t="shared" si="42"/>
        <v>3474.9306758808016</v>
      </c>
      <c r="J160" s="12">
        <v>6</v>
      </c>
      <c r="K160" s="12">
        <v>6</v>
      </c>
      <c r="L160" s="14">
        <f t="shared" si="47"/>
        <v>1347.4769506398848</v>
      </c>
      <c r="M160" s="14"/>
      <c r="N160" s="14">
        <f t="shared" si="43"/>
        <v>1347.4769506398848</v>
      </c>
      <c r="O160" s="15">
        <f t="shared" si="38"/>
        <v>1347.5</v>
      </c>
      <c r="P160" s="14">
        <f t="shared" si="39"/>
        <v>1258.6108457451844</v>
      </c>
      <c r="Q160" s="14">
        <f t="shared" si="45"/>
        <v>1258.5999999999999</v>
      </c>
    </row>
    <row r="161" spans="1:17" x14ac:dyDescent="0.15">
      <c r="A161" s="12">
        <f t="shared" si="44"/>
        <v>156</v>
      </c>
      <c r="B161" s="16" t="s">
        <v>156</v>
      </c>
      <c r="C161" s="15">
        <v>1084.5999999999999</v>
      </c>
      <c r="D161" s="14">
        <v>45108.018753333337</v>
      </c>
      <c r="E161" s="14">
        <v>45108.018753333337</v>
      </c>
      <c r="F161" s="14">
        <f t="shared" si="40"/>
        <v>49082.035205502005</v>
      </c>
      <c r="G161" s="24">
        <f t="shared" si="41"/>
        <v>8.8100000000000067E-2</v>
      </c>
      <c r="H161" s="14">
        <f t="shared" si="46"/>
        <v>310.45016524341634</v>
      </c>
      <c r="I161" s="14">
        <f t="shared" si="42"/>
        <v>3974.0164521686675</v>
      </c>
      <c r="J161" s="12">
        <v>5</v>
      </c>
      <c r="K161" s="12">
        <v>5</v>
      </c>
      <c r="L161" s="14">
        <f t="shared" si="47"/>
        <v>1239.8250826217081</v>
      </c>
      <c r="M161" s="14"/>
      <c r="N161" s="14">
        <f t="shared" si="43"/>
        <v>1239.8250826217081</v>
      </c>
      <c r="O161" s="15">
        <f t="shared" si="38"/>
        <v>1239.8</v>
      </c>
      <c r="P161" s="14">
        <f t="shared" si="39"/>
        <v>1158.0586184228066</v>
      </c>
      <c r="Q161" s="14">
        <f t="shared" si="45"/>
        <v>1158.0999999999999</v>
      </c>
    </row>
    <row r="162" spans="1:17" x14ac:dyDescent="0.15">
      <c r="A162" s="12">
        <f t="shared" si="44"/>
        <v>157</v>
      </c>
      <c r="B162" s="16" t="s">
        <v>157</v>
      </c>
      <c r="C162" s="15">
        <v>2412.6</v>
      </c>
      <c r="D162" s="14">
        <v>48560</v>
      </c>
      <c r="E162" s="14">
        <v>48560</v>
      </c>
      <c r="F162" s="14">
        <f t="shared" si="40"/>
        <v>52838.136000000006</v>
      </c>
      <c r="G162" s="24">
        <f t="shared" si="41"/>
        <v>8.8100000000000067E-2</v>
      </c>
      <c r="H162" s="14">
        <f t="shared" si="46"/>
        <v>802.0991623680012</v>
      </c>
      <c r="I162" s="14">
        <f t="shared" si="42"/>
        <v>4278.1360000000059</v>
      </c>
      <c r="J162" s="12">
        <v>12</v>
      </c>
      <c r="K162" s="12">
        <v>12</v>
      </c>
      <c r="L162" s="14">
        <f>(C162/49*100*K162/J162+H162)*0.49</f>
        <v>2805.6285895603205</v>
      </c>
      <c r="M162" s="14"/>
      <c r="N162" s="14">
        <f t="shared" si="43"/>
        <v>2805.6285895603205</v>
      </c>
      <c r="O162" s="15">
        <f t="shared" si="38"/>
        <v>2805.6</v>
      </c>
      <c r="P162" s="14">
        <f t="shared" si="39"/>
        <v>2620.5973840788174</v>
      </c>
      <c r="Q162" s="14">
        <f t="shared" si="45"/>
        <v>2620.6</v>
      </c>
    </row>
    <row r="163" spans="1:17" x14ac:dyDescent="0.15">
      <c r="A163" s="12">
        <f t="shared" si="44"/>
        <v>158</v>
      </c>
      <c r="B163" s="16" t="s">
        <v>158</v>
      </c>
      <c r="C163" s="15">
        <v>1018.5</v>
      </c>
      <c r="D163" s="14">
        <v>39118.486018257579</v>
      </c>
      <c r="E163" s="14">
        <v>39118.486018257579</v>
      </c>
      <c r="F163" s="14">
        <f t="shared" si="40"/>
        <v>42564.824636466074</v>
      </c>
      <c r="G163" s="24">
        <f t="shared" si="41"/>
        <v>8.8100000000000067E-2</v>
      </c>
      <c r="H163" s="14">
        <f t="shared" si="46"/>
        <v>285.38165122571439</v>
      </c>
      <c r="I163" s="14">
        <f t="shared" si="42"/>
        <v>3446.3386182084942</v>
      </c>
      <c r="J163" s="12">
        <v>5.3</v>
      </c>
      <c r="K163" s="12">
        <v>5.3</v>
      </c>
      <c r="L163" s="14">
        <f t="shared" ref="L163:L175" si="48">(C163/50*100*K163/J163+H163)*0.5</f>
        <v>1161.1908256128572</v>
      </c>
      <c r="M163" s="14"/>
      <c r="N163" s="14">
        <f t="shared" si="43"/>
        <v>1161.1908256128572</v>
      </c>
      <c r="O163" s="15">
        <f t="shared" si="38"/>
        <v>1161.2</v>
      </c>
      <c r="P163" s="14">
        <f t="shared" si="39"/>
        <v>1084.6102906636893</v>
      </c>
      <c r="Q163" s="14">
        <f t="shared" si="45"/>
        <v>1084.5999999999999</v>
      </c>
    </row>
    <row r="164" spans="1:17" x14ac:dyDescent="0.15">
      <c r="A164" s="12">
        <f t="shared" si="44"/>
        <v>159</v>
      </c>
      <c r="B164" s="16" t="s">
        <v>159</v>
      </c>
      <c r="C164" s="15">
        <v>977.5</v>
      </c>
      <c r="D164" s="14">
        <v>41916.132668121209</v>
      </c>
      <c r="E164" s="14">
        <v>41916.132668121209</v>
      </c>
      <c r="F164" s="14">
        <f t="shared" si="40"/>
        <v>45608.943956182688</v>
      </c>
      <c r="G164" s="24">
        <f t="shared" si="41"/>
        <v>8.8100000000000067E-2</v>
      </c>
      <c r="H164" s="14">
        <f t="shared" si="46"/>
        <v>317.330659605699</v>
      </c>
      <c r="I164" s="14">
        <f t="shared" si="42"/>
        <v>3692.811288061479</v>
      </c>
      <c r="J164" s="12">
        <v>5.5</v>
      </c>
      <c r="K164" s="12">
        <v>5.5</v>
      </c>
      <c r="L164" s="14">
        <f t="shared" si="48"/>
        <v>1136.1653298028496</v>
      </c>
      <c r="M164" s="14"/>
      <c r="N164" s="14">
        <f t="shared" si="43"/>
        <v>1136.1653298028496</v>
      </c>
      <c r="O164" s="15">
        <f t="shared" si="38"/>
        <v>1136.2</v>
      </c>
      <c r="P164" s="14">
        <f t="shared" si="39"/>
        <v>1061.2352263023517</v>
      </c>
      <c r="Q164" s="14">
        <f t="shared" si="45"/>
        <v>1061.2</v>
      </c>
    </row>
    <row r="165" spans="1:17" x14ac:dyDescent="0.15">
      <c r="A165" s="12">
        <f t="shared" si="44"/>
        <v>160</v>
      </c>
      <c r="B165" s="16" t="s">
        <v>160</v>
      </c>
      <c r="C165" s="15">
        <v>3258.5</v>
      </c>
      <c r="D165" s="14">
        <v>43754.955096000005</v>
      </c>
      <c r="E165" s="14">
        <v>43754.955096000005</v>
      </c>
      <c r="F165" s="14">
        <f t="shared" si="40"/>
        <v>47609.766639957612</v>
      </c>
      <c r="G165" s="24">
        <f t="shared" si="41"/>
        <v>8.8100000000000067E-2</v>
      </c>
      <c r="H165" s="14">
        <f t="shared" si="46"/>
        <v>903.41363344190484</v>
      </c>
      <c r="I165" s="14">
        <f t="shared" si="42"/>
        <v>3854.8115439576068</v>
      </c>
      <c r="J165" s="12">
        <v>15</v>
      </c>
      <c r="K165" s="12">
        <v>15</v>
      </c>
      <c r="L165" s="14">
        <f t="shared" si="48"/>
        <v>3710.2068167209522</v>
      </c>
      <c r="M165" s="14"/>
      <c r="N165" s="14">
        <f t="shared" si="43"/>
        <v>3710.2068167209522</v>
      </c>
      <c r="O165" s="15">
        <f t="shared" si="38"/>
        <v>3710.2</v>
      </c>
      <c r="P165" s="14">
        <f t="shared" si="39"/>
        <v>3465.5186771582057</v>
      </c>
      <c r="Q165" s="14">
        <f t="shared" si="45"/>
        <v>3465.5</v>
      </c>
    </row>
    <row r="166" spans="1:17" ht="31.5" x14ac:dyDescent="0.15">
      <c r="A166" s="12">
        <f t="shared" si="44"/>
        <v>161</v>
      </c>
      <c r="B166" s="16" t="s">
        <v>161</v>
      </c>
      <c r="C166" s="14">
        <v>775.9</v>
      </c>
      <c r="D166" s="14">
        <v>48560</v>
      </c>
      <c r="E166" s="14">
        <v>48560</v>
      </c>
      <c r="F166" s="14">
        <f t="shared" si="40"/>
        <v>52838.136000000006</v>
      </c>
      <c r="G166" s="24">
        <f t="shared" si="41"/>
        <v>8.8100000000000067E-2</v>
      </c>
      <c r="H166" s="14">
        <f t="shared" si="46"/>
        <v>247.31390839680034</v>
      </c>
      <c r="I166" s="14">
        <f t="shared" si="42"/>
        <v>4278.1360000000059</v>
      </c>
      <c r="J166" s="12">
        <v>3.7</v>
      </c>
      <c r="K166" s="12">
        <v>3.7</v>
      </c>
      <c r="L166" s="14">
        <f t="shared" si="48"/>
        <v>899.55695419840015</v>
      </c>
      <c r="M166" s="14"/>
      <c r="N166" s="14">
        <f t="shared" si="43"/>
        <v>899.55695419840015</v>
      </c>
      <c r="O166" s="15">
        <f t="shared" si="38"/>
        <v>899.6</v>
      </c>
      <c r="P166" s="14">
        <f t="shared" ref="P166:P196" si="49">+N166*0.93405</f>
        <v>840.23117306901565</v>
      </c>
      <c r="Q166" s="14">
        <f t="shared" si="45"/>
        <v>840.2</v>
      </c>
    </row>
    <row r="167" spans="1:17" x14ac:dyDescent="0.15">
      <c r="A167" s="12">
        <f t="shared" si="44"/>
        <v>162</v>
      </c>
      <c r="B167" s="16" t="s">
        <v>162</v>
      </c>
      <c r="C167" s="15">
        <v>7622.4</v>
      </c>
      <c r="D167" s="14">
        <v>44453.267507783836</v>
      </c>
      <c r="E167" s="14">
        <v>44453.267507783836</v>
      </c>
      <c r="F167" s="14">
        <f t="shared" si="40"/>
        <v>48369.600375219597</v>
      </c>
      <c r="G167" s="24">
        <f t="shared" si="41"/>
        <v>8.8100000000000067E-2</v>
      </c>
      <c r="H167" s="14">
        <f t="shared" si="46"/>
        <v>2153.8452221727352</v>
      </c>
      <c r="I167" s="14">
        <f t="shared" si="42"/>
        <v>3916.3328674357617</v>
      </c>
      <c r="J167" s="12">
        <v>35.200000000000003</v>
      </c>
      <c r="K167" s="12">
        <v>35.200000000000003</v>
      </c>
      <c r="L167" s="14">
        <f t="shared" si="48"/>
        <v>8699.322611086367</v>
      </c>
      <c r="M167" s="14"/>
      <c r="N167" s="14">
        <f t="shared" si="43"/>
        <v>8699.322611086367</v>
      </c>
      <c r="O167" s="15">
        <f t="shared" si="38"/>
        <v>8699.2999999999993</v>
      </c>
      <c r="P167" s="14">
        <f t="shared" si="49"/>
        <v>8125.6022848852217</v>
      </c>
      <c r="Q167" s="14">
        <f t="shared" si="45"/>
        <v>8125.6</v>
      </c>
    </row>
    <row r="168" spans="1:17" ht="31.5" x14ac:dyDescent="0.15">
      <c r="A168" s="12">
        <f t="shared" si="44"/>
        <v>163</v>
      </c>
      <c r="B168" s="13" t="s">
        <v>163</v>
      </c>
      <c r="C168" s="14">
        <v>13975.9</v>
      </c>
      <c r="D168" s="14">
        <v>47175.650700592603</v>
      </c>
      <c r="E168" s="14">
        <v>47175.650700592603</v>
      </c>
      <c r="F168" s="14">
        <f t="shared" si="40"/>
        <v>51331.825527314817</v>
      </c>
      <c r="G168" s="24">
        <f t="shared" si="41"/>
        <v>8.8100000000000067E-2</v>
      </c>
      <c r="H168" s="14">
        <f t="shared" si="46"/>
        <v>3961.10060505518</v>
      </c>
      <c r="I168" s="14">
        <f t="shared" si="42"/>
        <v>4156.1748267222138</v>
      </c>
      <c r="J168" s="12">
        <v>61</v>
      </c>
      <c r="K168" s="12">
        <v>61</v>
      </c>
      <c r="L168" s="14">
        <f t="shared" si="48"/>
        <v>15956.450302527588</v>
      </c>
      <c r="M168" s="14"/>
      <c r="N168" s="14">
        <f t="shared" si="43"/>
        <v>15956.450302527588</v>
      </c>
      <c r="O168" s="15">
        <f t="shared" si="38"/>
        <v>15956.5</v>
      </c>
      <c r="P168" s="14">
        <f t="shared" si="49"/>
        <v>14904.122405075894</v>
      </c>
      <c r="Q168" s="14">
        <f t="shared" si="45"/>
        <v>14904.1</v>
      </c>
    </row>
    <row r="169" spans="1:17" x14ac:dyDescent="0.15">
      <c r="A169" s="12">
        <f t="shared" si="44"/>
        <v>164</v>
      </c>
      <c r="B169" s="16" t="s">
        <v>164</v>
      </c>
      <c r="C169" s="14">
        <v>16559.5</v>
      </c>
      <c r="D169" s="14">
        <v>48504.740536582161</v>
      </c>
      <c r="E169" s="14">
        <v>48504.740536582161</v>
      </c>
      <c r="F169" s="14">
        <f t="shared" si="40"/>
        <v>52778.008177855052</v>
      </c>
      <c r="G169" s="24">
        <f t="shared" si="41"/>
        <v>8.8100000000000067E-2</v>
      </c>
      <c r="H169" s="14">
        <f t="shared" ref="H169:H176" si="50">+I169*K169*12*1.302/1000</f>
        <v>5107.5633224844451</v>
      </c>
      <c r="I169" s="14">
        <f t="shared" si="42"/>
        <v>4273.2676412728906</v>
      </c>
      <c r="J169" s="12">
        <v>76.5</v>
      </c>
      <c r="K169" s="12">
        <v>76.5</v>
      </c>
      <c r="L169" s="14">
        <f t="shared" si="48"/>
        <v>19113.281661242221</v>
      </c>
      <c r="M169" s="14"/>
      <c r="N169" s="14">
        <f t="shared" si="43"/>
        <v>19113.281661242221</v>
      </c>
      <c r="O169" s="15">
        <f t="shared" si="38"/>
        <v>19113.3</v>
      </c>
      <c r="P169" s="14">
        <f t="shared" si="49"/>
        <v>17852.760735683296</v>
      </c>
      <c r="Q169" s="14">
        <f t="shared" si="45"/>
        <v>17852.8</v>
      </c>
    </row>
    <row r="170" spans="1:17" x14ac:dyDescent="0.15">
      <c r="A170" s="12">
        <f t="shared" si="44"/>
        <v>165</v>
      </c>
      <c r="B170" s="16" t="s">
        <v>165</v>
      </c>
      <c r="C170" s="14">
        <v>1682.9</v>
      </c>
      <c r="D170" s="14">
        <v>44462.345908170741</v>
      </c>
      <c r="E170" s="14">
        <v>44462.345908170741</v>
      </c>
      <c r="F170" s="14">
        <f t="shared" si="40"/>
        <v>48379.478582680589</v>
      </c>
      <c r="G170" s="24">
        <f t="shared" si="41"/>
        <v>8.8100000000000067E-2</v>
      </c>
      <c r="H170" s="14">
        <f t="shared" si="50"/>
        <v>495.73037534298925</v>
      </c>
      <c r="I170" s="14">
        <f t="shared" si="42"/>
        <v>3917.1326745098486</v>
      </c>
      <c r="J170" s="12">
        <v>8.1</v>
      </c>
      <c r="K170" s="12">
        <v>8.1</v>
      </c>
      <c r="L170" s="14">
        <f t="shared" si="48"/>
        <v>1930.7651876714947</v>
      </c>
      <c r="M170" s="14"/>
      <c r="N170" s="14">
        <f t="shared" si="43"/>
        <v>1930.7651876714947</v>
      </c>
      <c r="O170" s="15">
        <f t="shared" si="38"/>
        <v>1930.8</v>
      </c>
      <c r="P170" s="14">
        <f t="shared" si="49"/>
        <v>1803.4312235445598</v>
      </c>
      <c r="Q170" s="14">
        <f t="shared" si="45"/>
        <v>1803.4</v>
      </c>
    </row>
    <row r="171" spans="1:17" x14ac:dyDescent="0.15">
      <c r="A171" s="12">
        <f t="shared" si="44"/>
        <v>166</v>
      </c>
      <c r="B171" s="16" t="s">
        <v>166</v>
      </c>
      <c r="C171" s="14">
        <v>731.2</v>
      </c>
      <c r="D171" s="14">
        <v>42315.85241</v>
      </c>
      <c r="E171" s="14">
        <v>42315.85241</v>
      </c>
      <c r="F171" s="14">
        <f t="shared" si="40"/>
        <v>46043.879007321004</v>
      </c>
      <c r="G171" s="24">
        <f t="shared" si="41"/>
        <v>8.8100000000000067E-2</v>
      </c>
      <c r="H171" s="14">
        <f t="shared" si="50"/>
        <v>221.33741271486483</v>
      </c>
      <c r="I171" s="14">
        <f t="shared" si="42"/>
        <v>3728.0265973210044</v>
      </c>
      <c r="J171" s="12">
        <v>3.8</v>
      </c>
      <c r="K171" s="12">
        <v>3.8</v>
      </c>
      <c r="L171" s="14">
        <f t="shared" si="48"/>
        <v>841.86870635743242</v>
      </c>
      <c r="M171" s="14"/>
      <c r="N171" s="14">
        <f t="shared" si="43"/>
        <v>841.86870635743242</v>
      </c>
      <c r="O171" s="15">
        <f t="shared" si="38"/>
        <v>841.9</v>
      </c>
      <c r="P171" s="14">
        <f t="shared" si="49"/>
        <v>786.34746517315978</v>
      </c>
      <c r="Q171" s="14">
        <f t="shared" si="45"/>
        <v>786.3</v>
      </c>
    </row>
    <row r="172" spans="1:17" x14ac:dyDescent="0.15">
      <c r="A172" s="12">
        <f t="shared" si="44"/>
        <v>167</v>
      </c>
      <c r="B172" s="16" t="s">
        <v>167</v>
      </c>
      <c r="C172" s="15">
        <v>1007.7</v>
      </c>
      <c r="D172" s="14">
        <v>40976.526893400005</v>
      </c>
      <c r="E172" s="14">
        <v>40976.526893400005</v>
      </c>
      <c r="F172" s="14">
        <f t="shared" si="40"/>
        <v>44586.558912708548</v>
      </c>
      <c r="G172" s="24">
        <f t="shared" si="41"/>
        <v>8.8100000000000067E-2</v>
      </c>
      <c r="H172" s="14">
        <f t="shared" si="50"/>
        <v>282.0157013483834</v>
      </c>
      <c r="I172" s="14">
        <f t="shared" si="42"/>
        <v>3610.0320193085427</v>
      </c>
      <c r="J172" s="12">
        <v>5</v>
      </c>
      <c r="K172" s="12">
        <v>5</v>
      </c>
      <c r="L172" s="14">
        <f t="shared" si="48"/>
        <v>1148.7078506741918</v>
      </c>
      <c r="M172" s="14"/>
      <c r="N172" s="14">
        <f t="shared" si="43"/>
        <v>1148.7078506741918</v>
      </c>
      <c r="O172" s="15">
        <f t="shared" si="38"/>
        <v>1148.7</v>
      </c>
      <c r="P172" s="14">
        <f t="shared" si="49"/>
        <v>1072.9505679222289</v>
      </c>
      <c r="Q172" s="14">
        <f t="shared" si="45"/>
        <v>1073</v>
      </c>
    </row>
    <row r="173" spans="1:17" x14ac:dyDescent="0.15">
      <c r="A173" s="12">
        <f t="shared" si="44"/>
        <v>168</v>
      </c>
      <c r="B173" s="16" t="s">
        <v>168</v>
      </c>
      <c r="C173" s="15">
        <v>1751.4</v>
      </c>
      <c r="D173" s="14">
        <v>48560</v>
      </c>
      <c r="E173" s="14">
        <v>48560</v>
      </c>
      <c r="F173" s="14">
        <f t="shared" si="40"/>
        <v>52838.136000000006</v>
      </c>
      <c r="G173" s="24">
        <f t="shared" si="41"/>
        <v>8.8100000000000067E-2</v>
      </c>
      <c r="H173" s="14">
        <f t="shared" si="50"/>
        <v>521.36445553920066</v>
      </c>
      <c r="I173" s="14">
        <f t="shared" si="42"/>
        <v>4278.1360000000059</v>
      </c>
      <c r="J173" s="12">
        <v>7.8</v>
      </c>
      <c r="K173" s="12">
        <v>7.8</v>
      </c>
      <c r="L173" s="14">
        <f t="shared" si="48"/>
        <v>2012.0822277696002</v>
      </c>
      <c r="M173" s="14"/>
      <c r="N173" s="14">
        <f t="shared" si="43"/>
        <v>2012.0822277696002</v>
      </c>
      <c r="O173" s="15">
        <f t="shared" si="38"/>
        <v>2012.1</v>
      </c>
      <c r="P173" s="14">
        <f t="shared" si="49"/>
        <v>1879.3854048481951</v>
      </c>
      <c r="Q173" s="14">
        <f t="shared" si="45"/>
        <v>1879.4</v>
      </c>
    </row>
    <row r="174" spans="1:17" x14ac:dyDescent="0.15">
      <c r="A174" s="12">
        <f t="shared" si="44"/>
        <v>169</v>
      </c>
      <c r="B174" s="16" t="s">
        <v>169</v>
      </c>
      <c r="C174" s="14">
        <v>1502</v>
      </c>
      <c r="D174" s="14">
        <v>41020.488959148155</v>
      </c>
      <c r="E174" s="14">
        <v>41020.488959148155</v>
      </c>
      <c r="F174" s="14">
        <f t="shared" si="40"/>
        <v>44634.394036449114</v>
      </c>
      <c r="G174" s="24">
        <f t="shared" si="41"/>
        <v>8.8100000000000067E-2</v>
      </c>
      <c r="H174" s="14">
        <f t="shared" si="50"/>
        <v>508.17287634975156</v>
      </c>
      <c r="I174" s="14">
        <f t="shared" si="42"/>
        <v>3613.9050773009585</v>
      </c>
      <c r="J174" s="12">
        <v>9</v>
      </c>
      <c r="K174" s="12">
        <v>9</v>
      </c>
      <c r="L174" s="14">
        <f t="shared" si="48"/>
        <v>1756.0864381748759</v>
      </c>
      <c r="M174" s="14"/>
      <c r="N174" s="14">
        <f t="shared" si="43"/>
        <v>1756.0864381748759</v>
      </c>
      <c r="O174" s="15">
        <f t="shared" si="38"/>
        <v>1756.1</v>
      </c>
      <c r="P174" s="14">
        <f t="shared" si="49"/>
        <v>1640.2725375772429</v>
      </c>
      <c r="Q174" s="14">
        <f t="shared" si="45"/>
        <v>1640.3</v>
      </c>
    </row>
    <row r="175" spans="1:17" x14ac:dyDescent="0.15">
      <c r="A175" s="12">
        <f t="shared" si="44"/>
        <v>170</v>
      </c>
      <c r="B175" s="16" t="s">
        <v>170</v>
      </c>
      <c r="C175" s="14">
        <v>199.2</v>
      </c>
      <c r="D175" s="14">
        <v>48560</v>
      </c>
      <c r="E175" s="14">
        <v>48560</v>
      </c>
      <c r="F175" s="14">
        <f t="shared" si="40"/>
        <v>52838.136000000006</v>
      </c>
      <c r="G175" s="24">
        <f t="shared" si="41"/>
        <v>8.8100000000000067E-2</v>
      </c>
      <c r="H175" s="14">
        <f t="shared" si="50"/>
        <v>66.841596864000095</v>
      </c>
      <c r="I175" s="14">
        <f t="shared" si="42"/>
        <v>4278.1360000000059</v>
      </c>
      <c r="J175" s="12">
        <v>1</v>
      </c>
      <c r="K175" s="12">
        <v>1</v>
      </c>
      <c r="L175" s="14">
        <f t="shared" si="48"/>
        <v>232.62079843200004</v>
      </c>
      <c r="M175" s="14"/>
      <c r="N175" s="14">
        <f t="shared" si="43"/>
        <v>232.62079843200004</v>
      </c>
      <c r="O175" s="15">
        <f t="shared" si="38"/>
        <v>232.6</v>
      </c>
      <c r="P175" s="14">
        <f t="shared" si="49"/>
        <v>217.27945677540964</v>
      </c>
      <c r="Q175" s="14">
        <f t="shared" si="45"/>
        <v>217.3</v>
      </c>
    </row>
    <row r="176" spans="1:17" x14ac:dyDescent="0.15">
      <c r="A176" s="12">
        <f t="shared" si="44"/>
        <v>171</v>
      </c>
      <c r="B176" s="13" t="s">
        <v>171</v>
      </c>
      <c r="C176" s="15">
        <v>36919.5</v>
      </c>
      <c r="D176" s="14">
        <v>48560</v>
      </c>
      <c r="E176" s="14">
        <v>48560</v>
      </c>
      <c r="F176" s="14">
        <f t="shared" si="40"/>
        <v>52838.136000000006</v>
      </c>
      <c r="G176" s="24">
        <f t="shared" si="41"/>
        <v>8.8100000000000067E-2</v>
      </c>
      <c r="H176" s="14">
        <f t="shared" si="50"/>
        <v>14437.784922624021</v>
      </c>
      <c r="I176" s="14">
        <f t="shared" si="42"/>
        <v>4278.1360000000059</v>
      </c>
      <c r="J176" s="15">
        <v>216</v>
      </c>
      <c r="K176" s="15">
        <v>216</v>
      </c>
      <c r="L176" s="14">
        <f>(C176/49*100*K176/J176+H176)*0.49</f>
        <v>43994.014612085768</v>
      </c>
      <c r="M176" s="14"/>
      <c r="N176" s="14">
        <f t="shared" si="43"/>
        <v>43994.014612085768</v>
      </c>
      <c r="O176" s="15">
        <f t="shared" si="38"/>
        <v>43994</v>
      </c>
      <c r="P176" s="14">
        <f t="shared" si="49"/>
        <v>41092.609348418715</v>
      </c>
      <c r="Q176" s="14">
        <f t="shared" ref="Q176:Q196" si="51">ROUND(P176,1)</f>
        <v>41092.6</v>
      </c>
    </row>
    <row r="177" spans="1:17" ht="31.5" x14ac:dyDescent="0.15">
      <c r="A177" s="12">
        <f t="shared" si="44"/>
        <v>172</v>
      </c>
      <c r="B177" s="13" t="s">
        <v>172</v>
      </c>
      <c r="C177" s="14">
        <v>0</v>
      </c>
      <c r="D177" s="14">
        <v>0</v>
      </c>
      <c r="E177" s="14">
        <v>0</v>
      </c>
      <c r="F177" s="14">
        <f t="shared" si="40"/>
        <v>0</v>
      </c>
      <c r="G177" s="24"/>
      <c r="H177" s="14"/>
      <c r="I177" s="14">
        <f t="shared" si="42"/>
        <v>0</v>
      </c>
      <c r="J177" s="12"/>
      <c r="K177" s="12"/>
      <c r="L177" s="14"/>
      <c r="M177" s="14"/>
      <c r="N177" s="14">
        <f t="shared" si="43"/>
        <v>0</v>
      </c>
      <c r="O177" s="15">
        <f t="shared" si="38"/>
        <v>0</v>
      </c>
      <c r="P177" s="14">
        <f t="shared" si="49"/>
        <v>0</v>
      </c>
      <c r="Q177" s="14">
        <f t="shared" si="51"/>
        <v>0</v>
      </c>
    </row>
    <row r="178" spans="1:17" x14ac:dyDescent="0.15">
      <c r="A178" s="12">
        <f t="shared" si="44"/>
        <v>173</v>
      </c>
      <c r="B178" s="16" t="s">
        <v>173</v>
      </c>
      <c r="C178" s="14">
        <v>21475.4</v>
      </c>
      <c r="D178" s="14">
        <v>43944.671708043956</v>
      </c>
      <c r="E178" s="14">
        <v>43944.671708043956</v>
      </c>
      <c r="F178" s="14">
        <f t="shared" si="40"/>
        <v>47816.197285522634</v>
      </c>
      <c r="G178" s="24">
        <f t="shared" si="41"/>
        <v>8.8100000000000067E-2</v>
      </c>
      <c r="H178" s="14">
        <f t="shared" ref="H178:H196" si="52">+I178*K178*12*1.302/1000</f>
        <v>7004.593269088612</v>
      </c>
      <c r="I178" s="14">
        <f t="shared" si="42"/>
        <v>3871.5255774786783</v>
      </c>
      <c r="J178" s="12">
        <v>115.8</v>
      </c>
      <c r="K178" s="12">
        <v>115.8</v>
      </c>
      <c r="L178" s="14">
        <f t="shared" ref="L178:L192" si="53">(C178/50*100*K178/J178+H178)*0.5</f>
        <v>24977.696634544307</v>
      </c>
      <c r="M178" s="14"/>
      <c r="N178" s="14">
        <f t="shared" si="43"/>
        <v>24977.696634544307</v>
      </c>
      <c r="O178" s="15">
        <f t="shared" si="38"/>
        <v>24977.7</v>
      </c>
      <c r="P178" s="14">
        <f t="shared" si="49"/>
        <v>23330.41754149611</v>
      </c>
      <c r="Q178" s="14">
        <f t="shared" si="51"/>
        <v>23330.400000000001</v>
      </c>
    </row>
    <row r="179" spans="1:17" x14ac:dyDescent="0.15">
      <c r="A179" s="12">
        <f t="shared" si="44"/>
        <v>174</v>
      </c>
      <c r="B179" s="16" t="s">
        <v>7</v>
      </c>
      <c r="C179" s="14">
        <v>1710.1</v>
      </c>
      <c r="D179" s="14">
        <v>44452.505904000012</v>
      </c>
      <c r="E179" s="14">
        <v>44452.505904000012</v>
      </c>
      <c r="F179" s="14">
        <f t="shared" si="40"/>
        <v>48368.771674142416</v>
      </c>
      <c r="G179" s="24">
        <f t="shared" si="41"/>
        <v>8.8100000000000067E-2</v>
      </c>
      <c r="H179" s="14">
        <f t="shared" si="52"/>
        <v>520.09575933799169</v>
      </c>
      <c r="I179" s="14">
        <f t="shared" si="42"/>
        <v>3916.2657701424032</v>
      </c>
      <c r="J179" s="12">
        <v>8.5</v>
      </c>
      <c r="K179" s="12">
        <v>8.5</v>
      </c>
      <c r="L179" s="14">
        <f t="shared" si="53"/>
        <v>1970.1478796689958</v>
      </c>
      <c r="M179" s="14"/>
      <c r="N179" s="14">
        <f t="shared" si="43"/>
        <v>1970.1478796689958</v>
      </c>
      <c r="O179" s="15">
        <f t="shared" si="38"/>
        <v>1970.1</v>
      </c>
      <c r="P179" s="14">
        <f t="shared" si="49"/>
        <v>1840.2166270048256</v>
      </c>
      <c r="Q179" s="14">
        <f t="shared" si="51"/>
        <v>1840.2</v>
      </c>
    </row>
    <row r="180" spans="1:17" x14ac:dyDescent="0.15">
      <c r="A180" s="12">
        <f t="shared" si="44"/>
        <v>175</v>
      </c>
      <c r="B180" s="16" t="s">
        <v>174</v>
      </c>
      <c r="C180" s="15">
        <v>1640.5</v>
      </c>
      <c r="D180" s="14">
        <v>41812.576852000006</v>
      </c>
      <c r="E180" s="14">
        <v>41812.576852000006</v>
      </c>
      <c r="F180" s="14">
        <f t="shared" si="40"/>
        <v>45496.26487266121</v>
      </c>
      <c r="G180" s="24">
        <f t="shared" si="41"/>
        <v>8.8100000000000067E-2</v>
      </c>
      <c r="H180" s="14">
        <f t="shared" si="52"/>
        <v>460.43153307848524</v>
      </c>
      <c r="I180" s="14">
        <f t="shared" si="42"/>
        <v>3683.6880206612041</v>
      </c>
      <c r="J180" s="12">
        <v>8</v>
      </c>
      <c r="K180" s="12">
        <v>8</v>
      </c>
      <c r="L180" s="14">
        <f t="shared" si="53"/>
        <v>1870.7157665392426</v>
      </c>
      <c r="M180" s="14"/>
      <c r="N180" s="14">
        <f t="shared" si="43"/>
        <v>1870.7157665392426</v>
      </c>
      <c r="O180" s="15">
        <f t="shared" si="38"/>
        <v>1870.7</v>
      </c>
      <c r="P180" s="14">
        <f t="shared" si="49"/>
        <v>1747.3420617359798</v>
      </c>
      <c r="Q180" s="14">
        <f t="shared" si="51"/>
        <v>1747.3</v>
      </c>
    </row>
    <row r="181" spans="1:17" x14ac:dyDescent="0.15">
      <c r="A181" s="12">
        <f t="shared" si="44"/>
        <v>176</v>
      </c>
      <c r="B181" s="16" t="s">
        <v>175</v>
      </c>
      <c r="C181" s="14">
        <v>969.3</v>
      </c>
      <c r="D181" s="14">
        <v>44585.876224097228</v>
      </c>
      <c r="E181" s="14">
        <v>44585.876224097228</v>
      </c>
      <c r="F181" s="14">
        <f t="shared" si="40"/>
        <v>48513.891919440197</v>
      </c>
      <c r="G181" s="24">
        <f t="shared" si="41"/>
        <v>8.8100000000000067E-2</v>
      </c>
      <c r="H181" s="14">
        <f t="shared" si="52"/>
        <v>306.85658612019273</v>
      </c>
      <c r="I181" s="14">
        <f t="shared" si="42"/>
        <v>3928.0156953429687</v>
      </c>
      <c r="J181" s="12">
        <v>5</v>
      </c>
      <c r="K181" s="12">
        <v>5</v>
      </c>
      <c r="L181" s="14">
        <f t="shared" si="53"/>
        <v>1122.7282930600963</v>
      </c>
      <c r="M181" s="14"/>
      <c r="N181" s="14">
        <f t="shared" si="43"/>
        <v>1122.7282930600963</v>
      </c>
      <c r="O181" s="15">
        <f t="shared" si="38"/>
        <v>1122.7</v>
      </c>
      <c r="P181" s="14">
        <f t="shared" si="49"/>
        <v>1048.684362132783</v>
      </c>
      <c r="Q181" s="14">
        <f t="shared" si="51"/>
        <v>1048.7</v>
      </c>
    </row>
    <row r="182" spans="1:17" x14ac:dyDescent="0.15">
      <c r="A182" s="12">
        <f t="shared" si="44"/>
        <v>177</v>
      </c>
      <c r="B182" s="16" t="s">
        <v>176</v>
      </c>
      <c r="C182" s="14">
        <v>699.4</v>
      </c>
      <c r="D182" s="14">
        <v>42464.582877657667</v>
      </c>
      <c r="E182" s="14">
        <v>42464.582877657667</v>
      </c>
      <c r="F182" s="14">
        <f t="shared" si="40"/>
        <v>46205.71262917931</v>
      </c>
      <c r="G182" s="24">
        <f t="shared" si="41"/>
        <v>8.8100000000000067E-2</v>
      </c>
      <c r="H182" s="14">
        <f t="shared" si="52"/>
        <v>204.57993933220953</v>
      </c>
      <c r="I182" s="14">
        <f t="shared" si="42"/>
        <v>3741.1297515216429</v>
      </c>
      <c r="J182" s="12">
        <v>3.5</v>
      </c>
      <c r="K182" s="12">
        <v>3.5</v>
      </c>
      <c r="L182" s="14">
        <f t="shared" si="53"/>
        <v>801.68996966610473</v>
      </c>
      <c r="M182" s="14"/>
      <c r="N182" s="14">
        <f>IF(M182&gt;5,L182-((L182/100)*M182),L182)</f>
        <v>801.68996966610473</v>
      </c>
      <c r="O182" s="15">
        <f t="shared" si="38"/>
        <v>801.7</v>
      </c>
      <c r="P182" s="14">
        <f t="shared" si="49"/>
        <v>748.81851616662516</v>
      </c>
      <c r="Q182" s="14">
        <f t="shared" si="51"/>
        <v>748.8</v>
      </c>
    </row>
    <row r="183" spans="1:17" x14ac:dyDescent="0.15">
      <c r="A183" s="12">
        <f t="shared" si="44"/>
        <v>178</v>
      </c>
      <c r="B183" s="16" t="s">
        <v>177</v>
      </c>
      <c r="C183" s="14">
        <v>925.8</v>
      </c>
      <c r="D183" s="14">
        <v>42127.003872000001</v>
      </c>
      <c r="E183" s="14">
        <v>42127.003872000001</v>
      </c>
      <c r="F183" s="14">
        <f t="shared" si="40"/>
        <v>45838.392913123207</v>
      </c>
      <c r="G183" s="24">
        <f t="shared" si="41"/>
        <v>8.8100000000000067E-2</v>
      </c>
      <c r="H183" s="14">
        <f t="shared" si="52"/>
        <v>289.93371189254486</v>
      </c>
      <c r="I183" s="14">
        <f t="shared" si="42"/>
        <v>3711.389041123206</v>
      </c>
      <c r="J183" s="12">
        <v>5</v>
      </c>
      <c r="K183" s="12">
        <v>5</v>
      </c>
      <c r="L183" s="14">
        <f t="shared" si="53"/>
        <v>1070.7668559462725</v>
      </c>
      <c r="M183" s="14"/>
      <c r="N183" s="14">
        <f t="shared" si="43"/>
        <v>1070.7668559462725</v>
      </c>
      <c r="O183" s="15">
        <f t="shared" si="38"/>
        <v>1070.8</v>
      </c>
      <c r="P183" s="14">
        <f t="shared" si="49"/>
        <v>1000.1497817966158</v>
      </c>
      <c r="Q183" s="14">
        <f t="shared" si="51"/>
        <v>1000.1</v>
      </c>
    </row>
    <row r="184" spans="1:17" x14ac:dyDescent="0.15">
      <c r="A184" s="12">
        <f t="shared" si="44"/>
        <v>179</v>
      </c>
      <c r="B184" s="16" t="s">
        <v>178</v>
      </c>
      <c r="C184" s="14">
        <v>360.8</v>
      </c>
      <c r="D184" s="14">
        <v>41550.649632000001</v>
      </c>
      <c r="E184" s="14">
        <v>41550.649632000001</v>
      </c>
      <c r="F184" s="14">
        <f t="shared" si="40"/>
        <v>45211.261864579203</v>
      </c>
      <c r="G184" s="24">
        <f t="shared" si="41"/>
        <v>8.8100000000000067E-2</v>
      </c>
      <c r="H184" s="14">
        <f t="shared" si="52"/>
        <v>114.38681104363491</v>
      </c>
      <c r="I184" s="14">
        <f t="shared" si="42"/>
        <v>3660.6122325792021</v>
      </c>
      <c r="J184" s="12">
        <v>2</v>
      </c>
      <c r="K184" s="12">
        <v>2</v>
      </c>
      <c r="L184" s="14">
        <f t="shared" si="53"/>
        <v>417.99340552181746</v>
      </c>
      <c r="M184" s="14"/>
      <c r="N184" s="14">
        <f t="shared" si="43"/>
        <v>417.99340552181746</v>
      </c>
      <c r="O184" s="15">
        <f t="shared" si="38"/>
        <v>418</v>
      </c>
      <c r="P184" s="14">
        <f t="shared" si="49"/>
        <v>390.42674042765361</v>
      </c>
      <c r="Q184" s="14">
        <f t="shared" si="51"/>
        <v>390.4</v>
      </c>
    </row>
    <row r="185" spans="1:17" x14ac:dyDescent="0.15">
      <c r="A185" s="12">
        <f t="shared" si="44"/>
        <v>180</v>
      </c>
      <c r="B185" s="16" t="s">
        <v>179</v>
      </c>
      <c r="C185" s="14">
        <v>1673.9</v>
      </c>
      <c r="D185" s="14">
        <v>44706.130593019618</v>
      </c>
      <c r="E185" s="14">
        <v>44706.130593019618</v>
      </c>
      <c r="F185" s="14">
        <f t="shared" si="40"/>
        <v>48644.74069826465</v>
      </c>
      <c r="G185" s="24">
        <f t="shared" si="41"/>
        <v>8.8100000000000067E-2</v>
      </c>
      <c r="H185" s="14">
        <f t="shared" si="52"/>
        <v>523.06317641696126</v>
      </c>
      <c r="I185" s="14">
        <f t="shared" si="42"/>
        <v>3938.6101052450322</v>
      </c>
      <c r="J185" s="12">
        <v>8.5</v>
      </c>
      <c r="K185" s="12">
        <v>8.5</v>
      </c>
      <c r="L185" s="14">
        <f t="shared" si="53"/>
        <v>1935.4315882084807</v>
      </c>
      <c r="M185" s="14"/>
      <c r="N185" s="14">
        <f t="shared" si="43"/>
        <v>1935.4315882084807</v>
      </c>
      <c r="O185" s="15">
        <f t="shared" si="38"/>
        <v>1935.4</v>
      </c>
      <c r="P185" s="14">
        <f t="shared" si="49"/>
        <v>1807.7898749661315</v>
      </c>
      <c r="Q185" s="14">
        <f t="shared" si="51"/>
        <v>1807.8</v>
      </c>
    </row>
    <row r="186" spans="1:17" x14ac:dyDescent="0.15">
      <c r="A186" s="12">
        <f t="shared" si="44"/>
        <v>181</v>
      </c>
      <c r="B186" s="16" t="s">
        <v>180</v>
      </c>
      <c r="C186" s="14">
        <v>2323.4</v>
      </c>
      <c r="D186" s="14">
        <v>44205.033926351702</v>
      </c>
      <c r="E186" s="14">
        <v>44205.033926351702</v>
      </c>
      <c r="F186" s="14">
        <f t="shared" si="40"/>
        <v>48099.497415263293</v>
      </c>
      <c r="G186" s="24">
        <f t="shared" si="41"/>
        <v>8.8100000000000067E-2</v>
      </c>
      <c r="H186" s="14">
        <f t="shared" si="52"/>
        <v>730.16517060905653</v>
      </c>
      <c r="I186" s="14">
        <f t="shared" si="42"/>
        <v>3894.4634889115914</v>
      </c>
      <c r="J186" s="12">
        <v>12</v>
      </c>
      <c r="K186" s="12">
        <v>12</v>
      </c>
      <c r="L186" s="14">
        <f t="shared" si="53"/>
        <v>2688.4825853045286</v>
      </c>
      <c r="M186" s="14"/>
      <c r="N186" s="14">
        <f t="shared" si="43"/>
        <v>2688.4825853045286</v>
      </c>
      <c r="O186" s="15">
        <f t="shared" si="38"/>
        <v>2688.5</v>
      </c>
      <c r="P186" s="14">
        <f t="shared" si="49"/>
        <v>2511.177158803695</v>
      </c>
      <c r="Q186" s="14">
        <f t="shared" si="51"/>
        <v>2511.1999999999998</v>
      </c>
    </row>
    <row r="187" spans="1:17" x14ac:dyDescent="0.15">
      <c r="A187" s="12">
        <f t="shared" si="44"/>
        <v>182</v>
      </c>
      <c r="B187" s="13" t="s">
        <v>181</v>
      </c>
      <c r="C187" s="14">
        <v>23065.4</v>
      </c>
      <c r="D187" s="14">
        <v>48560</v>
      </c>
      <c r="E187" s="14">
        <v>48560</v>
      </c>
      <c r="F187" s="14">
        <f t="shared" si="40"/>
        <v>52838.136000000006</v>
      </c>
      <c r="G187" s="24">
        <f t="shared" si="41"/>
        <v>8.8100000000000067E-2</v>
      </c>
      <c r="H187" s="14">
        <f t="shared" si="52"/>
        <v>8823.0907860480111</v>
      </c>
      <c r="I187" s="14">
        <f t="shared" si="42"/>
        <v>4278.1360000000059</v>
      </c>
      <c r="J187" s="12">
        <v>132</v>
      </c>
      <c r="K187" s="12">
        <v>132</v>
      </c>
      <c r="L187" s="14">
        <f t="shared" si="53"/>
        <v>27476.945393024005</v>
      </c>
      <c r="M187" s="14"/>
      <c r="N187" s="14">
        <f t="shared" si="43"/>
        <v>27476.945393024005</v>
      </c>
      <c r="O187" s="15">
        <f t="shared" si="38"/>
        <v>27476.9</v>
      </c>
      <c r="P187" s="14">
        <f t="shared" si="49"/>
        <v>25664.840844354072</v>
      </c>
      <c r="Q187" s="14">
        <f t="shared" si="51"/>
        <v>25664.799999999999</v>
      </c>
    </row>
    <row r="188" spans="1:17" x14ac:dyDescent="0.15">
      <c r="A188" s="12">
        <f t="shared" si="44"/>
        <v>183</v>
      </c>
      <c r="B188" s="16" t="s">
        <v>182</v>
      </c>
      <c r="C188" s="15">
        <v>13576.9</v>
      </c>
      <c r="D188" s="14">
        <v>47131.103906770841</v>
      </c>
      <c r="E188" s="14">
        <v>47131.103906770841</v>
      </c>
      <c r="F188" s="14">
        <f t="shared" si="40"/>
        <v>51283.354160957359</v>
      </c>
      <c r="G188" s="24">
        <f t="shared" si="41"/>
        <v>8.8100000000000067E-2</v>
      </c>
      <c r="H188" s="14">
        <f t="shared" si="52"/>
        <v>4281.7340261130703</v>
      </c>
      <c r="I188" s="14">
        <f t="shared" si="42"/>
        <v>4152.2502541865179</v>
      </c>
      <c r="J188" s="18">
        <v>66</v>
      </c>
      <c r="K188" s="18">
        <v>66</v>
      </c>
      <c r="L188" s="14">
        <f t="shared" si="53"/>
        <v>15717.767013056537</v>
      </c>
      <c r="M188" s="14"/>
      <c r="N188" s="14">
        <f t="shared" si="43"/>
        <v>15717.767013056537</v>
      </c>
      <c r="O188" s="15">
        <f t="shared" si="38"/>
        <v>15717.8</v>
      </c>
      <c r="P188" s="14">
        <f t="shared" si="49"/>
        <v>14681.180278545458</v>
      </c>
      <c r="Q188" s="14">
        <f t="shared" si="51"/>
        <v>14681.2</v>
      </c>
    </row>
    <row r="189" spans="1:17" x14ac:dyDescent="0.15">
      <c r="A189" s="12">
        <f t="shared" si="44"/>
        <v>184</v>
      </c>
      <c r="B189" s="16" t="s">
        <v>146</v>
      </c>
      <c r="C189" s="14">
        <v>5455.2</v>
      </c>
      <c r="D189" s="14">
        <v>48560</v>
      </c>
      <c r="E189" s="14">
        <v>48560</v>
      </c>
      <c r="F189" s="14">
        <f t="shared" si="40"/>
        <v>52838.136000000006</v>
      </c>
      <c r="G189" s="24">
        <f t="shared" si="41"/>
        <v>8.8100000000000067E-2</v>
      </c>
      <c r="H189" s="14">
        <f t="shared" si="52"/>
        <v>1938.4063090560028</v>
      </c>
      <c r="I189" s="14">
        <f t="shared" si="42"/>
        <v>4278.1360000000059</v>
      </c>
      <c r="J189" s="12">
        <v>29</v>
      </c>
      <c r="K189" s="12">
        <v>29</v>
      </c>
      <c r="L189" s="14">
        <f t="shared" si="53"/>
        <v>6424.4031545280013</v>
      </c>
      <c r="M189" s="14"/>
      <c r="N189" s="14">
        <f t="shared" si="43"/>
        <v>6424.4031545280013</v>
      </c>
      <c r="O189" s="15">
        <f t="shared" si="38"/>
        <v>6424.4</v>
      </c>
      <c r="P189" s="14">
        <f t="shared" si="49"/>
        <v>6000.7137664868796</v>
      </c>
      <c r="Q189" s="14">
        <f t="shared" si="51"/>
        <v>6000.7</v>
      </c>
    </row>
    <row r="190" spans="1:17" ht="31.5" x14ac:dyDescent="0.15">
      <c r="A190" s="12">
        <f t="shared" si="44"/>
        <v>185</v>
      </c>
      <c r="B190" s="16" t="s">
        <v>183</v>
      </c>
      <c r="C190" s="15">
        <v>2110.6999999999998</v>
      </c>
      <c r="D190" s="14">
        <v>48560</v>
      </c>
      <c r="E190" s="14">
        <v>48560</v>
      </c>
      <c r="F190" s="14">
        <f t="shared" si="40"/>
        <v>52838.136000000006</v>
      </c>
      <c r="G190" s="24">
        <f t="shared" si="41"/>
        <v>8.8100000000000067E-2</v>
      </c>
      <c r="H190" s="14">
        <f t="shared" si="52"/>
        <v>668.41596864000087</v>
      </c>
      <c r="I190" s="14">
        <f t="shared" si="42"/>
        <v>4278.1360000000059</v>
      </c>
      <c r="J190" s="12">
        <v>10</v>
      </c>
      <c r="K190" s="12">
        <v>10</v>
      </c>
      <c r="L190" s="14">
        <f t="shared" si="53"/>
        <v>2444.9079843200002</v>
      </c>
      <c r="M190" s="14"/>
      <c r="N190" s="14">
        <f t="shared" si="43"/>
        <v>2444.9079843200002</v>
      </c>
      <c r="O190" s="15">
        <f t="shared" si="38"/>
        <v>2444.9</v>
      </c>
      <c r="P190" s="14">
        <f t="shared" si="49"/>
        <v>2283.6663027540963</v>
      </c>
      <c r="Q190" s="14">
        <f t="shared" si="51"/>
        <v>2283.6999999999998</v>
      </c>
    </row>
    <row r="191" spans="1:17" x14ac:dyDescent="0.15">
      <c r="A191" s="12">
        <f t="shared" si="44"/>
        <v>186</v>
      </c>
      <c r="B191" s="16" t="s">
        <v>184</v>
      </c>
      <c r="C191" s="14">
        <v>2973.3</v>
      </c>
      <c r="D191" s="14">
        <v>50848.923624999996</v>
      </c>
      <c r="E191" s="14">
        <v>50848.923624999996</v>
      </c>
      <c r="F191" s="14">
        <f t="shared" si="40"/>
        <v>52840</v>
      </c>
      <c r="G191" s="24">
        <f t="shared" si="41"/>
        <v>3.9156706436576094E-2</v>
      </c>
      <c r="H191" s="14">
        <f t="shared" si="52"/>
        <v>591.0629683770012</v>
      </c>
      <c r="I191" s="14">
        <f t="shared" si="42"/>
        <v>1991.0763750000042</v>
      </c>
      <c r="J191" s="12">
        <v>19</v>
      </c>
      <c r="K191" s="12">
        <v>19</v>
      </c>
      <c r="L191" s="14">
        <f t="shared" si="53"/>
        <v>3268.8314841885008</v>
      </c>
      <c r="M191" s="14">
        <v>6.9</v>
      </c>
      <c r="N191" s="14">
        <f t="shared" si="43"/>
        <v>3043.2821117794942</v>
      </c>
      <c r="O191" s="15">
        <f t="shared" si="38"/>
        <v>3043.3</v>
      </c>
      <c r="P191" s="14">
        <f t="shared" si="49"/>
        <v>2842.5776565076367</v>
      </c>
      <c r="Q191" s="14">
        <f t="shared" si="51"/>
        <v>2842.6</v>
      </c>
    </row>
    <row r="192" spans="1:17" ht="31.5" x14ac:dyDescent="0.15">
      <c r="A192" s="12">
        <f t="shared" si="44"/>
        <v>187</v>
      </c>
      <c r="B192" s="16" t="s">
        <v>185</v>
      </c>
      <c r="C192" s="14">
        <v>4033</v>
      </c>
      <c r="D192" s="14">
        <v>48515.654494171664</v>
      </c>
      <c r="E192" s="14">
        <v>48515.654494171664</v>
      </c>
      <c r="F192" s="14">
        <f t="shared" si="40"/>
        <v>52789.883655108191</v>
      </c>
      <c r="G192" s="24">
        <f t="shared" si="41"/>
        <v>8.8100000000000067E-2</v>
      </c>
      <c r="H192" s="14">
        <f t="shared" si="52"/>
        <v>1268.830571798974</v>
      </c>
      <c r="I192" s="14">
        <f t="shared" si="42"/>
        <v>4274.2291609365275</v>
      </c>
      <c r="J192" s="12">
        <v>19</v>
      </c>
      <c r="K192" s="12">
        <v>19</v>
      </c>
      <c r="L192" s="14">
        <f t="shared" si="53"/>
        <v>4667.4152858994867</v>
      </c>
      <c r="M192" s="14"/>
      <c r="N192" s="14">
        <f t="shared" si="43"/>
        <v>4667.4152858994867</v>
      </c>
      <c r="O192" s="15">
        <f t="shared" si="38"/>
        <v>4667.3999999999996</v>
      </c>
      <c r="P192" s="14">
        <f t="shared" si="49"/>
        <v>4359.5992477944155</v>
      </c>
      <c r="Q192" s="14">
        <f t="shared" si="51"/>
        <v>4359.6000000000004</v>
      </c>
    </row>
    <row r="193" spans="1:17" x14ac:dyDescent="0.15">
      <c r="A193" s="12">
        <f>+A196+1</f>
        <v>191</v>
      </c>
      <c r="B193" s="16" t="s">
        <v>189</v>
      </c>
      <c r="C193" s="14">
        <v>3279.2</v>
      </c>
      <c r="D193" s="14">
        <v>48945.530269607851</v>
      </c>
      <c r="E193" s="14">
        <v>48945.530269607851</v>
      </c>
      <c r="F193" s="14">
        <f t="shared" si="40"/>
        <v>52840</v>
      </c>
      <c r="G193" s="24">
        <f t="shared" si="41"/>
        <v>7.9567423397808756E-2</v>
      </c>
      <c r="H193" s="14">
        <f>+I193*K193*12*1.302/1000</f>
        <v>1277.791096420586</v>
      </c>
      <c r="I193" s="14">
        <f t="shared" si="42"/>
        <v>3894.4697303921494</v>
      </c>
      <c r="J193" s="12">
        <v>21</v>
      </c>
      <c r="K193" s="12">
        <v>21</v>
      </c>
      <c r="L193" s="14">
        <f>(C193/49*100*K193/J193+H193)*0.49</f>
        <v>3905.3176372460875</v>
      </c>
      <c r="M193" s="14"/>
      <c r="N193" s="14">
        <f t="shared" si="43"/>
        <v>3905.3176372460875</v>
      </c>
      <c r="O193" s="15">
        <f t="shared" si="38"/>
        <v>3905.3</v>
      </c>
      <c r="P193" s="14">
        <f t="shared" si="49"/>
        <v>3647.7619390697082</v>
      </c>
      <c r="Q193" s="14">
        <f t="shared" si="51"/>
        <v>3647.8</v>
      </c>
    </row>
    <row r="194" spans="1:17" x14ac:dyDescent="0.15">
      <c r="A194" s="12">
        <f>+A192+1</f>
        <v>188</v>
      </c>
      <c r="B194" s="16" t="s">
        <v>186</v>
      </c>
      <c r="C194" s="14">
        <v>1031</v>
      </c>
      <c r="D194" s="14">
        <v>43428.302782945742</v>
      </c>
      <c r="E194" s="14">
        <v>43428.302782945742</v>
      </c>
      <c r="F194" s="14">
        <f t="shared" si="40"/>
        <v>47254.336258123265</v>
      </c>
      <c r="G194" s="24">
        <f t="shared" si="41"/>
        <v>8.8100000000000067E-2</v>
      </c>
      <c r="H194" s="14">
        <f t="shared" si="52"/>
        <v>310.84532448410278</v>
      </c>
      <c r="I194" s="14">
        <f t="shared" si="42"/>
        <v>3826.0334751775226</v>
      </c>
      <c r="J194" s="12">
        <v>5.2</v>
      </c>
      <c r="K194" s="12">
        <v>5.2</v>
      </c>
      <c r="L194" s="14">
        <f>(C194/50*100*K194/J194+H194)*0.5</f>
        <v>1186.4226622420515</v>
      </c>
      <c r="M194" s="14"/>
      <c r="N194" s="14">
        <f t="shared" si="43"/>
        <v>1186.4226622420515</v>
      </c>
      <c r="O194" s="15">
        <f t="shared" si="38"/>
        <v>1186.4000000000001</v>
      </c>
      <c r="P194" s="14">
        <f t="shared" si="49"/>
        <v>1108.1780876671883</v>
      </c>
      <c r="Q194" s="14">
        <f t="shared" si="51"/>
        <v>1108.2</v>
      </c>
    </row>
    <row r="195" spans="1:17" x14ac:dyDescent="0.15">
      <c r="A195" s="12">
        <f t="shared" si="44"/>
        <v>189</v>
      </c>
      <c r="B195" s="16" t="s">
        <v>187</v>
      </c>
      <c r="C195" s="14">
        <v>1866.9</v>
      </c>
      <c r="D195" s="14">
        <v>48560</v>
      </c>
      <c r="E195" s="14">
        <v>48560</v>
      </c>
      <c r="F195" s="14">
        <f t="shared" si="40"/>
        <v>52838.136000000006</v>
      </c>
      <c r="G195" s="24">
        <f t="shared" si="41"/>
        <v>8.8100000000000067E-2</v>
      </c>
      <c r="H195" s="14">
        <f t="shared" si="52"/>
        <v>668.41596864000087</v>
      </c>
      <c r="I195" s="14">
        <f t="shared" si="42"/>
        <v>4278.1360000000059</v>
      </c>
      <c r="J195" s="12">
        <v>10</v>
      </c>
      <c r="K195" s="12">
        <v>10</v>
      </c>
      <c r="L195" s="14">
        <f>(C195/50*100*K195/J195+H195)*0.5</f>
        <v>2201.1079843200005</v>
      </c>
      <c r="M195" s="14"/>
      <c r="N195" s="14">
        <f t="shared" si="43"/>
        <v>2201.1079843200005</v>
      </c>
      <c r="O195" s="15">
        <f t="shared" si="38"/>
        <v>2201.1</v>
      </c>
      <c r="P195" s="14">
        <f t="shared" si="49"/>
        <v>2055.9449127540965</v>
      </c>
      <c r="Q195" s="14">
        <f t="shared" si="51"/>
        <v>2055.9</v>
      </c>
    </row>
    <row r="196" spans="1:17" x14ac:dyDescent="0.15">
      <c r="A196" s="12">
        <f t="shared" si="44"/>
        <v>190</v>
      </c>
      <c r="B196" s="16" t="s">
        <v>188</v>
      </c>
      <c r="C196" s="14">
        <v>762.8</v>
      </c>
      <c r="D196" s="14">
        <v>48559.757584000006</v>
      </c>
      <c r="E196" s="14">
        <v>48559.757584000006</v>
      </c>
      <c r="F196" s="14">
        <f t="shared" si="40"/>
        <v>52837.872227150408</v>
      </c>
      <c r="G196" s="24">
        <f t="shared" si="41"/>
        <v>8.8100000000000067E-2</v>
      </c>
      <c r="H196" s="14">
        <f t="shared" si="52"/>
        <v>253.99680010141114</v>
      </c>
      <c r="I196" s="14">
        <f t="shared" si="42"/>
        <v>4278.1146431504021</v>
      </c>
      <c r="J196" s="12">
        <v>3.8</v>
      </c>
      <c r="K196" s="12">
        <v>3.8</v>
      </c>
      <c r="L196" s="14">
        <f>(C196/50*100*K196/J196+H196)*0.5</f>
        <v>889.79840005070548</v>
      </c>
      <c r="M196" s="15"/>
      <c r="N196" s="14">
        <f t="shared" si="43"/>
        <v>889.79840005070548</v>
      </c>
      <c r="O196" s="15">
        <f t="shared" si="38"/>
        <v>889.8</v>
      </c>
      <c r="P196" s="14">
        <f t="shared" si="49"/>
        <v>831.1161955673615</v>
      </c>
      <c r="Q196" s="14">
        <f t="shared" si="51"/>
        <v>831.1</v>
      </c>
    </row>
    <row r="197" spans="1:17" s="10" customFormat="1" x14ac:dyDescent="0.25">
      <c r="A197" s="19"/>
      <c r="B197" s="19" t="s">
        <v>0</v>
      </c>
      <c r="C197" s="21">
        <f>SUM(C6:C196)</f>
        <v>820700.70000000019</v>
      </c>
      <c r="D197" s="22"/>
      <c r="E197" s="22"/>
      <c r="F197" s="22"/>
      <c r="G197" s="23"/>
      <c r="H197" s="21">
        <f>SUM(H6:H196)</f>
        <v>269913.5813552849</v>
      </c>
      <c r="I197" s="21"/>
      <c r="J197" s="20">
        <f t="shared" ref="J197:O197" si="54">SUM(J6:J196)</f>
        <v>4400.3000000000011</v>
      </c>
      <c r="K197" s="20">
        <f t="shared" si="54"/>
        <v>4411.8000000000011</v>
      </c>
      <c r="L197" s="21">
        <f t="shared" si="54"/>
        <v>957666.12337617367</v>
      </c>
      <c r="M197" s="14"/>
      <c r="N197" s="14">
        <f>SUM(N6:N196)</f>
        <v>956053.70235009096</v>
      </c>
      <c r="O197" s="20">
        <f t="shared" si="54"/>
        <v>956053.50000000035</v>
      </c>
      <c r="P197" s="20">
        <f>SUM(P6:P196)</f>
        <v>893001.96068010153</v>
      </c>
      <c r="Q197" s="20">
        <f>SUM(Q6:Q196)</f>
        <v>893000.69999999937</v>
      </c>
    </row>
    <row r="198" spans="1:17" x14ac:dyDescent="0.25">
      <c r="A198" s="6"/>
      <c r="B198" s="6"/>
      <c r="C198" s="6"/>
      <c r="D198" s="8"/>
      <c r="E198" s="8"/>
      <c r="F198" s="8"/>
      <c r="G198" s="8"/>
      <c r="H198" s="8"/>
      <c r="I198" s="8"/>
      <c r="J198" s="9"/>
      <c r="K198" s="6"/>
      <c r="L198" s="7"/>
      <c r="M198" s="7"/>
      <c r="N198" s="7"/>
      <c r="O198" s="7"/>
    </row>
    <row r="199" spans="1:17" x14ac:dyDescent="0.25">
      <c r="A199" s="6"/>
      <c r="B199" s="27"/>
      <c r="C199" s="6"/>
      <c r="G199" s="8"/>
      <c r="H199" s="8"/>
      <c r="I199" s="8"/>
      <c r="J199" s="9"/>
      <c r="K199" s="9"/>
      <c r="L199" s="7"/>
      <c r="M199" s="7"/>
      <c r="N199" s="7"/>
      <c r="O199" s="7"/>
    </row>
    <row r="200" spans="1:17" ht="19.5" customHeight="1" x14ac:dyDescent="0.25">
      <c r="D200" s="11"/>
      <c r="E200" s="11"/>
      <c r="F200" s="11"/>
      <c r="O200" s="34">
        <v>893000.7</v>
      </c>
      <c r="P200" s="38"/>
    </row>
    <row r="201" spans="1:17" ht="19.5" customHeight="1" x14ac:dyDescent="0.25">
      <c r="D201" s="11"/>
      <c r="E201" s="11"/>
      <c r="F201" s="11"/>
      <c r="G201" s="1"/>
      <c r="H201" s="1"/>
      <c r="O201" s="34">
        <f>+O197-O200</f>
        <v>63052.800000000396</v>
      </c>
    </row>
    <row r="203" spans="1:17" x14ac:dyDescent="0.25">
      <c r="K203" s="5"/>
      <c r="M203" s="28"/>
      <c r="O203" s="28"/>
    </row>
    <row r="205" spans="1:17" ht="18.75" x14ac:dyDescent="0.3">
      <c r="B205" s="25"/>
      <c r="N205" s="2" t="s">
        <v>196</v>
      </c>
      <c r="O205" s="39">
        <v>893000.7</v>
      </c>
      <c r="P205" s="39"/>
    </row>
    <row r="206" spans="1:17" s="4" customFormat="1" ht="18.75" x14ac:dyDescent="0.3">
      <c r="A206" s="1"/>
      <c r="B206" s="26"/>
      <c r="C206" s="1"/>
      <c r="J206" s="5"/>
      <c r="K206" s="1"/>
      <c r="L206" s="2"/>
      <c r="M206" s="2"/>
      <c r="N206" s="2"/>
      <c r="O206" s="2"/>
      <c r="P206" s="37"/>
      <c r="Q206" s="37"/>
    </row>
    <row r="207" spans="1:17" s="4" customFormat="1" ht="18.75" x14ac:dyDescent="0.3">
      <c r="A207" s="1"/>
      <c r="B207" s="26"/>
      <c r="C207" s="1"/>
      <c r="J207" s="5"/>
      <c r="K207" s="1"/>
      <c r="L207" s="2"/>
      <c r="M207" s="2"/>
      <c r="N207" s="2"/>
      <c r="O207" s="2"/>
      <c r="P207" s="37"/>
      <c r="Q207" s="37"/>
    </row>
    <row r="208" spans="1:17" s="4" customFormat="1" ht="18.75" x14ac:dyDescent="0.3">
      <c r="A208" s="1"/>
      <c r="B208" s="26"/>
      <c r="C208" s="1"/>
      <c r="J208" s="5"/>
      <c r="K208" s="1"/>
      <c r="L208" s="2"/>
      <c r="M208" s="2"/>
      <c r="N208" s="2"/>
      <c r="O208" s="2"/>
      <c r="P208" s="37"/>
      <c r="Q208" s="37"/>
    </row>
    <row r="210" spans="4:15" x14ac:dyDescent="0.25">
      <c r="D210" s="1"/>
      <c r="E210" s="1"/>
      <c r="F210" s="1"/>
      <c r="G210" s="1"/>
      <c r="H210" s="1"/>
      <c r="I210" s="1"/>
      <c r="J210" s="1"/>
      <c r="L210" s="1"/>
      <c r="M210" s="1"/>
      <c r="N210" s="1"/>
      <c r="O210" s="1"/>
    </row>
    <row r="211" spans="4:15" x14ac:dyDescent="0.25">
      <c r="D211" s="1"/>
      <c r="E211" s="1"/>
      <c r="F211" s="1"/>
      <c r="G211" s="1"/>
      <c r="H211" s="1"/>
      <c r="I211" s="1"/>
      <c r="J211" s="1"/>
      <c r="L211" s="1"/>
      <c r="M211" s="1"/>
      <c r="N211" s="1"/>
      <c r="O211" s="1"/>
    </row>
  </sheetData>
  <mergeCells count="2">
    <mergeCell ref="M1:O1"/>
    <mergeCell ref="A2:Q2"/>
  </mergeCells>
  <conditionalFormatting sqref="G6">
    <cfRule type="cellIs" dxfId="3" priority="5" stopIfTrue="1" operator="greaterThan">
      <formula>0.1</formula>
    </cfRule>
    <cfRule type="expression" dxfId="2" priority="6">
      <formula>"&lt;=0,1"</formula>
    </cfRule>
  </conditionalFormatting>
  <conditionalFormatting sqref="G7:G196">
    <cfRule type="cellIs" dxfId="1" priority="1" stopIfTrue="1" operator="greaterThan">
      <formula>0.1</formula>
    </cfRule>
    <cfRule type="expression" dxfId="0" priority="2">
      <formula>"&lt;=0,1"</formula>
    </cfRule>
  </conditionalFormatting>
  <pageMargins left="0.23622047244094491" right="0.23622047244094491" top="0.55118110236220474" bottom="0.55118110236220474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48560</vt:lpstr>
      <vt:lpstr>'Расчет 48560'!Заголовки_для_печати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Ярослав Эдуардович</dc:creator>
  <cp:lastModifiedBy>Ямалтдинова Алина Шамилевна</cp:lastModifiedBy>
  <cp:lastPrinted>2023-10-16T08:14:41Z</cp:lastPrinted>
  <dcterms:created xsi:type="dcterms:W3CDTF">2015-02-05T09:07:11Z</dcterms:created>
  <dcterms:modified xsi:type="dcterms:W3CDTF">2023-10-16T08:15:08Z</dcterms:modified>
</cp:coreProperties>
</file>