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75" windowWidth="22980" windowHeight="9525" activeTab="2"/>
  </bookViews>
  <sheets>
    <sheet name="5.1" sheetId="1" r:id="rId1"/>
    <sheet name="5.2" sheetId="2" r:id="rId2"/>
    <sheet name="5.3 " sheetId="4" r:id="rId3"/>
  </sheets>
  <definedNames>
    <definedName name="_xlnm._FilterDatabase" localSheetId="2" hidden="1">'5.3 '!$A$6:$E$117</definedName>
    <definedName name="_xlnm.Print_Titles" localSheetId="1">'5.2'!$6:$6</definedName>
    <definedName name="_xlnm.Print_Titles" localSheetId="2">'5.3 '!$5:$5</definedName>
    <definedName name="_xlnm.Print_Area" localSheetId="1">'5.2'!$A$1:$D$108</definedName>
  </definedNames>
  <calcPr calcId="145621"/>
</workbook>
</file>

<file path=xl/calcChain.xml><?xml version="1.0" encoding="utf-8"?>
<calcChain xmlns="http://schemas.openxmlformats.org/spreadsheetml/2006/main">
  <c r="D10" i="4" l="1"/>
  <c r="E10" i="4"/>
  <c r="C10" i="4"/>
  <c r="D28" i="4"/>
  <c r="E28" i="4"/>
  <c r="C28" i="4"/>
  <c r="C34" i="4"/>
  <c r="D34" i="4"/>
  <c r="E34" i="4"/>
  <c r="C14" i="4"/>
  <c r="C21" i="4"/>
  <c r="C88" i="2"/>
  <c r="D88" i="2"/>
  <c r="B88" i="2"/>
  <c r="B98" i="2"/>
  <c r="B103" i="2"/>
  <c r="B19" i="2"/>
  <c r="C12" i="2"/>
  <c r="D12" i="2"/>
  <c r="B12" i="2"/>
  <c r="C28" i="1" l="1"/>
  <c r="C23" i="1"/>
  <c r="D11" i="4" l="1"/>
  <c r="E11" i="4"/>
  <c r="D9" i="4"/>
  <c r="D12" i="4"/>
  <c r="E12" i="4"/>
  <c r="C12" i="4"/>
  <c r="C11" i="4"/>
  <c r="E9" i="4"/>
  <c r="C9" i="4"/>
  <c r="D115" i="4"/>
  <c r="D116" i="4" s="1"/>
  <c r="E115" i="4"/>
  <c r="E116" i="4" s="1"/>
  <c r="C115" i="4"/>
  <c r="C116" i="4" s="1"/>
  <c r="D106" i="4"/>
  <c r="D107" i="4" s="1"/>
  <c r="E106" i="4"/>
  <c r="E107" i="4" s="1"/>
  <c r="C106" i="4"/>
  <c r="C107" i="4" s="1"/>
  <c r="C78" i="4"/>
  <c r="C80" i="4" s="1"/>
  <c r="D60" i="4"/>
  <c r="D61" i="4" s="1"/>
  <c r="E60" i="4"/>
  <c r="E61" i="4" s="1"/>
  <c r="C60" i="4"/>
  <c r="C62" i="4" s="1"/>
  <c r="C23" i="4"/>
  <c r="D9" i="1"/>
  <c r="C7" i="4" l="1"/>
  <c r="C6" i="4" s="1"/>
  <c r="E7" i="4"/>
  <c r="D7" i="4"/>
  <c r="C79" i="4"/>
  <c r="E62" i="4"/>
  <c r="D62" i="4"/>
  <c r="C61" i="4"/>
  <c r="C22" i="4"/>
  <c r="C101" i="2"/>
  <c r="D101" i="2"/>
  <c r="B101" i="2"/>
  <c r="C86" i="2"/>
  <c r="D86" i="2"/>
  <c r="B86" i="2"/>
  <c r="F8" i="1"/>
  <c r="F9" i="1"/>
  <c r="B28" i="1"/>
  <c r="C15" i="4" l="1"/>
  <c r="C9" i="1" l="1"/>
  <c r="E109" i="4" l="1"/>
  <c r="D109" i="4"/>
  <c r="C109" i="4"/>
  <c r="E100" i="4"/>
  <c r="E102" i="4" s="1"/>
  <c r="D100" i="4"/>
  <c r="D101" i="4" s="1"/>
  <c r="C100" i="4"/>
  <c r="E97" i="4"/>
  <c r="E98" i="4" s="1"/>
  <c r="D97" i="4"/>
  <c r="D98" i="4" s="1"/>
  <c r="C97" i="4"/>
  <c r="C98" i="4" s="1"/>
  <c r="E91" i="4"/>
  <c r="D91" i="4"/>
  <c r="C91" i="4"/>
  <c r="E85" i="4"/>
  <c r="D85" i="4"/>
  <c r="C85" i="4"/>
  <c r="E78" i="4"/>
  <c r="E79" i="4" s="1"/>
  <c r="D78" i="4"/>
  <c r="D79" i="4" s="1"/>
  <c r="E73" i="4"/>
  <c r="D73" i="4"/>
  <c r="C73" i="4"/>
  <c r="E66" i="4"/>
  <c r="E68" i="4" s="1"/>
  <c r="D66" i="4"/>
  <c r="D68" i="4" s="1"/>
  <c r="C66" i="4"/>
  <c r="C67" i="4" s="1"/>
  <c r="E53" i="4"/>
  <c r="D53" i="4"/>
  <c r="C53" i="4"/>
  <c r="E47" i="4"/>
  <c r="E49" i="4" s="1"/>
  <c r="D47" i="4"/>
  <c r="D49" i="4" s="1"/>
  <c r="C47" i="4"/>
  <c r="E40" i="4"/>
  <c r="D40" i="4"/>
  <c r="C40" i="4"/>
  <c r="E29" i="4"/>
  <c r="D29" i="4"/>
  <c r="E21" i="4"/>
  <c r="D21" i="4"/>
  <c r="C16" i="4"/>
  <c r="E14" i="4"/>
  <c r="E16" i="4" s="1"/>
  <c r="D14" i="4"/>
  <c r="D16" i="4" s="1"/>
  <c r="C111" i="4" l="1"/>
  <c r="C110" i="4"/>
  <c r="D111" i="4"/>
  <c r="D110" i="4"/>
  <c r="E111" i="4"/>
  <c r="E110" i="4"/>
  <c r="E93" i="4"/>
  <c r="E92" i="4"/>
  <c r="C102" i="4"/>
  <c r="C101" i="4"/>
  <c r="C93" i="4"/>
  <c r="C92" i="4"/>
  <c r="D93" i="4"/>
  <c r="D92" i="4"/>
  <c r="C87" i="4"/>
  <c r="C86" i="4"/>
  <c r="D87" i="4"/>
  <c r="D86" i="4"/>
  <c r="E87" i="4"/>
  <c r="E86" i="4"/>
  <c r="E75" i="4"/>
  <c r="E74" i="4"/>
  <c r="C75" i="4"/>
  <c r="C74" i="4"/>
  <c r="D75" i="4"/>
  <c r="D74" i="4"/>
  <c r="C42" i="4"/>
  <c r="C41" i="4"/>
  <c r="E54" i="4"/>
  <c r="E55" i="4"/>
  <c r="D41" i="4"/>
  <c r="D42" i="4"/>
  <c r="E41" i="4"/>
  <c r="E42" i="4"/>
  <c r="C49" i="4"/>
  <c r="C48" i="4"/>
  <c r="C55" i="4"/>
  <c r="C54" i="4"/>
  <c r="D54" i="4"/>
  <c r="D55" i="4"/>
  <c r="C36" i="4"/>
  <c r="C35" i="4"/>
  <c r="D36" i="4"/>
  <c r="D35" i="4"/>
  <c r="E36" i="4"/>
  <c r="E35" i="4"/>
  <c r="C30" i="4"/>
  <c r="C29" i="4"/>
  <c r="D23" i="4"/>
  <c r="D22" i="4"/>
  <c r="E23" i="4"/>
  <c r="E22" i="4"/>
  <c r="D30" i="4"/>
  <c r="E67" i="4"/>
  <c r="D48" i="4"/>
  <c r="D80" i="4"/>
  <c r="E48" i="4"/>
  <c r="E80" i="4"/>
  <c r="E15" i="4"/>
  <c r="E6" i="4"/>
  <c r="E13" i="4" s="1"/>
  <c r="E30" i="4"/>
  <c r="D6" i="4"/>
  <c r="C68" i="4"/>
  <c r="D102" i="4"/>
  <c r="D15" i="4"/>
  <c r="D67" i="4"/>
  <c r="E101" i="4"/>
  <c r="E8" i="4" l="1"/>
  <c r="C8" i="4"/>
  <c r="D13" i="4"/>
  <c r="D8" i="4"/>
  <c r="C8" i="1" l="1"/>
  <c r="C30" i="1" s="1"/>
  <c r="B9" i="1"/>
  <c r="B8" i="1"/>
  <c r="B30" i="1" s="1"/>
  <c r="D8" i="1"/>
  <c r="D103" i="2" l="1"/>
  <c r="C103" i="2"/>
  <c r="D98" i="2"/>
  <c r="C98" i="2"/>
  <c r="D81" i="2"/>
  <c r="C81" i="2"/>
  <c r="B81" i="2"/>
  <c r="D77" i="2"/>
  <c r="C77" i="2"/>
  <c r="B77" i="2"/>
  <c r="D70" i="2"/>
  <c r="C70" i="2"/>
  <c r="B70" i="2"/>
  <c r="D62" i="2"/>
  <c r="C62" i="2"/>
  <c r="B62" i="2"/>
  <c r="D57" i="2"/>
  <c r="C57" i="2"/>
  <c r="B57" i="2"/>
  <c r="D51" i="2"/>
  <c r="C51" i="2"/>
  <c r="B51" i="2"/>
  <c r="D48" i="2"/>
  <c r="C48" i="2"/>
  <c r="B48" i="2"/>
  <c r="D43" i="2"/>
  <c r="C43" i="2"/>
  <c r="B43" i="2"/>
  <c r="D38" i="2"/>
  <c r="C38" i="2"/>
  <c r="B38" i="2"/>
  <c r="D35" i="2"/>
  <c r="C35" i="2"/>
  <c r="B35" i="2"/>
  <c r="D19" i="2"/>
  <c r="C19" i="2"/>
  <c r="D8" i="2"/>
  <c r="C8" i="2"/>
  <c r="B8" i="2"/>
  <c r="E9" i="1"/>
  <c r="F30" i="1"/>
  <c r="E8" i="1"/>
  <c r="E30" i="1" s="1"/>
  <c r="D30" i="1"/>
  <c r="B7" i="2" l="1"/>
  <c r="C7" i="2"/>
  <c r="D7" i="2"/>
  <c r="C13" i="4"/>
</calcChain>
</file>

<file path=xl/sharedStrings.xml><?xml version="1.0" encoding="utf-8"?>
<sst xmlns="http://schemas.openxmlformats.org/spreadsheetml/2006/main" count="262" uniqueCount="108">
  <si>
    <t>тыс. руб.</t>
  </si>
  <si>
    <t>Наименование государственной программы Ленинградской области</t>
  </si>
  <si>
    <t>Проект</t>
  </si>
  <si>
    <t>2024 год</t>
  </si>
  <si>
    <t>2025 год</t>
  </si>
  <si>
    <t>ИТОГО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</si>
  <si>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</si>
  <si>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</si>
  <si>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</si>
  <si>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</si>
  <si>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</si>
  <si>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</si>
  <si>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</si>
  <si>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</si>
  <si>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</si>
  <si>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</si>
  <si>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</si>
  <si>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</si>
  <si>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</si>
  <si>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</si>
  <si>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</si>
  <si>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</si>
  <si>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Развитие внутреннего и въездного туризма в Ленинградской области</t>
  </si>
  <si>
    <t>Комплексное развитие сельских территорий Ленинградской области</t>
  </si>
  <si>
    <t>Непрограммные расходы органов государственной власти Ленинградской области</t>
  </si>
  <si>
    <t>Условно утвержденные расходы</t>
  </si>
  <si>
    <t>Всего</t>
  </si>
  <si>
    <t>Проект
на 2024 год</t>
  </si>
  <si>
    <t>Проект
на 2025 год</t>
  </si>
  <si>
    <t>ИТОГО:</t>
  </si>
  <si>
    <t>Государственная программа Ленинградской области "Развитие здравоохранения в Ленинградской области"</t>
  </si>
  <si>
    <t>Комитет цифрового развития Ленинградской области</t>
  </si>
  <si>
    <t>комитет по строительству Ленинградской области</t>
  </si>
  <si>
    <t>Комитет по здравоохранению Ленинградской области</t>
  </si>
  <si>
    <t>Государственная программа Ленинградской области "Современное образование Ленинградской области"</t>
  </si>
  <si>
    <t>Комитет общего и профессионального образования Ленинградской области</t>
  </si>
  <si>
    <t>комитет по культуре и туризму Ленинградской области</t>
  </si>
  <si>
    <t>Комитет правопорядка и безопасности Ленинградской области</t>
  </si>
  <si>
    <t>Комитет экономического развития и инвестиционной деятельности Ленинградской области</t>
  </si>
  <si>
    <t>комитет по социальной защите населения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</si>
  <si>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</si>
  <si>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Комитет по дорожному хозяйству Ленинградской области</t>
  </si>
  <si>
    <t>Комитет Ленинградской области по транспорту</t>
  </si>
  <si>
    <t>комитет по сохранению культурного наследия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</si>
  <si>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</si>
  <si>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</si>
  <si>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</si>
  <si>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</si>
  <si>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Комитет государственного экологического надзора Ленинградской области</t>
  </si>
  <si>
    <t>комитет по жилищно-коммунальному хозяйству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</si>
  <si>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</si>
  <si>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</si>
  <si>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Управление делами Правительства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</si>
  <si>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</si>
  <si>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</si>
  <si>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</si>
  <si>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</si>
  <si>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комитет по развитию малого, среднего бизнеса и потребительского рынка Ленинградской области</t>
  </si>
  <si>
    <t>Государственная программа Ленинградской области "Охрана окружающей среды Ленинградской области"</t>
  </si>
  <si>
    <t>Комитет Ленинградской области по обращению с отходами</t>
  </si>
  <si>
    <t>комитет по охране, контролю и регулированию использования объектов животного мира Ленинградской области</t>
  </si>
  <si>
    <t>Государственная программа Ленинградской области "Цифровое развитие Ленинградской области"</t>
  </si>
  <si>
    <t>Ленинградский областной комитет по управлению государственным имуществом</t>
  </si>
  <si>
    <t>Комитет по печати Ленинградской области</t>
  </si>
  <si>
    <t>Комитет государственного заказа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</si>
  <si>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</si>
  <si>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</si>
  <si>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управление Ленинградской области по государственному техническому надзору и контролю</t>
  </si>
  <si>
    <t>Государственная программа Ленинградской области "Развитие сельского хозяйства Ленинградской области"</t>
  </si>
  <si>
    <t>Комитет по агропромышленному и рыбохозяйственному комплексу Ленинградской области</t>
  </si>
  <si>
    <t>Управление ветеринарии Ленинградской области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</si>
  <si>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</si>
  <si>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Комитет финансов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</si>
  <si>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</si>
  <si>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Комитет общественных коммуникаций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</si>
  <si>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</si>
  <si>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молодежной политике Ленинградской области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</si>
  <si>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</si>
  <si>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</si>
  <si>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</si>
  <si>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тыс.руб.</t>
  </si>
  <si>
    <t>в т.ч. проектная часть</t>
  </si>
  <si>
    <t>уд.вес в общих расходах на реализацию государственных программ</t>
  </si>
  <si>
    <t>Приоритетные проекты</t>
  </si>
  <si>
    <t>Отраслевые проекты</t>
  </si>
  <si>
    <t>в т.ч. процессная часть</t>
  </si>
  <si>
    <t>Комплексы процессных мероприятий</t>
  </si>
  <si>
    <t>уд.вес проектной части</t>
  </si>
  <si>
    <t>уд.вес процессной части</t>
  </si>
  <si>
    <t>№ п/п</t>
  </si>
  <si>
    <t>ИТОГО по государственным программам</t>
  </si>
  <si>
    <t xml:space="preserve"> Проект
на 2024 год</t>
  </si>
  <si>
    <t xml:space="preserve"> Проект
на 2025 год</t>
  </si>
  <si>
    <t>в том числе по государственным программам</t>
  </si>
  <si>
    <t>Расходы областного бюджета Ленинградской области 
по государственным программам Ленинградской области и непрограммным направлениям деятельности
в 2022 - 2026 годах</t>
  </si>
  <si>
    <t>Отчет за
2022 год</t>
  </si>
  <si>
    <t>2026 год</t>
  </si>
  <si>
    <t>Проект
на 2026 год</t>
  </si>
  <si>
    <t>Приложение 5.1 к пояснительной записке 2024 года</t>
  </si>
  <si>
    <t>Приложение 5.2 к пояснительной записке 2024 года</t>
  </si>
  <si>
    <t>Приложение 5.3 к пояснительной записке 2024 года</t>
  </si>
  <si>
    <t xml:space="preserve"> Проект
на 2026 год</t>
  </si>
  <si>
    <t>Региональные проекты</t>
  </si>
  <si>
    <t>Расходы на реализацию государственных программ Ленинградской области по проектной и процессной части
в 2024-2026 годах</t>
  </si>
  <si>
    <t>Распределение бюджетных ассигнований
областного бюджета Ленинградской области на 2024-2026 годы
по государственным программам Ленинградской области и по исполнителям</t>
  </si>
  <si>
    <t>Ожидаемое исполнение 2023 года</t>
  </si>
  <si>
    <t>Наименование
государственной программы Ленинградской области/
главного распорядителя бюджетных средств</t>
  </si>
  <si>
    <t>Наименование государственной программы
Ленинградской области/
наименование типа структурного элемента целевой статьи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</si>
</sst>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7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left" wrapText="1"/>
    </xf>
    <xf numFmtId="0" fontId="5" fillId="2" borderId="1" xfId="0" applyFont="1" applyFill="1" applyBorder="1" applyAlignment="1">
      <alignment vertical="center"/>
    </xf>
    <xf numFmtId="4" fontId="3" fillId="0" borderId="0" xfId="0" applyNumberFormat="1" applyFont="1"/>
    <xf numFmtId="164" fontId="3" fillId="0" borderId="0" xfId="0" applyNumberFormat="1" applyFont="1"/>
    <xf numFmtId="49" fontId="8" fillId="0" borderId="0" xfId="3" applyNumberFormat="1" applyFont="1" applyAlignment="1">
      <alignment horizontal="left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49" fontId="8" fillId="0" borderId="1" xfId="3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3" applyFill="1"/>
    <xf numFmtId="0" fontId="7" fillId="0" borderId="0" xfId="3" applyFill="1" applyAlignment="1">
      <alignment horizontal="center"/>
    </xf>
    <xf numFmtId="49" fontId="2" fillId="0" borderId="1" xfId="3" applyNumberFormat="1" applyFont="1" applyFill="1" applyBorder="1" applyAlignment="1" applyProtection="1">
      <alignment horizontal="right" wrapText="1"/>
    </xf>
    <xf numFmtId="49" fontId="5" fillId="0" borderId="1" xfId="3" applyNumberFormat="1" applyFont="1" applyFill="1" applyBorder="1" applyAlignment="1" applyProtection="1">
      <alignment horizontal="left" wrapText="1"/>
    </xf>
    <xf numFmtId="49" fontId="2" fillId="0" borderId="1" xfId="3" applyNumberFormat="1" applyFont="1" applyFill="1" applyBorder="1" applyAlignment="1" applyProtection="1">
      <alignment horizontal="left" wrapText="1"/>
    </xf>
    <xf numFmtId="0" fontId="9" fillId="0" borderId="1" xfId="0" applyNumberFormat="1" applyFont="1" applyFill="1" applyBorder="1" applyAlignment="1">
      <alignment horizontal="left" vertical="top" wrapText="1"/>
    </xf>
    <xf numFmtId="164" fontId="2" fillId="0" borderId="8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7" fillId="0" borderId="0" xfId="3" applyNumberFormat="1" applyFill="1" applyAlignment="1">
      <alignment horizontal="center"/>
    </xf>
    <xf numFmtId="49" fontId="5" fillId="0" borderId="6" xfId="3" applyNumberFormat="1" applyFont="1" applyFill="1" applyBorder="1" applyAlignment="1" applyProtection="1">
      <alignment horizontal="left" wrapText="1"/>
    </xf>
    <xf numFmtId="49" fontId="6" fillId="0" borderId="1" xfId="3" applyNumberFormat="1" applyFont="1" applyFill="1" applyBorder="1" applyAlignment="1" applyProtection="1">
      <alignment horizontal="right" wrapText="1"/>
    </xf>
    <xf numFmtId="0" fontId="11" fillId="0" borderId="0" xfId="0" applyFont="1"/>
    <xf numFmtId="0" fontId="10" fillId="0" borderId="0" xfId="0" applyFont="1"/>
    <xf numFmtId="49" fontId="5" fillId="3" borderId="1" xfId="3" applyNumberFormat="1" applyFont="1" applyFill="1" applyBorder="1" applyAlignment="1" applyProtection="1">
      <alignment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wrapText="1"/>
    </xf>
    <xf numFmtId="49" fontId="6" fillId="0" borderId="9" xfId="0" applyNumberFormat="1" applyFont="1" applyFill="1" applyBorder="1" applyAlignment="1" applyProtection="1">
      <alignment horizontal="left" wrapText="1"/>
    </xf>
    <xf numFmtId="164" fontId="5" fillId="0" borderId="1" xfId="3" applyNumberFormat="1" applyFont="1" applyFill="1" applyBorder="1" applyAlignment="1" applyProtection="1">
      <alignment horizontal="center" vertical="center" wrapText="1"/>
    </xf>
    <xf numFmtId="164" fontId="12" fillId="0" borderId="7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 applyProtection="1">
      <alignment vertical="top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/>
    <xf numFmtId="49" fontId="5" fillId="3" borderId="7" xfId="0" applyNumberFormat="1" applyFont="1" applyFill="1" applyBorder="1" applyAlignment="1" applyProtection="1">
      <alignment horizontal="left" wrapText="1"/>
    </xf>
    <xf numFmtId="164" fontId="5" fillId="3" borderId="7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Border="1" applyAlignment="1" applyProtection="1">
      <alignment horizontal="left" wrapText="1"/>
    </xf>
    <xf numFmtId="0" fontId="13" fillId="0" borderId="0" xfId="0" applyFont="1"/>
    <xf numFmtId="0" fontId="3" fillId="0" borderId="0" xfId="3" applyFont="1" applyAlignment="1">
      <alignment horizontal="right" vertical="center" wrapText="1"/>
    </xf>
    <xf numFmtId="0" fontId="3" fillId="0" borderId="0" xfId="3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3" applyFont="1" applyFill="1"/>
    <xf numFmtId="0" fontId="3" fillId="0" borderId="0" xfId="3" applyFont="1" applyFill="1" applyAlignment="1">
      <alignment horizontal="right"/>
    </xf>
    <xf numFmtId="0" fontId="15" fillId="0" borderId="0" xfId="0" applyFont="1"/>
    <xf numFmtId="49" fontId="8" fillId="0" borderId="7" xfId="0" applyNumberFormat="1" applyFont="1" applyBorder="1" applyAlignment="1" applyProtection="1">
      <alignment horizontal="left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0" fontId="16" fillId="0" borderId="0" xfId="0" applyFont="1" applyFill="1"/>
    <xf numFmtId="164" fontId="8" fillId="3" borderId="1" xfId="0" applyNumberFormat="1" applyFont="1" applyFill="1" applyBorder="1" applyAlignment="1">
      <alignment horizontal="center" vertical="center"/>
    </xf>
    <xf numFmtId="49" fontId="8" fillId="3" borderId="1" xfId="3" applyNumberFormat="1" applyFont="1" applyFill="1" applyBorder="1" applyAlignment="1">
      <alignment horizontal="left" vertical="center"/>
    </xf>
    <xf numFmtId="49" fontId="3" fillId="4" borderId="7" xfId="0" applyNumberFormat="1" applyFont="1" applyFill="1" applyBorder="1" applyAlignment="1" applyProtection="1">
      <alignment horizontal="left" vertical="center" wrapText="1"/>
    </xf>
    <xf numFmtId="0" fontId="15" fillId="4" borderId="0" xfId="0" applyFont="1" applyFill="1"/>
    <xf numFmtId="164" fontId="5" fillId="3" borderId="1" xfId="3" applyNumberFormat="1" applyFont="1" applyFill="1" applyBorder="1" applyAlignment="1" applyProtection="1">
      <alignment horizontal="center" wrapText="1"/>
    </xf>
    <xf numFmtId="164" fontId="5" fillId="0" borderId="6" xfId="3" applyNumberFormat="1" applyFont="1" applyFill="1" applyBorder="1" applyAlignment="1" applyProtection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6" fillId="0" borderId="1" xfId="2" applyNumberFormat="1" applyFont="1" applyFill="1" applyBorder="1" applyAlignment="1" applyProtection="1">
      <alignment horizontal="center" vertical="center" wrapText="1"/>
    </xf>
    <xf numFmtId="165" fontId="6" fillId="0" borderId="9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3" applyFont="1" applyAlignment="1">
      <alignment horizontal="right"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 applyProtection="1">
      <alignment horizontal="left" wrapText="1"/>
    </xf>
    <xf numFmtId="164" fontId="6" fillId="0" borderId="7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43" fontId="6" fillId="0" borderId="7" xfId="1" applyFont="1" applyFill="1" applyBorder="1" applyAlignment="1" applyProtection="1">
      <alignment horizontal="center" vertical="center" wrapText="1"/>
    </xf>
    <xf numFmtId="164" fontId="8" fillId="4" borderId="7" xfId="0" applyNumberFormat="1" applyFont="1" applyFill="1" applyBorder="1" applyAlignment="1" applyProtection="1">
      <alignment horizontal="center" vertical="center" wrapText="1"/>
    </xf>
    <xf numFmtId="164" fontId="3" fillId="4" borderId="7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4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164"/>
  <sheetViews>
    <sheetView view="pageBreakPreview" topLeftCell="A22" zoomScale="120" zoomScaleNormal="100" zoomScaleSheetLayoutView="120" workbookViewId="0">
      <selection activeCell="D25" sqref="D25"/>
    </sheetView>
  </sheetViews>
  <sheetFormatPr defaultRowHeight="15.75" x14ac:dyDescent="0.25"/>
  <cols>
    <col min="1" max="1" width="49.28515625" style="1" customWidth="1"/>
    <col min="2" max="2" width="16.42578125" style="2" customWidth="1"/>
    <col min="3" max="3" width="16.42578125" style="41" customWidth="1"/>
    <col min="4" max="6" width="16.42578125" style="2" customWidth="1"/>
  </cols>
  <sheetData>
    <row r="1" spans="1:6" x14ac:dyDescent="0.25">
      <c r="F1" s="3" t="s">
        <v>98</v>
      </c>
    </row>
    <row r="3" spans="1:6" ht="63" customHeight="1" x14ac:dyDescent="0.25">
      <c r="A3" s="76" t="s">
        <v>94</v>
      </c>
      <c r="B3" s="76"/>
      <c r="C3" s="76"/>
      <c r="D3" s="76"/>
      <c r="E3" s="76"/>
      <c r="F3" s="76"/>
    </row>
    <row r="4" spans="1:6" x14ac:dyDescent="0.25">
      <c r="A4" s="4"/>
      <c r="B4" s="5"/>
      <c r="C4" s="42"/>
      <c r="D4" s="5"/>
      <c r="E4" s="5"/>
      <c r="F4" s="5"/>
    </row>
    <row r="5" spans="1:6" x14ac:dyDescent="0.25">
      <c r="C5" s="65"/>
      <c r="F5" s="6" t="s">
        <v>0</v>
      </c>
    </row>
    <row r="6" spans="1:6" s="32" customFormat="1" x14ac:dyDescent="0.25">
      <c r="A6" s="77" t="s">
        <v>1</v>
      </c>
      <c r="B6" s="78" t="s">
        <v>95</v>
      </c>
      <c r="C6" s="80" t="s">
        <v>105</v>
      </c>
      <c r="D6" s="82" t="s">
        <v>2</v>
      </c>
      <c r="E6" s="83"/>
      <c r="F6" s="84"/>
    </row>
    <row r="7" spans="1:6" s="32" customFormat="1" ht="48.75" customHeight="1" x14ac:dyDescent="0.25">
      <c r="A7" s="77"/>
      <c r="B7" s="79"/>
      <c r="C7" s="81"/>
      <c r="D7" s="34" t="s">
        <v>3</v>
      </c>
      <c r="E7" s="34" t="s">
        <v>4</v>
      </c>
      <c r="F7" s="34" t="s">
        <v>96</v>
      </c>
    </row>
    <row r="8" spans="1:6" x14ac:dyDescent="0.25">
      <c r="A8" s="45" t="s">
        <v>5</v>
      </c>
      <c r="B8" s="46">
        <f t="shared" ref="B8" si="0">SUM(B10:B28)</f>
        <v>196774255.19999999</v>
      </c>
      <c r="C8" s="46">
        <f>SUM(C10:C28)</f>
        <v>223620795.49999997</v>
      </c>
      <c r="D8" s="46">
        <f>SUM(D10:D28)</f>
        <v>223651055.70000002</v>
      </c>
      <c r="E8" s="46">
        <f>SUM(E10:E28)</f>
        <v>209076238.39999995</v>
      </c>
      <c r="F8" s="46">
        <f>SUM(F10:F28)</f>
        <v>187749261.39999998</v>
      </c>
    </row>
    <row r="9" spans="1:6" s="48" customFormat="1" ht="15.75" customHeight="1" x14ac:dyDescent="0.25">
      <c r="A9" s="47" t="s">
        <v>93</v>
      </c>
      <c r="B9" s="40">
        <f t="shared" ref="B9" si="1">SUM(B10:B27)</f>
        <v>186639842.79999998</v>
      </c>
      <c r="C9" s="40">
        <f>SUM(C10:C27)</f>
        <v>200356546.39999998</v>
      </c>
      <c r="D9" s="40">
        <f>SUM(D10:D27)</f>
        <v>199262970.00000003</v>
      </c>
      <c r="E9" s="40">
        <f t="shared" ref="E9" si="2">SUM(E10:E27)</f>
        <v>191437018.29999995</v>
      </c>
      <c r="F9" s="40">
        <f>SUM(F10:F27)</f>
        <v>168925474.99999997</v>
      </c>
    </row>
    <row r="10" spans="1:6" ht="31.5" x14ac:dyDescent="0.25">
      <c r="A10" s="9" t="s">
        <v>6</v>
      </c>
      <c r="B10" s="43">
        <v>29356770.399999999</v>
      </c>
      <c r="C10" s="43">
        <v>30463183.300000001</v>
      </c>
      <c r="D10" s="26">
        <v>30688265.199999999</v>
      </c>
      <c r="E10" s="26">
        <v>31723790.199999999</v>
      </c>
      <c r="F10" s="26">
        <v>28007895.199999999</v>
      </c>
    </row>
    <row r="11" spans="1:6" ht="15.75" customHeight="1" x14ac:dyDescent="0.25">
      <c r="A11" s="9" t="s">
        <v>7</v>
      </c>
      <c r="B11" s="43">
        <v>42454050.600000001</v>
      </c>
      <c r="C11" s="43">
        <v>46197760.600000001</v>
      </c>
      <c r="D11" s="26">
        <v>50928404.899999999</v>
      </c>
      <c r="E11" s="26">
        <v>52631227.399999999</v>
      </c>
      <c r="F11" s="26">
        <v>48562596.399999999</v>
      </c>
    </row>
    <row r="12" spans="1:6" ht="31.5" x14ac:dyDescent="0.25">
      <c r="A12" s="9" t="s">
        <v>8</v>
      </c>
      <c r="B12" s="43">
        <v>29877645.100000001</v>
      </c>
      <c r="C12" s="43">
        <v>32843936.699999999</v>
      </c>
      <c r="D12" s="26">
        <v>31612386.899999999</v>
      </c>
      <c r="E12" s="26">
        <v>31474962.399999999</v>
      </c>
      <c r="F12" s="26">
        <v>28862962</v>
      </c>
    </row>
    <row r="13" spans="1:6" ht="31.5" x14ac:dyDescent="0.25">
      <c r="A13" s="9" t="s">
        <v>9</v>
      </c>
      <c r="B13" s="43">
        <v>3097229.9</v>
      </c>
      <c r="C13" s="43">
        <v>3246867.1</v>
      </c>
      <c r="D13" s="26">
        <v>2437495.9</v>
      </c>
      <c r="E13" s="26">
        <v>2533748.7000000002</v>
      </c>
      <c r="F13" s="26">
        <v>2201738.7000000002</v>
      </c>
    </row>
    <row r="14" spans="1:6" x14ac:dyDescent="0.25">
      <c r="A14" s="9" t="s">
        <v>10</v>
      </c>
      <c r="B14" s="43">
        <v>3884638.3</v>
      </c>
      <c r="C14" s="43">
        <v>4897627.7</v>
      </c>
      <c r="D14" s="26">
        <v>4172761.1</v>
      </c>
      <c r="E14" s="26">
        <v>3983508.2</v>
      </c>
      <c r="F14" s="26">
        <v>3753631.2</v>
      </c>
    </row>
    <row r="15" spans="1:6" ht="47.25" x14ac:dyDescent="0.25">
      <c r="A15" s="9" t="s">
        <v>11</v>
      </c>
      <c r="B15" s="43">
        <v>15200235.9</v>
      </c>
      <c r="C15" s="43">
        <v>14631756.1</v>
      </c>
      <c r="D15" s="26">
        <v>9280275.9000000004</v>
      </c>
      <c r="E15" s="26">
        <v>4548491.3</v>
      </c>
      <c r="F15" s="26">
        <v>2462774.7999999998</v>
      </c>
    </row>
    <row r="16" spans="1:6" ht="63" x14ac:dyDescent="0.25">
      <c r="A16" s="9" t="s">
        <v>12</v>
      </c>
      <c r="B16" s="43">
        <v>11956764.300000001</v>
      </c>
      <c r="C16" s="43">
        <v>15416657.300000001</v>
      </c>
      <c r="D16" s="26">
        <v>12674438.9</v>
      </c>
      <c r="E16" s="26">
        <v>10949467.300000001</v>
      </c>
      <c r="F16" s="26">
        <v>10750606.5</v>
      </c>
    </row>
    <row r="17" spans="1:6" x14ac:dyDescent="0.25">
      <c r="A17" s="9" t="s">
        <v>13</v>
      </c>
      <c r="B17" s="43">
        <v>2810283.3</v>
      </c>
      <c r="C17" s="43">
        <v>3604716.8</v>
      </c>
      <c r="D17" s="26">
        <v>4148327.8</v>
      </c>
      <c r="E17" s="26">
        <v>3332056.1</v>
      </c>
      <c r="F17" s="26">
        <v>3332056.1</v>
      </c>
    </row>
    <row r="18" spans="1:6" ht="31.5" x14ac:dyDescent="0.25">
      <c r="A18" s="9" t="s">
        <v>14</v>
      </c>
      <c r="B18" s="43">
        <v>2560652.2000000002</v>
      </c>
      <c r="C18" s="43">
        <v>2599771.7000000002</v>
      </c>
      <c r="D18" s="26">
        <v>2850037.5</v>
      </c>
      <c r="E18" s="26">
        <v>2773192.2</v>
      </c>
      <c r="F18" s="26">
        <v>2146679.7000000002</v>
      </c>
    </row>
    <row r="19" spans="1:6" x14ac:dyDescent="0.25">
      <c r="A19" s="9" t="s">
        <v>15</v>
      </c>
      <c r="B19" s="43">
        <v>3119846.2</v>
      </c>
      <c r="C19" s="43">
        <v>3640044.7</v>
      </c>
      <c r="D19" s="26">
        <v>4470515.8</v>
      </c>
      <c r="E19" s="26">
        <v>4751206.0999999996</v>
      </c>
      <c r="F19" s="26">
        <v>4633910.0999999996</v>
      </c>
    </row>
    <row r="20" spans="1:6" ht="31.5" x14ac:dyDescent="0.25">
      <c r="A20" s="9" t="s">
        <v>16</v>
      </c>
      <c r="B20" s="43">
        <v>2705321.5</v>
      </c>
      <c r="C20" s="43">
        <v>2716961.7</v>
      </c>
      <c r="D20" s="26">
        <v>2286260.5</v>
      </c>
      <c r="E20" s="26">
        <v>1580182.6</v>
      </c>
      <c r="F20" s="26">
        <v>1509570.2</v>
      </c>
    </row>
    <row r="21" spans="1:6" ht="31.5" x14ac:dyDescent="0.25">
      <c r="A21" s="9" t="s">
        <v>17</v>
      </c>
      <c r="B21" s="43">
        <v>22981417.899999999</v>
      </c>
      <c r="C21" s="43">
        <v>21675737.600000001</v>
      </c>
      <c r="D21" s="26">
        <v>23292624.600000001</v>
      </c>
      <c r="E21" s="26">
        <v>23339737.199999999</v>
      </c>
      <c r="F21" s="26">
        <v>16417556.4</v>
      </c>
    </row>
    <row r="22" spans="1:6" ht="31.5" x14ac:dyDescent="0.25">
      <c r="A22" s="9" t="s">
        <v>18</v>
      </c>
      <c r="B22" s="43">
        <v>5296321.2</v>
      </c>
      <c r="C22" s="43">
        <v>6120094.2000000002</v>
      </c>
      <c r="D22" s="26">
        <v>6102773.2999999998</v>
      </c>
      <c r="E22" s="26">
        <v>6006872.7000000002</v>
      </c>
      <c r="F22" s="26">
        <v>5224930.0999999996</v>
      </c>
    </row>
    <row r="23" spans="1:6" ht="31.5" customHeight="1" x14ac:dyDescent="0.25">
      <c r="A23" s="9" t="s">
        <v>19</v>
      </c>
      <c r="B23" s="43">
        <v>6110738.5999999996</v>
      </c>
      <c r="C23" s="43">
        <f>7289901.6-4500</f>
        <v>7285401.5999999996</v>
      </c>
      <c r="D23" s="26">
        <v>9080066.9000000004</v>
      </c>
      <c r="E23" s="26">
        <v>8407929.9000000004</v>
      </c>
      <c r="F23" s="26">
        <v>8564363</v>
      </c>
    </row>
    <row r="24" spans="1:6" ht="31.5" x14ac:dyDescent="0.25">
      <c r="A24" s="9" t="s">
        <v>20</v>
      </c>
      <c r="B24" s="43">
        <v>2113836.5</v>
      </c>
      <c r="C24" s="43">
        <v>2249336.1</v>
      </c>
      <c r="D24" s="26">
        <v>2415526.5</v>
      </c>
      <c r="E24" s="26">
        <v>1234508.7</v>
      </c>
      <c r="F24" s="26">
        <v>1218678.6000000001</v>
      </c>
    </row>
    <row r="25" spans="1:6" ht="31.5" x14ac:dyDescent="0.25">
      <c r="A25" s="9" t="s">
        <v>21</v>
      </c>
      <c r="B25" s="43">
        <v>930739.9</v>
      </c>
      <c r="C25" s="43">
        <v>920180.3</v>
      </c>
      <c r="D25" s="27">
        <v>942859.2</v>
      </c>
      <c r="E25" s="27">
        <v>946836.6</v>
      </c>
      <c r="F25" s="27">
        <v>570924.19999999995</v>
      </c>
    </row>
    <row r="26" spans="1:6" ht="31.5" x14ac:dyDescent="0.25">
      <c r="A26" s="9" t="s">
        <v>22</v>
      </c>
      <c r="B26" s="43">
        <v>203369.60000000001</v>
      </c>
      <c r="C26" s="43">
        <v>445206.5</v>
      </c>
      <c r="D26" s="26">
        <v>216153.60000000001</v>
      </c>
      <c r="E26" s="26">
        <v>176050.9</v>
      </c>
      <c r="F26" s="26">
        <v>176050.9</v>
      </c>
    </row>
    <row r="27" spans="1:6" ht="31.5" x14ac:dyDescent="0.25">
      <c r="A27" s="9" t="s">
        <v>23</v>
      </c>
      <c r="B27" s="43">
        <v>1979981.4</v>
      </c>
      <c r="C27" s="43">
        <v>1401306.4</v>
      </c>
      <c r="D27" s="26">
        <v>1663795.5</v>
      </c>
      <c r="E27" s="26">
        <v>1043249.8</v>
      </c>
      <c r="F27" s="26">
        <v>528550.9</v>
      </c>
    </row>
    <row r="28" spans="1:6" ht="32.25" customHeight="1" x14ac:dyDescent="0.25">
      <c r="A28" s="9" t="s">
        <v>24</v>
      </c>
      <c r="B28" s="25">
        <f>4934054+5200358.5-0.1</f>
        <v>10134412.4</v>
      </c>
      <c r="C28" s="43">
        <f>6031080.4+17228668.7+4500</f>
        <v>23264249.100000001</v>
      </c>
      <c r="D28" s="8">
        <v>24388085.699999999</v>
      </c>
      <c r="E28" s="8">
        <v>17639220.100000001</v>
      </c>
      <c r="F28" s="8">
        <v>18823786.400000002</v>
      </c>
    </row>
    <row r="29" spans="1:6" s="31" customFormat="1" x14ac:dyDescent="0.25">
      <c r="A29" s="88" t="s">
        <v>25</v>
      </c>
      <c r="B29" s="89"/>
      <c r="C29" s="90"/>
      <c r="D29" s="91"/>
      <c r="E29" s="89">
        <v>10398129.199999999</v>
      </c>
      <c r="F29" s="89">
        <v>10963985.9</v>
      </c>
    </row>
    <row r="30" spans="1:6" x14ac:dyDescent="0.25">
      <c r="A30" s="10" t="s">
        <v>26</v>
      </c>
      <c r="B30" s="7">
        <f>B8+B29</f>
        <v>196774255.19999999</v>
      </c>
      <c r="C30" s="7">
        <f>C8+C29</f>
        <v>223620795.49999997</v>
      </c>
      <c r="D30" s="7">
        <f>D8+D29</f>
        <v>223651055.70000002</v>
      </c>
      <c r="E30" s="7">
        <f>E8+E29</f>
        <v>219474367.59999993</v>
      </c>
      <c r="F30" s="7">
        <f>F8+F29</f>
        <v>198713247.29999998</v>
      </c>
    </row>
    <row r="31" spans="1:6" x14ac:dyDescent="0.25">
      <c r="B31" s="11"/>
      <c r="C31" s="44"/>
      <c r="D31" s="11"/>
      <c r="E31" s="11"/>
      <c r="F31" s="11"/>
    </row>
    <row r="33" spans="1:6" x14ac:dyDescent="0.25">
      <c r="D33" s="12"/>
      <c r="E33" s="12"/>
      <c r="F33" s="12"/>
    </row>
    <row r="35" spans="1:6" ht="15" x14ac:dyDescent="0.25">
      <c r="A35" s="2"/>
      <c r="C35" s="2"/>
    </row>
    <row r="36" spans="1:6" ht="15" x14ac:dyDescent="0.25">
      <c r="A36" s="2"/>
      <c r="C36" s="2"/>
    </row>
    <row r="37" spans="1:6" ht="15" x14ac:dyDescent="0.25">
      <c r="A37" s="2"/>
      <c r="C37" s="2"/>
    </row>
    <row r="38" spans="1:6" ht="15" x14ac:dyDescent="0.25">
      <c r="A38" s="2"/>
      <c r="C38" s="2"/>
    </row>
    <row r="39" spans="1:6" ht="15" x14ac:dyDescent="0.25">
      <c r="A39" s="2"/>
      <c r="C39" s="2"/>
    </row>
    <row r="40" spans="1:6" ht="15" x14ac:dyDescent="0.25">
      <c r="A40" s="2"/>
      <c r="C40" s="2"/>
    </row>
    <row r="41" spans="1:6" ht="15" x14ac:dyDescent="0.25">
      <c r="A41"/>
      <c r="B41"/>
      <c r="C41" s="2"/>
    </row>
    <row r="42" spans="1:6" ht="15" x14ac:dyDescent="0.25">
      <c r="A42"/>
      <c r="B42"/>
      <c r="C42" s="2"/>
    </row>
    <row r="43" spans="1:6" ht="15" x14ac:dyDescent="0.25">
      <c r="A43"/>
      <c r="B43"/>
      <c r="C43" s="2"/>
    </row>
    <row r="44" spans="1:6" ht="15" x14ac:dyDescent="0.25">
      <c r="A44"/>
      <c r="B44"/>
      <c r="C44" s="2"/>
    </row>
    <row r="45" spans="1:6" ht="15" x14ac:dyDescent="0.25">
      <c r="A45"/>
      <c r="B45"/>
      <c r="C45" s="2"/>
    </row>
    <row r="46" spans="1:6" ht="15" x14ac:dyDescent="0.25">
      <c r="A46"/>
      <c r="B46"/>
      <c r="C46" s="2"/>
    </row>
    <row r="47" spans="1:6" ht="15" x14ac:dyDescent="0.25">
      <c r="A47"/>
      <c r="B47"/>
      <c r="C47" s="2"/>
    </row>
    <row r="48" spans="1:6" ht="15" x14ac:dyDescent="0.25">
      <c r="A48"/>
      <c r="B48"/>
      <c r="C48" s="2"/>
    </row>
    <row r="49" spans="1:3" ht="15" x14ac:dyDescent="0.25">
      <c r="A49"/>
      <c r="B49"/>
      <c r="C49" s="2"/>
    </row>
    <row r="50" spans="1:3" ht="15" x14ac:dyDescent="0.25">
      <c r="A50"/>
      <c r="B50"/>
      <c r="C50" s="2"/>
    </row>
    <row r="51" spans="1:3" ht="15" x14ac:dyDescent="0.25">
      <c r="A51"/>
      <c r="B51"/>
      <c r="C51" s="2"/>
    </row>
    <row r="52" spans="1:3" ht="15" x14ac:dyDescent="0.25">
      <c r="A52"/>
      <c r="B52"/>
      <c r="C52" s="2"/>
    </row>
    <row r="53" spans="1:3" ht="15" x14ac:dyDescent="0.25">
      <c r="A53"/>
      <c r="B53"/>
      <c r="C53" s="2"/>
    </row>
    <row r="54" spans="1:3" ht="15" x14ac:dyDescent="0.25">
      <c r="A54"/>
      <c r="B54"/>
      <c r="C54" s="2"/>
    </row>
    <row r="55" spans="1:3" ht="15" x14ac:dyDescent="0.25">
      <c r="A55"/>
      <c r="B55"/>
      <c r="C55" s="2"/>
    </row>
    <row r="56" spans="1:3" ht="15" x14ac:dyDescent="0.25">
      <c r="A56"/>
      <c r="B56"/>
      <c r="C56" s="2"/>
    </row>
    <row r="57" spans="1:3" ht="15" x14ac:dyDescent="0.25">
      <c r="A57"/>
      <c r="B57"/>
      <c r="C57" s="2"/>
    </row>
    <row r="58" spans="1:3" ht="15" x14ac:dyDescent="0.25">
      <c r="A58"/>
      <c r="B58"/>
      <c r="C58" s="2"/>
    </row>
    <row r="59" spans="1:3" ht="15" x14ac:dyDescent="0.25">
      <c r="A59"/>
      <c r="B59"/>
      <c r="C59" s="2"/>
    </row>
    <row r="60" spans="1:3" ht="15" x14ac:dyDescent="0.25">
      <c r="A60"/>
      <c r="B60"/>
      <c r="C60" s="2"/>
    </row>
    <row r="61" spans="1:3" ht="15" x14ac:dyDescent="0.25">
      <c r="A61" s="2"/>
      <c r="C61" s="2"/>
    </row>
    <row r="62" spans="1:3" ht="15" x14ac:dyDescent="0.25">
      <c r="A62" s="2"/>
      <c r="C62" s="2"/>
    </row>
    <row r="63" spans="1:3" ht="15" x14ac:dyDescent="0.25">
      <c r="A63" s="2"/>
      <c r="C63" s="2"/>
    </row>
    <row r="64" spans="1:3" ht="15" x14ac:dyDescent="0.25">
      <c r="A64" s="2"/>
      <c r="C64" s="2"/>
    </row>
    <row r="65" spans="1:3" ht="15" x14ac:dyDescent="0.25">
      <c r="A65" s="2"/>
      <c r="C65" s="2"/>
    </row>
    <row r="66" spans="1:3" ht="15" x14ac:dyDescent="0.25">
      <c r="A66" s="2"/>
      <c r="C66" s="2"/>
    </row>
    <row r="67" spans="1:3" ht="15" x14ac:dyDescent="0.25">
      <c r="A67" s="2"/>
      <c r="C67" s="2"/>
    </row>
    <row r="68" spans="1:3" ht="15" x14ac:dyDescent="0.25">
      <c r="A68" s="2"/>
      <c r="C68" s="2"/>
    </row>
    <row r="69" spans="1:3" ht="15" x14ac:dyDescent="0.25">
      <c r="A69" s="2"/>
      <c r="C69" s="2"/>
    </row>
    <row r="70" spans="1:3" ht="15" x14ac:dyDescent="0.25">
      <c r="A70" s="2"/>
      <c r="C70" s="2"/>
    </row>
    <row r="71" spans="1:3" ht="15" x14ac:dyDescent="0.25">
      <c r="A71" s="2"/>
      <c r="C71" s="2"/>
    </row>
    <row r="72" spans="1:3" ht="15" x14ac:dyDescent="0.25">
      <c r="A72" s="2"/>
      <c r="C72" s="2"/>
    </row>
    <row r="73" spans="1:3" ht="15" x14ac:dyDescent="0.25">
      <c r="A73" s="2"/>
      <c r="C73" s="2"/>
    </row>
    <row r="74" spans="1:3" ht="15" x14ac:dyDescent="0.25">
      <c r="A74" s="2"/>
      <c r="C74" s="2"/>
    </row>
    <row r="75" spans="1:3" ht="15" x14ac:dyDescent="0.25">
      <c r="A75" s="2"/>
      <c r="C75" s="2"/>
    </row>
    <row r="76" spans="1:3" ht="15" x14ac:dyDescent="0.25">
      <c r="A76" s="2"/>
      <c r="C76" s="2"/>
    </row>
    <row r="77" spans="1:3" ht="15" x14ac:dyDescent="0.25">
      <c r="A77" s="2"/>
      <c r="C77" s="2"/>
    </row>
    <row r="78" spans="1:3" ht="15" x14ac:dyDescent="0.25">
      <c r="A78" s="2"/>
      <c r="C78" s="2"/>
    </row>
    <row r="79" spans="1:3" ht="15" x14ac:dyDescent="0.25">
      <c r="A79" s="2"/>
      <c r="C79" s="2"/>
    </row>
    <row r="80" spans="1:3" ht="15" x14ac:dyDescent="0.25">
      <c r="A80" s="2"/>
      <c r="C80" s="2"/>
    </row>
    <row r="81" spans="1:3" ht="15" x14ac:dyDescent="0.25">
      <c r="A81" s="2"/>
      <c r="C81" s="2"/>
    </row>
    <row r="82" spans="1:3" ht="15" x14ac:dyDescent="0.25">
      <c r="A82" s="2"/>
      <c r="C82" s="2"/>
    </row>
    <row r="83" spans="1:3" ht="15" x14ac:dyDescent="0.25">
      <c r="A83" s="2"/>
      <c r="C83" s="2"/>
    </row>
    <row r="84" spans="1:3" ht="15" x14ac:dyDescent="0.25">
      <c r="A84" s="2"/>
      <c r="C84" s="2"/>
    </row>
    <row r="85" spans="1:3" ht="15" x14ac:dyDescent="0.25">
      <c r="A85" s="2"/>
      <c r="C85" s="2"/>
    </row>
    <row r="86" spans="1:3" ht="15" x14ac:dyDescent="0.25">
      <c r="A86" s="2"/>
      <c r="C86" s="2"/>
    </row>
    <row r="87" spans="1:3" ht="15" x14ac:dyDescent="0.25">
      <c r="A87" s="2"/>
      <c r="C87" s="2"/>
    </row>
    <row r="88" spans="1:3" ht="15" x14ac:dyDescent="0.25">
      <c r="A88" s="2"/>
      <c r="C88" s="2"/>
    </row>
    <row r="89" spans="1:3" ht="15" x14ac:dyDescent="0.25">
      <c r="A89" s="2"/>
      <c r="C89" s="2"/>
    </row>
    <row r="90" spans="1:3" ht="15" x14ac:dyDescent="0.25">
      <c r="A90" s="2"/>
      <c r="C90" s="2"/>
    </row>
    <row r="91" spans="1:3" ht="15" x14ac:dyDescent="0.25">
      <c r="A91" s="2"/>
      <c r="C91" s="2"/>
    </row>
    <row r="92" spans="1:3" ht="15" x14ac:dyDescent="0.25">
      <c r="A92" s="2"/>
      <c r="C92" s="2"/>
    </row>
    <row r="93" spans="1:3" ht="15" x14ac:dyDescent="0.25">
      <c r="A93" s="2"/>
      <c r="C93" s="2"/>
    </row>
    <row r="94" spans="1:3" ht="15" x14ac:dyDescent="0.25">
      <c r="A94" s="2"/>
      <c r="C94" s="2"/>
    </row>
    <row r="95" spans="1:3" ht="15" x14ac:dyDescent="0.25">
      <c r="A95" s="2"/>
      <c r="C95" s="2"/>
    </row>
    <row r="96" spans="1:3" ht="15" x14ac:dyDescent="0.25">
      <c r="A96" s="2"/>
      <c r="C96" s="2"/>
    </row>
    <row r="97" spans="1:3" ht="15" x14ac:dyDescent="0.25">
      <c r="A97" s="2"/>
      <c r="C97" s="2"/>
    </row>
    <row r="98" spans="1:3" ht="15" x14ac:dyDescent="0.25">
      <c r="A98" s="2"/>
      <c r="C98" s="2"/>
    </row>
    <row r="99" spans="1:3" ht="15" x14ac:dyDescent="0.25">
      <c r="A99" s="2"/>
      <c r="C99" s="2"/>
    </row>
    <row r="100" spans="1:3" ht="15" x14ac:dyDescent="0.25">
      <c r="A100" s="2"/>
      <c r="C100" s="2"/>
    </row>
    <row r="101" spans="1:3" ht="15" x14ac:dyDescent="0.25">
      <c r="A101" s="2"/>
      <c r="C101" s="2"/>
    </row>
    <row r="102" spans="1:3" ht="15" x14ac:dyDescent="0.25">
      <c r="A102" s="2"/>
      <c r="C102" s="2"/>
    </row>
    <row r="103" spans="1:3" ht="15" x14ac:dyDescent="0.25">
      <c r="A103" s="2"/>
      <c r="C103" s="2"/>
    </row>
    <row r="104" spans="1:3" ht="15" x14ac:dyDescent="0.25">
      <c r="A104" s="2"/>
      <c r="C104" s="2"/>
    </row>
    <row r="105" spans="1:3" ht="15" x14ac:dyDescent="0.25">
      <c r="A105" s="2"/>
      <c r="C105" s="2"/>
    </row>
    <row r="106" spans="1:3" ht="15" x14ac:dyDescent="0.25">
      <c r="A106" s="2"/>
      <c r="C106" s="2"/>
    </row>
    <row r="107" spans="1:3" ht="15" x14ac:dyDescent="0.25">
      <c r="A107" s="2"/>
      <c r="C107" s="2"/>
    </row>
    <row r="108" spans="1:3" ht="15" x14ac:dyDescent="0.25">
      <c r="A108" s="2"/>
      <c r="C108" s="2"/>
    </row>
    <row r="109" spans="1:3" ht="15" x14ac:dyDescent="0.25">
      <c r="A109" s="2"/>
      <c r="C109" s="2"/>
    </row>
    <row r="110" spans="1:3" ht="15" x14ac:dyDescent="0.25">
      <c r="A110" s="2"/>
      <c r="C110" s="2"/>
    </row>
    <row r="111" spans="1:3" ht="15" x14ac:dyDescent="0.25">
      <c r="A111" s="2"/>
      <c r="C111" s="2"/>
    </row>
    <row r="112" spans="1:3" ht="15" x14ac:dyDescent="0.25">
      <c r="A112" s="2"/>
      <c r="C112" s="2"/>
    </row>
    <row r="113" spans="1:3" ht="15" x14ac:dyDescent="0.25">
      <c r="A113" s="2"/>
      <c r="C113" s="2"/>
    </row>
    <row r="114" spans="1:3" ht="15" x14ac:dyDescent="0.25">
      <c r="A114" s="2"/>
      <c r="C114" s="2"/>
    </row>
    <row r="115" spans="1:3" ht="15" x14ac:dyDescent="0.25">
      <c r="A115" s="2"/>
      <c r="C115" s="2"/>
    </row>
    <row r="116" spans="1:3" ht="15" x14ac:dyDescent="0.25">
      <c r="A116" s="2"/>
      <c r="C116" s="2"/>
    </row>
    <row r="117" spans="1:3" ht="15" x14ac:dyDescent="0.25">
      <c r="A117" s="2"/>
      <c r="C117" s="2"/>
    </row>
    <row r="118" spans="1:3" ht="15" x14ac:dyDescent="0.25">
      <c r="A118" s="2"/>
      <c r="C118" s="2"/>
    </row>
    <row r="119" spans="1:3" ht="15" x14ac:dyDescent="0.25">
      <c r="A119" s="2"/>
      <c r="C119" s="2"/>
    </row>
    <row r="120" spans="1:3" ht="15" x14ac:dyDescent="0.25">
      <c r="A120" s="2"/>
      <c r="C120" s="2"/>
    </row>
    <row r="121" spans="1:3" ht="15" x14ac:dyDescent="0.25">
      <c r="A121" s="2"/>
      <c r="C121" s="2"/>
    </row>
    <row r="122" spans="1:3" ht="15" x14ac:dyDescent="0.25">
      <c r="A122" s="2"/>
      <c r="C122" s="2"/>
    </row>
    <row r="123" spans="1:3" ht="15" x14ac:dyDescent="0.25">
      <c r="A123" s="2"/>
      <c r="C123" s="2"/>
    </row>
    <row r="124" spans="1:3" ht="15" x14ac:dyDescent="0.25">
      <c r="A124" s="2"/>
      <c r="C124" s="2"/>
    </row>
    <row r="125" spans="1:3" ht="15" x14ac:dyDescent="0.25">
      <c r="A125" s="2"/>
      <c r="C125" s="2"/>
    </row>
    <row r="126" spans="1:3" ht="15" x14ac:dyDescent="0.25">
      <c r="A126" s="2"/>
      <c r="C126" s="2"/>
    </row>
    <row r="127" spans="1:3" ht="15" x14ac:dyDescent="0.25">
      <c r="A127" s="2"/>
      <c r="C127" s="2"/>
    </row>
    <row r="128" spans="1:3" ht="15" x14ac:dyDescent="0.25">
      <c r="A128" s="2"/>
      <c r="C128" s="2"/>
    </row>
    <row r="129" spans="1:3" ht="15" x14ac:dyDescent="0.25">
      <c r="A129" s="2"/>
      <c r="C129" s="2"/>
    </row>
    <row r="130" spans="1:3" ht="15" x14ac:dyDescent="0.25">
      <c r="A130" s="2"/>
      <c r="C130" s="2"/>
    </row>
    <row r="131" spans="1:3" ht="15" x14ac:dyDescent="0.25">
      <c r="A131" s="2"/>
      <c r="C131" s="2"/>
    </row>
    <row r="132" spans="1:3" ht="15" x14ac:dyDescent="0.25">
      <c r="A132" s="2"/>
      <c r="C132" s="2"/>
    </row>
    <row r="133" spans="1:3" ht="15" x14ac:dyDescent="0.25">
      <c r="A133" s="2"/>
      <c r="C133" s="2"/>
    </row>
    <row r="134" spans="1:3" ht="15" x14ac:dyDescent="0.25">
      <c r="A134" s="2"/>
      <c r="C134" s="2"/>
    </row>
    <row r="135" spans="1:3" ht="15" x14ac:dyDescent="0.25">
      <c r="A135" s="2"/>
      <c r="C135" s="2"/>
    </row>
    <row r="136" spans="1:3" ht="15" x14ac:dyDescent="0.25">
      <c r="A136" s="2"/>
      <c r="C136" s="2"/>
    </row>
    <row r="137" spans="1:3" ht="15" x14ac:dyDescent="0.25">
      <c r="A137" s="2"/>
      <c r="C137" s="2"/>
    </row>
    <row r="138" spans="1:3" ht="15" x14ac:dyDescent="0.25">
      <c r="A138" s="2"/>
      <c r="C138" s="2"/>
    </row>
    <row r="139" spans="1:3" ht="15" x14ac:dyDescent="0.25">
      <c r="A139" s="2"/>
      <c r="C139" s="2"/>
    </row>
    <row r="140" spans="1:3" ht="15" x14ac:dyDescent="0.25">
      <c r="A140" s="2"/>
      <c r="C140" s="2"/>
    </row>
    <row r="141" spans="1:3" ht="15" x14ac:dyDescent="0.25">
      <c r="A141" s="2"/>
      <c r="C141" s="2"/>
    </row>
    <row r="142" spans="1:3" ht="15" x14ac:dyDescent="0.25">
      <c r="A142" s="2"/>
      <c r="C142" s="2"/>
    </row>
    <row r="143" spans="1:3" ht="15" x14ac:dyDescent="0.25">
      <c r="A143" s="2"/>
      <c r="C143" s="2"/>
    </row>
    <row r="144" spans="1:3" ht="15" x14ac:dyDescent="0.25">
      <c r="A144" s="2"/>
      <c r="C144" s="2"/>
    </row>
    <row r="145" spans="1:3" ht="15" x14ac:dyDescent="0.25">
      <c r="A145" s="2"/>
      <c r="C145" s="2"/>
    </row>
    <row r="146" spans="1:3" ht="15" x14ac:dyDescent="0.25">
      <c r="A146" s="2"/>
      <c r="C146" s="2"/>
    </row>
    <row r="147" spans="1:3" ht="15" x14ac:dyDescent="0.25">
      <c r="A147" s="2"/>
      <c r="C147" s="2"/>
    </row>
    <row r="148" spans="1:3" ht="15" x14ac:dyDescent="0.25">
      <c r="A148" s="2"/>
      <c r="C148" s="2"/>
    </row>
    <row r="149" spans="1:3" ht="15" x14ac:dyDescent="0.25">
      <c r="A149" s="2"/>
      <c r="C149" s="2"/>
    </row>
    <row r="150" spans="1:3" ht="15" x14ac:dyDescent="0.25">
      <c r="A150" s="2"/>
      <c r="C150" s="2"/>
    </row>
    <row r="151" spans="1:3" ht="15" x14ac:dyDescent="0.25">
      <c r="A151" s="2"/>
      <c r="C151" s="2"/>
    </row>
    <row r="152" spans="1:3" ht="15" x14ac:dyDescent="0.25">
      <c r="A152" s="2"/>
      <c r="C152" s="2"/>
    </row>
    <row r="153" spans="1:3" ht="15" x14ac:dyDescent="0.25">
      <c r="A153" s="2"/>
      <c r="C153" s="2"/>
    </row>
    <row r="154" spans="1:3" ht="15" x14ac:dyDescent="0.25">
      <c r="A154" s="2"/>
      <c r="C154" s="2"/>
    </row>
    <row r="155" spans="1:3" ht="15" x14ac:dyDescent="0.25">
      <c r="A155" s="2"/>
      <c r="C155" s="2"/>
    </row>
    <row r="156" spans="1:3" ht="15" x14ac:dyDescent="0.25">
      <c r="A156" s="2"/>
      <c r="C156" s="2"/>
    </row>
    <row r="157" spans="1:3" ht="15" x14ac:dyDescent="0.25">
      <c r="A157" s="2"/>
      <c r="C157" s="2"/>
    </row>
    <row r="158" spans="1:3" ht="15" x14ac:dyDescent="0.25">
      <c r="A158" s="2"/>
      <c r="C158" s="2"/>
    </row>
    <row r="159" spans="1:3" ht="15" x14ac:dyDescent="0.25">
      <c r="A159" s="2"/>
      <c r="C159" s="2"/>
    </row>
    <row r="160" spans="1:3" ht="15" x14ac:dyDescent="0.25">
      <c r="A160" s="2"/>
      <c r="C160" s="2"/>
    </row>
    <row r="161" spans="1:3" ht="15" x14ac:dyDescent="0.25">
      <c r="A161" s="2"/>
      <c r="C161" s="2"/>
    </row>
    <row r="162" spans="1:3" ht="15" x14ac:dyDescent="0.25">
      <c r="A162" s="2"/>
      <c r="C162" s="2"/>
    </row>
    <row r="163" spans="1:3" ht="15" x14ac:dyDescent="0.25">
      <c r="A163" s="2"/>
      <c r="C163" s="2"/>
    </row>
    <row r="164" spans="1:3" ht="15" x14ac:dyDescent="0.25">
      <c r="A164" s="2"/>
      <c r="C164" s="2"/>
    </row>
  </sheetData>
  <mergeCells count="5">
    <mergeCell ref="A3:F3"/>
    <mergeCell ref="A6:A7"/>
    <mergeCell ref="B6:B7"/>
    <mergeCell ref="C6:C7"/>
    <mergeCell ref="D6:F6"/>
  </mergeCells>
  <pageMargins left="0.78740157480314965" right="0.39370078740157483" top="0.78740157480314965" bottom="0.78740157480314965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110"/>
  <sheetViews>
    <sheetView view="pageBreakPreview" zoomScale="120" zoomScaleNormal="100" zoomScaleSheetLayoutView="120" workbookViewId="0">
      <selection activeCell="G107" sqref="G107"/>
    </sheetView>
  </sheetViews>
  <sheetFormatPr defaultRowHeight="15" x14ac:dyDescent="0.25"/>
  <cols>
    <col min="1" max="1" width="53.5703125" style="15" customWidth="1"/>
    <col min="2" max="4" width="15.28515625" style="14" customWidth="1"/>
    <col min="5" max="16384" width="9.140625" style="60"/>
  </cols>
  <sheetData>
    <row r="1" spans="1:4" x14ac:dyDescent="0.25">
      <c r="A1" s="85" t="s">
        <v>99</v>
      </c>
      <c r="B1" s="85"/>
      <c r="C1" s="85"/>
      <c r="D1" s="85"/>
    </row>
    <row r="2" spans="1:4" x14ac:dyDescent="0.25">
      <c r="A2" s="49"/>
      <c r="B2" s="49"/>
      <c r="C2" s="49"/>
      <c r="D2" s="49"/>
    </row>
    <row r="3" spans="1:4" ht="55.9" customHeight="1" x14ac:dyDescent="0.25">
      <c r="A3" s="86" t="s">
        <v>104</v>
      </c>
      <c r="B3" s="86"/>
      <c r="C3" s="86"/>
      <c r="D3" s="86"/>
    </row>
    <row r="4" spans="1:4" x14ac:dyDescent="0.25">
      <c r="A4" s="13"/>
    </row>
    <row r="5" spans="1:4" x14ac:dyDescent="0.25">
      <c r="D5" s="16" t="s">
        <v>0</v>
      </c>
    </row>
    <row r="6" spans="1:4" ht="63" customHeight="1" x14ac:dyDescent="0.25">
      <c r="A6" s="17" t="s">
        <v>106</v>
      </c>
      <c r="B6" s="17" t="s">
        <v>27</v>
      </c>
      <c r="C6" s="17" t="s">
        <v>28</v>
      </c>
      <c r="D6" s="17" t="s">
        <v>97</v>
      </c>
    </row>
    <row r="7" spans="1:4" x14ac:dyDescent="0.25">
      <c r="A7" s="67" t="s">
        <v>29</v>
      </c>
      <c r="B7" s="66">
        <f>B8+B12+B19+B35+B38+B43+B48+B51+B57+B62+B70+B77+B81+B86+B88+B98+B101+B103</f>
        <v>199262970.00000003</v>
      </c>
      <c r="C7" s="66">
        <f>C8+C12+C19+C35+C38+C43+C48+C51+C57+C62+C70+C77+C81+C86+C88+C98+C101+C103</f>
        <v>191437018.29999995</v>
      </c>
      <c r="D7" s="66">
        <f>D8+D12+D19+D35+D38+D43+D48+D51+D57+D62+D70+D77+D81+D86+D88+D98+D101+D103</f>
        <v>168925475</v>
      </c>
    </row>
    <row r="8" spans="1:4" ht="26.25" x14ac:dyDescent="0.25">
      <c r="A8" s="61" t="s">
        <v>30</v>
      </c>
      <c r="B8" s="92">
        <f>SUM(B9:B11)</f>
        <v>30688265.199999999</v>
      </c>
      <c r="C8" s="92">
        <f t="shared" ref="C8:D8" si="0">SUM(C9:C11)</f>
        <v>31723790.199999999</v>
      </c>
      <c r="D8" s="92">
        <f t="shared" si="0"/>
        <v>28007895.199999999</v>
      </c>
    </row>
    <row r="9" spans="1:4" x14ac:dyDescent="0.25">
      <c r="A9" s="62" t="s">
        <v>31</v>
      </c>
      <c r="B9" s="93">
        <v>260330.3</v>
      </c>
      <c r="C9" s="93"/>
      <c r="D9" s="93"/>
    </row>
    <row r="10" spans="1:4" x14ac:dyDescent="0.25">
      <c r="A10" s="62" t="s">
        <v>32</v>
      </c>
      <c r="B10" s="93">
        <v>1836778.4</v>
      </c>
      <c r="C10" s="93">
        <v>2566098.9</v>
      </c>
      <c r="D10" s="93">
        <v>131623</v>
      </c>
    </row>
    <row r="11" spans="1:4" x14ac:dyDescent="0.25">
      <c r="A11" s="62" t="s">
        <v>33</v>
      </c>
      <c r="B11" s="93">
        <v>28591156.5</v>
      </c>
      <c r="C11" s="93">
        <v>29157691.300000001</v>
      </c>
      <c r="D11" s="93">
        <v>27876272.199999999</v>
      </c>
    </row>
    <row r="12" spans="1:4" ht="26.25" x14ac:dyDescent="0.25">
      <c r="A12" s="61" t="s">
        <v>34</v>
      </c>
      <c r="B12" s="92">
        <f>SUM(B13:B18)</f>
        <v>50928404.899999999</v>
      </c>
      <c r="C12" s="92">
        <f t="shared" ref="C12:D12" si="1">SUM(C13:C18)</f>
        <v>52631227.400000006</v>
      </c>
      <c r="D12" s="92">
        <f t="shared" si="1"/>
        <v>48562596.400000006</v>
      </c>
    </row>
    <row r="13" spans="1:4" ht="25.5" x14ac:dyDescent="0.25">
      <c r="A13" s="63" t="s">
        <v>35</v>
      </c>
      <c r="B13" s="93">
        <v>46443963.399999999</v>
      </c>
      <c r="C13" s="93">
        <v>45642440.600000001</v>
      </c>
      <c r="D13" s="93">
        <v>44101298.299999997</v>
      </c>
    </row>
    <row r="14" spans="1:4" x14ac:dyDescent="0.25">
      <c r="A14" s="63" t="s">
        <v>36</v>
      </c>
      <c r="B14" s="93">
        <v>202438.2</v>
      </c>
      <c r="C14" s="93">
        <v>198266.2</v>
      </c>
      <c r="D14" s="93">
        <v>196160.2</v>
      </c>
    </row>
    <row r="15" spans="1:4" x14ac:dyDescent="0.25">
      <c r="A15" s="63" t="s">
        <v>37</v>
      </c>
      <c r="B15" s="93">
        <v>42429.9</v>
      </c>
      <c r="C15" s="93">
        <v>33081.599999999999</v>
      </c>
      <c r="D15" s="93">
        <v>33081.599999999999</v>
      </c>
    </row>
    <row r="16" spans="1:4" x14ac:dyDescent="0.25">
      <c r="A16" s="63" t="s">
        <v>32</v>
      </c>
      <c r="B16" s="93">
        <v>3807367</v>
      </c>
      <c r="C16" s="93">
        <v>6325232.5999999996</v>
      </c>
      <c r="D16" s="93">
        <v>3810037</v>
      </c>
    </row>
    <row r="17" spans="1:4" x14ac:dyDescent="0.25">
      <c r="A17" s="63" t="s">
        <v>33</v>
      </c>
      <c r="B17" s="93">
        <v>305277.3</v>
      </c>
      <c r="C17" s="93">
        <v>305277.3</v>
      </c>
      <c r="D17" s="93">
        <v>295090.2</v>
      </c>
    </row>
    <row r="18" spans="1:4" ht="25.5" x14ac:dyDescent="0.25">
      <c r="A18" s="63" t="s">
        <v>39</v>
      </c>
      <c r="B18" s="93">
        <v>126929.1</v>
      </c>
      <c r="C18" s="93">
        <v>126929.1</v>
      </c>
      <c r="D18" s="93">
        <v>126929.1</v>
      </c>
    </row>
    <row r="19" spans="1:4" ht="39" x14ac:dyDescent="0.25">
      <c r="A19" s="61" t="s">
        <v>40</v>
      </c>
      <c r="B19" s="92">
        <f>SUM(B20:B34)</f>
        <v>31612386.900000002</v>
      </c>
      <c r="C19" s="92">
        <f t="shared" ref="C19:D19" si="2">SUM(C20:C34)</f>
        <v>31474962.399999999</v>
      </c>
      <c r="D19" s="92">
        <f t="shared" si="2"/>
        <v>28862962</v>
      </c>
    </row>
    <row r="20" spans="1:4" x14ac:dyDescent="0.25">
      <c r="A20" s="63" t="s">
        <v>41</v>
      </c>
      <c r="B20" s="93">
        <v>1800</v>
      </c>
      <c r="C20" s="93">
        <v>500</v>
      </c>
      <c r="D20" s="93">
        <v>200</v>
      </c>
    </row>
    <row r="21" spans="1:4" ht="25.5" x14ac:dyDescent="0.25">
      <c r="A21" s="63" t="s">
        <v>35</v>
      </c>
      <c r="B21" s="93">
        <v>354823.1</v>
      </c>
      <c r="C21" s="93">
        <v>354823.1</v>
      </c>
      <c r="D21" s="93">
        <v>354823.1</v>
      </c>
    </row>
    <row r="22" spans="1:4" x14ac:dyDescent="0.25">
      <c r="A22" s="63" t="s">
        <v>31</v>
      </c>
      <c r="B22" s="93">
        <v>1800</v>
      </c>
      <c r="C22" s="93">
        <v>1300</v>
      </c>
      <c r="D22" s="93">
        <v>900</v>
      </c>
    </row>
    <row r="23" spans="1:4" x14ac:dyDescent="0.25">
      <c r="A23" s="63" t="s">
        <v>42</v>
      </c>
      <c r="B23" s="93">
        <v>3548391.7</v>
      </c>
      <c r="C23" s="93">
        <v>3615795.5</v>
      </c>
      <c r="D23" s="93">
        <v>3547307.8</v>
      </c>
    </row>
    <row r="24" spans="1:4" ht="25.5" x14ac:dyDescent="0.25">
      <c r="A24" s="63" t="s">
        <v>43</v>
      </c>
      <c r="B24" s="93">
        <v>5247.5</v>
      </c>
      <c r="C24" s="93">
        <v>2157</v>
      </c>
      <c r="D24" s="93">
        <v>2047.5</v>
      </c>
    </row>
    <row r="25" spans="1:4" ht="25.5" x14ac:dyDescent="0.25">
      <c r="A25" s="63" t="s">
        <v>44</v>
      </c>
      <c r="B25" s="93">
        <v>1587</v>
      </c>
      <c r="C25" s="93">
        <v>1487</v>
      </c>
      <c r="D25" s="93">
        <v>878</v>
      </c>
    </row>
    <row r="26" spans="1:4" x14ac:dyDescent="0.25">
      <c r="A26" s="63" t="s">
        <v>36</v>
      </c>
      <c r="B26" s="93">
        <v>11891.7</v>
      </c>
      <c r="C26" s="93">
        <v>11891.7</v>
      </c>
      <c r="D26" s="93">
        <v>11891.7</v>
      </c>
    </row>
    <row r="27" spans="1:4" x14ac:dyDescent="0.25">
      <c r="A27" s="63" t="s">
        <v>45</v>
      </c>
      <c r="B27" s="93">
        <v>900</v>
      </c>
      <c r="C27" s="93">
        <v>907.2</v>
      </c>
      <c r="D27" s="93">
        <v>807.2</v>
      </c>
    </row>
    <row r="28" spans="1:4" x14ac:dyDescent="0.25">
      <c r="A28" s="63" t="s">
        <v>46</v>
      </c>
      <c r="B28" s="93">
        <v>8100</v>
      </c>
      <c r="C28" s="93">
        <v>8100</v>
      </c>
      <c r="D28" s="93">
        <v>8100</v>
      </c>
    </row>
    <row r="29" spans="1:4" ht="25.5" x14ac:dyDescent="0.25">
      <c r="A29" s="63" t="s">
        <v>47</v>
      </c>
      <c r="B29" s="93">
        <v>600</v>
      </c>
      <c r="C29" s="93">
        <v>400</v>
      </c>
      <c r="D29" s="93">
        <v>0</v>
      </c>
    </row>
    <row r="30" spans="1:4" x14ac:dyDescent="0.25">
      <c r="A30" s="63" t="s">
        <v>32</v>
      </c>
      <c r="B30" s="93">
        <v>1100</v>
      </c>
      <c r="C30" s="93">
        <v>1100</v>
      </c>
      <c r="D30" s="93">
        <v>1100</v>
      </c>
    </row>
    <row r="31" spans="1:4" ht="25.5" x14ac:dyDescent="0.25">
      <c r="A31" s="63" t="s">
        <v>48</v>
      </c>
      <c r="B31" s="93">
        <v>1600</v>
      </c>
      <c r="C31" s="93">
        <v>1600</v>
      </c>
      <c r="D31" s="93">
        <v>1600</v>
      </c>
    </row>
    <row r="32" spans="1:4" ht="25.5" x14ac:dyDescent="0.25">
      <c r="A32" s="63" t="s">
        <v>49</v>
      </c>
      <c r="B32" s="93">
        <v>5205.8999999999996</v>
      </c>
      <c r="C32" s="93">
        <v>0</v>
      </c>
      <c r="D32" s="93">
        <v>0</v>
      </c>
    </row>
    <row r="33" spans="1:4" x14ac:dyDescent="0.25">
      <c r="A33" s="63" t="s">
        <v>33</v>
      </c>
      <c r="B33" s="93">
        <v>103997.2</v>
      </c>
      <c r="C33" s="93">
        <v>103997.2</v>
      </c>
      <c r="D33" s="93">
        <v>103997.2</v>
      </c>
    </row>
    <row r="34" spans="1:4" ht="25.5" x14ac:dyDescent="0.25">
      <c r="A34" s="63" t="s">
        <v>39</v>
      </c>
      <c r="B34" s="93">
        <v>27565342.800000001</v>
      </c>
      <c r="C34" s="93">
        <v>27370903.699999999</v>
      </c>
      <c r="D34" s="93">
        <v>24829309.5</v>
      </c>
    </row>
    <row r="35" spans="1:4" ht="39" x14ac:dyDescent="0.25">
      <c r="A35" s="61" t="s">
        <v>50</v>
      </c>
      <c r="B35" s="92">
        <f>SUM(B36:B37)</f>
        <v>2437495.9</v>
      </c>
      <c r="C35" s="92">
        <f t="shared" ref="C35:D35" si="3">SUM(C36:C37)</f>
        <v>2533748.7000000002</v>
      </c>
      <c r="D35" s="92">
        <f t="shared" si="3"/>
        <v>2201738.7000000002</v>
      </c>
    </row>
    <row r="36" spans="1:4" ht="25.5" x14ac:dyDescent="0.25">
      <c r="A36" s="63" t="s">
        <v>44</v>
      </c>
      <c r="B36" s="93">
        <v>1410474.8</v>
      </c>
      <c r="C36" s="93">
        <v>1896543.6</v>
      </c>
      <c r="D36" s="93">
        <v>2170600.7000000002</v>
      </c>
    </row>
    <row r="37" spans="1:4" x14ac:dyDescent="0.25">
      <c r="A37" s="63" t="s">
        <v>32</v>
      </c>
      <c r="B37" s="93">
        <v>1027021.1</v>
      </c>
      <c r="C37" s="93">
        <v>637205.1</v>
      </c>
      <c r="D37" s="93">
        <v>31138</v>
      </c>
    </row>
    <row r="38" spans="1:4" ht="26.25" x14ac:dyDescent="0.25">
      <c r="A38" s="61" t="s">
        <v>51</v>
      </c>
      <c r="B38" s="92">
        <f>SUM(B39:B42)</f>
        <v>4172761.1000000006</v>
      </c>
      <c r="C38" s="92">
        <f t="shared" ref="C38:D38" si="4">SUM(C39:C42)</f>
        <v>3983508.1999999997</v>
      </c>
      <c r="D38" s="92">
        <f t="shared" si="4"/>
        <v>3753631.1999999997</v>
      </c>
    </row>
    <row r="39" spans="1:4" x14ac:dyDescent="0.25">
      <c r="A39" s="63" t="s">
        <v>52</v>
      </c>
      <c r="B39" s="93">
        <v>2000</v>
      </c>
      <c r="C39" s="93">
        <v>2000</v>
      </c>
      <c r="D39" s="93">
        <v>2000</v>
      </c>
    </row>
    <row r="40" spans="1:4" ht="25.5" x14ac:dyDescent="0.25">
      <c r="A40" s="63" t="s">
        <v>43</v>
      </c>
      <c r="B40" s="93">
        <v>1596248.2</v>
      </c>
      <c r="C40" s="93">
        <v>1436336.4</v>
      </c>
      <c r="D40" s="93">
        <v>1436731.9</v>
      </c>
    </row>
    <row r="41" spans="1:4" x14ac:dyDescent="0.25">
      <c r="A41" s="63" t="s">
        <v>36</v>
      </c>
      <c r="B41" s="93">
        <v>2401513.2000000002</v>
      </c>
      <c r="C41" s="93">
        <v>2245171.7999999998</v>
      </c>
      <c r="D41" s="93">
        <v>2177676.2999999998</v>
      </c>
    </row>
    <row r="42" spans="1:4" x14ac:dyDescent="0.25">
      <c r="A42" s="63" t="s">
        <v>32</v>
      </c>
      <c r="B42" s="93">
        <v>172999.7</v>
      </c>
      <c r="C42" s="93">
        <v>300000</v>
      </c>
      <c r="D42" s="93">
        <v>137223</v>
      </c>
    </row>
    <row r="43" spans="1:4" ht="39" x14ac:dyDescent="0.25">
      <c r="A43" s="61" t="s">
        <v>53</v>
      </c>
      <c r="B43" s="92">
        <f>SUM(B44:B47)</f>
        <v>9280275.8999999985</v>
      </c>
      <c r="C43" s="92">
        <f t="shared" ref="C43:D43" si="5">SUM(C44:C47)</f>
        <v>4548491.3</v>
      </c>
      <c r="D43" s="92">
        <f t="shared" si="5"/>
        <v>2462774.7999999998</v>
      </c>
    </row>
    <row r="44" spans="1:4" x14ac:dyDescent="0.25">
      <c r="A44" s="68" t="s">
        <v>41</v>
      </c>
      <c r="B44" s="93">
        <v>48344.3</v>
      </c>
      <c r="C44" s="93">
        <v>16888.3</v>
      </c>
      <c r="D44" s="93">
        <v>0</v>
      </c>
    </row>
    <row r="45" spans="1:4" x14ac:dyDescent="0.25">
      <c r="A45" s="68" t="s">
        <v>54</v>
      </c>
      <c r="B45" s="93">
        <v>2580</v>
      </c>
      <c r="C45" s="93">
        <v>2580</v>
      </c>
      <c r="D45" s="93">
        <v>2580</v>
      </c>
    </row>
    <row r="46" spans="1:4" x14ac:dyDescent="0.25">
      <c r="A46" s="68" t="s">
        <v>32</v>
      </c>
      <c r="B46" s="93">
        <v>6010332.7999999998</v>
      </c>
      <c r="C46" s="93">
        <v>3494455.9</v>
      </c>
      <c r="D46" s="93">
        <v>1529854.3</v>
      </c>
    </row>
    <row r="47" spans="1:4" ht="25.5" x14ac:dyDescent="0.25">
      <c r="A47" s="68" t="s">
        <v>49</v>
      </c>
      <c r="B47" s="93">
        <v>3219018.8</v>
      </c>
      <c r="C47" s="93">
        <v>1034567.1</v>
      </c>
      <c r="D47" s="93">
        <v>930340.5</v>
      </c>
    </row>
    <row r="48" spans="1:4" ht="51.75" x14ac:dyDescent="0.25">
      <c r="A48" s="61" t="s">
        <v>55</v>
      </c>
      <c r="B48" s="92">
        <f>SUM(B49:B50)</f>
        <v>12674438.9</v>
      </c>
      <c r="C48" s="92">
        <f t="shared" ref="C48:D48" si="6">SUM(C49:C50)</f>
        <v>10949467.300000001</v>
      </c>
      <c r="D48" s="92">
        <f t="shared" si="6"/>
        <v>10750606.5</v>
      </c>
    </row>
    <row r="49" spans="1:4" ht="25.5" x14ac:dyDescent="0.25">
      <c r="A49" s="63" t="s">
        <v>47</v>
      </c>
      <c r="B49" s="93">
        <v>7266166.9000000004</v>
      </c>
      <c r="C49" s="93">
        <v>6660452.7000000002</v>
      </c>
      <c r="D49" s="93">
        <v>6660678.7000000002</v>
      </c>
    </row>
    <row r="50" spans="1:4" ht="25.5" x14ac:dyDescent="0.25">
      <c r="A50" s="63" t="s">
        <v>49</v>
      </c>
      <c r="B50" s="93">
        <v>5408272</v>
      </c>
      <c r="C50" s="93">
        <v>4289014.5999999996</v>
      </c>
      <c r="D50" s="93">
        <v>4089927.8</v>
      </c>
    </row>
    <row r="51" spans="1:4" ht="26.25" x14ac:dyDescent="0.25">
      <c r="A51" s="61" t="s">
        <v>56</v>
      </c>
      <c r="B51" s="92">
        <f>SUM(B52:B56)</f>
        <v>4148327.8</v>
      </c>
      <c r="C51" s="92">
        <f t="shared" ref="C51:D51" si="7">SUM(C52:C56)</f>
        <v>3332056.1</v>
      </c>
      <c r="D51" s="92">
        <f t="shared" si="7"/>
        <v>3332056.1</v>
      </c>
    </row>
    <row r="52" spans="1:4" ht="25.5" x14ac:dyDescent="0.25">
      <c r="A52" s="63" t="s">
        <v>35</v>
      </c>
      <c r="B52" s="93">
        <v>106935.4</v>
      </c>
      <c r="C52" s="93">
        <v>106935.4</v>
      </c>
      <c r="D52" s="93">
        <v>106935.4</v>
      </c>
    </row>
    <row r="53" spans="1:4" x14ac:dyDescent="0.25">
      <c r="A53" s="63" t="s">
        <v>31</v>
      </c>
      <c r="B53" s="93">
        <v>412508.5</v>
      </c>
      <c r="C53" s="93">
        <v>392508.5</v>
      </c>
      <c r="D53" s="93">
        <v>392508.5</v>
      </c>
    </row>
    <row r="54" spans="1:4" x14ac:dyDescent="0.25">
      <c r="A54" s="63" t="s">
        <v>37</v>
      </c>
      <c r="B54" s="93">
        <v>3622560.9</v>
      </c>
      <c r="C54" s="93">
        <v>2827693.7</v>
      </c>
      <c r="D54" s="93">
        <v>2827693.7</v>
      </c>
    </row>
    <row r="55" spans="1:4" ht="25.5" x14ac:dyDescent="0.25">
      <c r="A55" s="63" t="s">
        <v>47</v>
      </c>
      <c r="B55" s="93">
        <v>1404.5</v>
      </c>
      <c r="C55" s="93">
        <v>0</v>
      </c>
      <c r="D55" s="93">
        <v>0</v>
      </c>
    </row>
    <row r="56" spans="1:4" ht="25.5" x14ac:dyDescent="0.25">
      <c r="A56" s="63" t="s">
        <v>57</v>
      </c>
      <c r="B56" s="93">
        <v>4918.5</v>
      </c>
      <c r="C56" s="93">
        <v>4918.5</v>
      </c>
      <c r="D56" s="93">
        <v>4918.5</v>
      </c>
    </row>
    <row r="57" spans="1:4" ht="26.25" x14ac:dyDescent="0.25">
      <c r="A57" s="61" t="s">
        <v>58</v>
      </c>
      <c r="B57" s="92">
        <f>SUM(B58:B61)</f>
        <v>2850037.5</v>
      </c>
      <c r="C57" s="92">
        <f t="shared" ref="C57:D57" si="8">SUM(C58:C61)</f>
        <v>2773192.2</v>
      </c>
      <c r="D57" s="92">
        <f t="shared" si="8"/>
        <v>2146679.7000000002</v>
      </c>
    </row>
    <row r="58" spans="1:4" x14ac:dyDescent="0.25">
      <c r="A58" s="63" t="s">
        <v>59</v>
      </c>
      <c r="B58" s="93">
        <v>348340.5</v>
      </c>
      <c r="C58" s="93">
        <v>279825.59999999998</v>
      </c>
      <c r="D58" s="93">
        <v>159589.79999999999</v>
      </c>
    </row>
    <row r="59" spans="1:4" x14ac:dyDescent="0.25">
      <c r="A59" s="63" t="s">
        <v>46</v>
      </c>
      <c r="B59" s="93">
        <v>2203032.9</v>
      </c>
      <c r="C59" s="93">
        <v>2200039.5</v>
      </c>
      <c r="D59" s="93">
        <v>1702061.2</v>
      </c>
    </row>
    <row r="60" spans="1:4" ht="25.5" x14ac:dyDescent="0.25">
      <c r="A60" s="63" t="s">
        <v>48</v>
      </c>
      <c r="B60" s="93">
        <v>157219.5</v>
      </c>
      <c r="C60" s="93">
        <v>157219.5</v>
      </c>
      <c r="D60" s="93">
        <v>157219.5</v>
      </c>
    </row>
    <row r="61" spans="1:4" ht="25.5" x14ac:dyDescent="0.25">
      <c r="A61" s="63" t="s">
        <v>60</v>
      </c>
      <c r="B61" s="93">
        <v>141444.6</v>
      </c>
      <c r="C61" s="93">
        <v>136107.6</v>
      </c>
      <c r="D61" s="93">
        <v>127809.2</v>
      </c>
    </row>
    <row r="62" spans="1:4" ht="26.25" x14ac:dyDescent="0.25">
      <c r="A62" s="61" t="s">
        <v>61</v>
      </c>
      <c r="B62" s="92">
        <f>SUM(B63:B69)</f>
        <v>4470515.8</v>
      </c>
      <c r="C62" s="92">
        <f t="shared" ref="C62:D62" si="9">SUM(C63:C69)</f>
        <v>4751206.0999999996</v>
      </c>
      <c r="D62" s="92">
        <f t="shared" si="9"/>
        <v>4633910.0999999996</v>
      </c>
    </row>
    <row r="63" spans="1:4" x14ac:dyDescent="0.25">
      <c r="A63" s="63" t="s">
        <v>52</v>
      </c>
      <c r="B63" s="93">
        <v>115779.7</v>
      </c>
      <c r="C63" s="93">
        <v>115779.7</v>
      </c>
      <c r="D63" s="93">
        <v>115779.7</v>
      </c>
    </row>
    <row r="64" spans="1:4" x14ac:dyDescent="0.25">
      <c r="A64" s="63" t="s">
        <v>31</v>
      </c>
      <c r="B64" s="93">
        <v>2488162</v>
      </c>
      <c r="C64" s="93">
        <v>2703974.3999999999</v>
      </c>
      <c r="D64" s="93">
        <v>2704200.4</v>
      </c>
    </row>
    <row r="65" spans="1:4" ht="25.5" x14ac:dyDescent="0.25">
      <c r="A65" s="63" t="s">
        <v>62</v>
      </c>
      <c r="B65" s="93">
        <v>4313.8</v>
      </c>
      <c r="C65" s="93">
        <v>4313.8</v>
      </c>
      <c r="D65" s="93">
        <v>4313.8</v>
      </c>
    </row>
    <row r="66" spans="1:4" x14ac:dyDescent="0.25">
      <c r="A66" s="63" t="s">
        <v>37</v>
      </c>
      <c r="B66" s="93">
        <v>38252.300000000003</v>
      </c>
      <c r="C66" s="93">
        <v>115394.4</v>
      </c>
      <c r="D66" s="93"/>
    </row>
    <row r="67" spans="1:4" x14ac:dyDescent="0.25">
      <c r="A67" s="63" t="s">
        <v>63</v>
      </c>
      <c r="B67" s="93">
        <v>1095.0999999999999</v>
      </c>
      <c r="C67" s="93">
        <v>1095.0999999999999</v>
      </c>
      <c r="D67" s="93">
        <v>1095.0999999999999</v>
      </c>
    </row>
    <row r="68" spans="1:4" ht="25.5" x14ac:dyDescent="0.25">
      <c r="A68" s="63" t="s">
        <v>38</v>
      </c>
      <c r="B68" s="93">
        <v>1763896.6</v>
      </c>
      <c r="C68" s="93">
        <v>1759972.4</v>
      </c>
      <c r="D68" s="93">
        <v>1757844.8</v>
      </c>
    </row>
    <row r="69" spans="1:4" x14ac:dyDescent="0.25">
      <c r="A69" s="63" t="s">
        <v>64</v>
      </c>
      <c r="B69" s="93">
        <v>59016.3</v>
      </c>
      <c r="C69" s="93">
        <v>50676.3</v>
      </c>
      <c r="D69" s="93">
        <v>50676.3</v>
      </c>
    </row>
    <row r="70" spans="1:4" ht="39" x14ac:dyDescent="0.25">
      <c r="A70" s="61" t="s">
        <v>65</v>
      </c>
      <c r="B70" s="92">
        <f>SUM(B71:B76)</f>
        <v>2286260.5</v>
      </c>
      <c r="C70" s="92">
        <f t="shared" ref="C70:D70" si="10">SUM(C71:C76)</f>
        <v>1580182.6</v>
      </c>
      <c r="D70" s="92">
        <f t="shared" si="10"/>
        <v>1509570.2</v>
      </c>
    </row>
    <row r="71" spans="1:4" x14ac:dyDescent="0.25">
      <c r="A71" s="63" t="s">
        <v>52</v>
      </c>
      <c r="B71" s="93">
        <v>3255</v>
      </c>
      <c r="C71" s="93">
        <v>3255</v>
      </c>
      <c r="D71" s="93">
        <v>3255</v>
      </c>
    </row>
    <row r="72" spans="1:4" ht="25.5" x14ac:dyDescent="0.25">
      <c r="A72" s="63" t="s">
        <v>62</v>
      </c>
      <c r="B72" s="93">
        <v>2816.1</v>
      </c>
      <c r="C72" s="93">
        <v>8639</v>
      </c>
      <c r="D72" s="93">
        <v>2892</v>
      </c>
    </row>
    <row r="73" spans="1:4" x14ac:dyDescent="0.25">
      <c r="A73" s="63" t="s">
        <v>54</v>
      </c>
      <c r="B73" s="93">
        <v>61727.9</v>
      </c>
      <c r="C73" s="93">
        <v>61678</v>
      </c>
      <c r="D73" s="93">
        <v>61678</v>
      </c>
    </row>
    <row r="74" spans="1:4" ht="25.5" x14ac:dyDescent="0.25">
      <c r="A74" s="63" t="s">
        <v>38</v>
      </c>
      <c r="B74" s="93">
        <v>1355192.3</v>
      </c>
      <c r="C74" s="93">
        <v>732475.1</v>
      </c>
      <c r="D74" s="93">
        <v>731825.7</v>
      </c>
    </row>
    <row r="75" spans="1:4" ht="25.5" x14ac:dyDescent="0.25">
      <c r="A75" s="63" t="s">
        <v>57</v>
      </c>
      <c r="B75" s="93">
        <v>728563.5</v>
      </c>
      <c r="C75" s="93">
        <v>576317.5</v>
      </c>
      <c r="D75" s="93">
        <v>576317.5</v>
      </c>
    </row>
    <row r="76" spans="1:4" x14ac:dyDescent="0.25">
      <c r="A76" s="63" t="s">
        <v>32</v>
      </c>
      <c r="B76" s="93">
        <v>134705.70000000001</v>
      </c>
      <c r="C76" s="93">
        <v>197818</v>
      </c>
      <c r="D76" s="93">
        <v>133602</v>
      </c>
    </row>
    <row r="77" spans="1:4" ht="26.25" x14ac:dyDescent="0.25">
      <c r="A77" s="61" t="s">
        <v>66</v>
      </c>
      <c r="B77" s="92">
        <f>SUM(B78:B80)</f>
        <v>23292624.600000001</v>
      </c>
      <c r="C77" s="92">
        <f t="shared" ref="C77:D77" si="11">SUM(C78:C80)</f>
        <v>23339737.199999999</v>
      </c>
      <c r="D77" s="92">
        <f t="shared" si="11"/>
        <v>16417556.399999999</v>
      </c>
    </row>
    <row r="78" spans="1:4" x14ac:dyDescent="0.25">
      <c r="A78" s="63" t="s">
        <v>41</v>
      </c>
      <c r="B78" s="93">
        <v>21693022.300000001</v>
      </c>
      <c r="C78" s="93">
        <v>21953965.899999999</v>
      </c>
      <c r="D78" s="93">
        <v>15095704.699999999</v>
      </c>
    </row>
    <row r="79" spans="1:4" x14ac:dyDescent="0.25">
      <c r="A79" s="63" t="s">
        <v>42</v>
      </c>
      <c r="B79" s="93">
        <v>1586155.2</v>
      </c>
      <c r="C79" s="93">
        <v>1373824.2</v>
      </c>
      <c r="D79" s="93">
        <v>1309904.6000000001</v>
      </c>
    </row>
    <row r="80" spans="1:4" ht="25.5" x14ac:dyDescent="0.25">
      <c r="A80" s="63" t="s">
        <v>67</v>
      </c>
      <c r="B80" s="93">
        <v>13447.1</v>
      </c>
      <c r="C80" s="93">
        <v>11947.1</v>
      </c>
      <c r="D80" s="93">
        <v>11947.1</v>
      </c>
    </row>
    <row r="81" spans="1:4" ht="26.25" x14ac:dyDescent="0.25">
      <c r="A81" s="61" t="s">
        <v>68</v>
      </c>
      <c r="B81" s="92">
        <f>SUM(B82:B85)</f>
        <v>6102773.2999999998</v>
      </c>
      <c r="C81" s="92">
        <f t="shared" ref="C81:D81" si="12">SUM(C82:C85)</f>
        <v>6006872.7000000002</v>
      </c>
      <c r="D81" s="92">
        <f t="shared" si="12"/>
        <v>5224930.0999999996</v>
      </c>
    </row>
    <row r="82" spans="1:4" ht="25.5" x14ac:dyDescent="0.25">
      <c r="A82" s="63" t="s">
        <v>69</v>
      </c>
      <c r="B82" s="93">
        <v>5271269.3</v>
      </c>
      <c r="C82" s="93">
        <v>5172452</v>
      </c>
      <c r="D82" s="93">
        <v>4507999.3</v>
      </c>
    </row>
    <row r="83" spans="1:4" ht="25.5" x14ac:dyDescent="0.25">
      <c r="A83" s="63" t="s">
        <v>62</v>
      </c>
      <c r="B83" s="93">
        <v>2357.1999999999998</v>
      </c>
      <c r="C83" s="93">
        <v>1426.9</v>
      </c>
      <c r="D83" s="93"/>
    </row>
    <row r="84" spans="1:4" x14ac:dyDescent="0.25">
      <c r="A84" s="63" t="s">
        <v>32</v>
      </c>
      <c r="B84" s="93">
        <v>80000</v>
      </c>
      <c r="C84" s="93">
        <v>143847</v>
      </c>
      <c r="D84" s="93">
        <v>27784</v>
      </c>
    </row>
    <row r="85" spans="1:4" x14ac:dyDescent="0.25">
      <c r="A85" s="63" t="s">
        <v>70</v>
      </c>
      <c r="B85" s="93">
        <v>749146.8</v>
      </c>
      <c r="C85" s="93">
        <v>689146.8</v>
      </c>
      <c r="D85" s="93">
        <v>689146.8</v>
      </c>
    </row>
    <row r="86" spans="1:4" ht="39" x14ac:dyDescent="0.25">
      <c r="A86" s="61" t="s">
        <v>71</v>
      </c>
      <c r="B86" s="92">
        <f>B87</f>
        <v>9080066.9000000004</v>
      </c>
      <c r="C86" s="92">
        <f t="shared" ref="C86:D86" si="13">C87</f>
        <v>8407929.9000000004</v>
      </c>
      <c r="D86" s="92">
        <f t="shared" si="13"/>
        <v>8564363</v>
      </c>
    </row>
    <row r="87" spans="1:4" x14ac:dyDescent="0.25">
      <c r="A87" s="62" t="s">
        <v>72</v>
      </c>
      <c r="B87" s="93">
        <v>9080066.9000000004</v>
      </c>
      <c r="C87" s="93">
        <v>8407929.9000000004</v>
      </c>
      <c r="D87" s="93">
        <v>8564363</v>
      </c>
    </row>
    <row r="88" spans="1:4" ht="39" x14ac:dyDescent="0.25">
      <c r="A88" s="61" t="s">
        <v>73</v>
      </c>
      <c r="B88" s="92">
        <f>SUM(B89:B97)</f>
        <v>2415526.5</v>
      </c>
      <c r="C88" s="92">
        <f t="shared" ref="C88:D88" si="14">SUM(C89:C97)</f>
        <v>1234508.7</v>
      </c>
      <c r="D88" s="92">
        <f t="shared" si="14"/>
        <v>1218678.6000000001</v>
      </c>
    </row>
    <row r="89" spans="1:4" ht="25.5" x14ac:dyDescent="0.25">
      <c r="A89" s="63" t="s">
        <v>35</v>
      </c>
      <c r="B89" s="93">
        <v>1429.2</v>
      </c>
      <c r="C89" s="93">
        <v>1429.2</v>
      </c>
      <c r="D89" s="93">
        <v>1429.2</v>
      </c>
    </row>
    <row r="90" spans="1:4" x14ac:dyDescent="0.25">
      <c r="A90" s="63" t="s">
        <v>52</v>
      </c>
      <c r="B90" s="93">
        <v>20073.3</v>
      </c>
      <c r="C90" s="93">
        <v>22146.400000000001</v>
      </c>
      <c r="D90" s="93">
        <v>20073.3</v>
      </c>
    </row>
    <row r="91" spans="1:4" x14ac:dyDescent="0.25">
      <c r="A91" s="63" t="s">
        <v>74</v>
      </c>
      <c r="B91" s="93">
        <v>216251.8</v>
      </c>
      <c r="C91" s="93">
        <v>216251.8</v>
      </c>
      <c r="D91" s="93">
        <v>216251.8</v>
      </c>
    </row>
    <row r="92" spans="1:4" x14ac:dyDescent="0.25">
      <c r="A92" s="63" t="s">
        <v>36</v>
      </c>
      <c r="B92" s="93">
        <v>9408</v>
      </c>
      <c r="C92" s="93">
        <v>9408</v>
      </c>
      <c r="D92" s="93">
        <v>9408</v>
      </c>
    </row>
    <row r="93" spans="1:4" x14ac:dyDescent="0.25">
      <c r="A93" s="63" t="s">
        <v>63</v>
      </c>
      <c r="B93" s="93">
        <v>585900.19999999995</v>
      </c>
      <c r="C93" s="93">
        <v>565800.19999999995</v>
      </c>
      <c r="D93" s="93">
        <v>565800.19999999995</v>
      </c>
    </row>
    <row r="94" spans="1:4" x14ac:dyDescent="0.25">
      <c r="A94" s="63" t="s">
        <v>32</v>
      </c>
      <c r="B94" s="93">
        <v>63818.9</v>
      </c>
      <c r="C94" s="93">
        <v>0</v>
      </c>
      <c r="D94" s="93">
        <v>0</v>
      </c>
    </row>
    <row r="95" spans="1:4" x14ac:dyDescent="0.25">
      <c r="A95" s="63" t="s">
        <v>72</v>
      </c>
      <c r="B95" s="93">
        <v>508286.7</v>
      </c>
      <c r="C95" s="93">
        <v>0</v>
      </c>
      <c r="D95" s="93">
        <v>0</v>
      </c>
    </row>
    <row r="96" spans="1:4" ht="25.5" x14ac:dyDescent="0.25">
      <c r="A96" s="63" t="s">
        <v>75</v>
      </c>
      <c r="B96" s="93">
        <v>547541.30000000005</v>
      </c>
      <c r="C96" s="93">
        <v>87815.6</v>
      </c>
      <c r="D96" s="93">
        <v>87815.6</v>
      </c>
    </row>
    <row r="97" spans="1:5" x14ac:dyDescent="0.25">
      <c r="A97" s="63" t="s">
        <v>76</v>
      </c>
      <c r="B97" s="93">
        <v>462817.1</v>
      </c>
      <c r="C97" s="93">
        <v>331657.5</v>
      </c>
      <c r="D97" s="93">
        <v>317900.5</v>
      </c>
    </row>
    <row r="98" spans="1:5" ht="26.25" x14ac:dyDescent="0.25">
      <c r="A98" s="61" t="s">
        <v>77</v>
      </c>
      <c r="B98" s="92">
        <f>SUM(B99:B100)</f>
        <v>942859.2</v>
      </c>
      <c r="C98" s="92">
        <f t="shared" ref="C98:D98" si="15">SUM(C99:C100)</f>
        <v>946836.6</v>
      </c>
      <c r="D98" s="92">
        <f t="shared" si="15"/>
        <v>570924.19999999995</v>
      </c>
      <c r="E98" s="69"/>
    </row>
    <row r="99" spans="1:5" x14ac:dyDescent="0.25">
      <c r="A99" s="63" t="s">
        <v>45</v>
      </c>
      <c r="B99" s="93">
        <v>938546.7</v>
      </c>
      <c r="C99" s="93">
        <v>942524.1</v>
      </c>
      <c r="D99" s="93">
        <v>566611.69999999995</v>
      </c>
      <c r="E99" s="69"/>
    </row>
    <row r="100" spans="1:5" ht="25.5" x14ac:dyDescent="0.25">
      <c r="A100" s="63" t="s">
        <v>39</v>
      </c>
      <c r="B100" s="93">
        <v>4312.5</v>
      </c>
      <c r="C100" s="93">
        <v>4312.5</v>
      </c>
      <c r="D100" s="93">
        <v>4312.5</v>
      </c>
      <c r="E100" s="69"/>
    </row>
    <row r="101" spans="1:5" ht="39" x14ac:dyDescent="0.25">
      <c r="A101" s="61" t="s">
        <v>78</v>
      </c>
      <c r="B101" s="92">
        <f>B102</f>
        <v>216153.60000000001</v>
      </c>
      <c r="C101" s="92">
        <f t="shared" ref="C101:D101" si="16">C102</f>
        <v>176050.9</v>
      </c>
      <c r="D101" s="92">
        <f t="shared" si="16"/>
        <v>176050.9</v>
      </c>
    </row>
    <row r="102" spans="1:5" x14ac:dyDescent="0.25">
      <c r="A102" s="62" t="s">
        <v>36</v>
      </c>
      <c r="B102" s="93">
        <v>216153.60000000001</v>
      </c>
      <c r="C102" s="93">
        <v>176050.9</v>
      </c>
      <c r="D102" s="93">
        <v>176050.9</v>
      </c>
    </row>
    <row r="103" spans="1:5" ht="39" x14ac:dyDescent="0.25">
      <c r="A103" s="61" t="s">
        <v>79</v>
      </c>
      <c r="B103" s="92">
        <f>SUM(B104:B108)</f>
        <v>1663795.5</v>
      </c>
      <c r="C103" s="92">
        <f>SUM(C104:C108)</f>
        <v>1043249.7999999999</v>
      </c>
      <c r="D103" s="92">
        <f>SUM(D104:D108)</f>
        <v>528550.9</v>
      </c>
    </row>
    <row r="104" spans="1:5" x14ac:dyDescent="0.25">
      <c r="A104" s="62" t="s">
        <v>41</v>
      </c>
      <c r="B104" s="93">
        <v>151344.6</v>
      </c>
      <c r="C104" s="93">
        <v>0</v>
      </c>
      <c r="D104" s="93">
        <v>0</v>
      </c>
    </row>
    <row r="105" spans="1:5" ht="25.5" x14ac:dyDescent="0.25">
      <c r="A105" s="62" t="s">
        <v>69</v>
      </c>
      <c r="B105" s="93">
        <v>656843</v>
      </c>
      <c r="C105" s="93">
        <v>562235</v>
      </c>
      <c r="D105" s="93">
        <v>305586.90000000002</v>
      </c>
    </row>
    <row r="106" spans="1:5" x14ac:dyDescent="0.25">
      <c r="A106" s="62" t="s">
        <v>32</v>
      </c>
      <c r="B106" s="93">
        <v>424836.9</v>
      </c>
      <c r="C106" s="93">
        <v>388353.2</v>
      </c>
      <c r="D106" s="93">
        <v>221164</v>
      </c>
    </row>
    <row r="107" spans="1:5" ht="25.5" x14ac:dyDescent="0.25">
      <c r="A107" s="62" t="s">
        <v>49</v>
      </c>
      <c r="B107" s="93">
        <v>428971</v>
      </c>
      <c r="C107" s="93">
        <v>90861.6</v>
      </c>
      <c r="D107" s="93">
        <v>0</v>
      </c>
    </row>
    <row r="108" spans="1:5" x14ac:dyDescent="0.25">
      <c r="A108" s="62" t="s">
        <v>70</v>
      </c>
      <c r="B108" s="93">
        <v>1800</v>
      </c>
      <c r="C108" s="93">
        <v>1800</v>
      </c>
      <c r="D108" s="93">
        <v>1800</v>
      </c>
    </row>
    <row r="109" spans="1:5" x14ac:dyDescent="0.25">
      <c r="A109" s="18"/>
      <c r="B109" s="18"/>
      <c r="C109" s="18"/>
      <c r="D109" s="18"/>
    </row>
    <row r="110" spans="1:5" x14ac:dyDescent="0.25">
      <c r="A110" s="18"/>
      <c r="B110" s="18"/>
      <c r="C110" s="18"/>
      <c r="D110" s="18"/>
    </row>
  </sheetData>
  <mergeCells count="2">
    <mergeCell ref="A1:D1"/>
    <mergeCell ref="A3:D3"/>
  </mergeCells>
  <pageMargins left="0.78740157480314965" right="0.39370078740157483" top="0.78740157480314965" bottom="0.78740157480314965" header="0.31496062992125984" footer="0.31496062992125984"/>
  <pageSetup paperSize="9" scale="89" orientation="portrait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view="pageBreakPreview" topLeftCell="A100" zoomScale="120" zoomScaleNormal="100" zoomScaleSheetLayoutView="120" workbookViewId="0">
      <selection activeCell="B5" sqref="B5"/>
    </sheetView>
  </sheetViews>
  <sheetFormatPr defaultRowHeight="15" x14ac:dyDescent="0.25"/>
  <cols>
    <col min="1" max="1" width="5.42578125" style="50" bestFit="1" customWidth="1"/>
    <col min="2" max="2" width="71.42578125" style="19" customWidth="1"/>
    <col min="3" max="5" width="16.42578125" style="20" customWidth="1"/>
  </cols>
  <sheetData>
    <row r="1" spans="1:5" x14ac:dyDescent="0.25">
      <c r="E1" s="59" t="s">
        <v>100</v>
      </c>
    </row>
    <row r="2" spans="1:5" x14ac:dyDescent="0.25">
      <c r="E2" s="59"/>
    </row>
    <row r="3" spans="1:5" ht="31.15" customHeight="1" x14ac:dyDescent="0.25">
      <c r="B3" s="87" t="s">
        <v>103</v>
      </c>
      <c r="C3" s="87"/>
      <c r="D3" s="87"/>
      <c r="E3" s="87"/>
    </row>
    <row r="4" spans="1:5" x14ac:dyDescent="0.25">
      <c r="A4" s="58" t="s">
        <v>80</v>
      </c>
      <c r="C4" s="28"/>
      <c r="D4" s="28"/>
      <c r="E4" s="28"/>
    </row>
    <row r="5" spans="1:5" s="32" customFormat="1" ht="63" x14ac:dyDescent="0.25">
      <c r="A5" s="35" t="s">
        <v>89</v>
      </c>
      <c r="B5" s="35" t="s">
        <v>107</v>
      </c>
      <c r="C5" s="39" t="s">
        <v>91</v>
      </c>
      <c r="D5" s="39" t="s">
        <v>92</v>
      </c>
      <c r="E5" s="39" t="s">
        <v>101</v>
      </c>
    </row>
    <row r="6" spans="1:5" s="32" customFormat="1" ht="15.75" x14ac:dyDescent="0.25">
      <c r="A6" s="33"/>
      <c r="B6" s="33" t="s">
        <v>90</v>
      </c>
      <c r="C6" s="70">
        <f>C7+C12</f>
        <v>199262969.99999997</v>
      </c>
      <c r="D6" s="70">
        <f>D7+D12</f>
        <v>191437018.30000001</v>
      </c>
      <c r="E6" s="70">
        <f>E7+E12</f>
        <v>168925474.99999997</v>
      </c>
    </row>
    <row r="7" spans="1:5" ht="15.75" x14ac:dyDescent="0.25">
      <c r="A7" s="51"/>
      <c r="B7" s="36" t="s">
        <v>81</v>
      </c>
      <c r="C7" s="73">
        <f>C9+C10+C11</f>
        <v>56295379.300000004</v>
      </c>
      <c r="D7" s="73">
        <f t="shared" ref="D7:E7" si="0">D9+D10+D11</f>
        <v>50560572.399999991</v>
      </c>
      <c r="E7" s="73">
        <f t="shared" si="0"/>
        <v>31798273.699999996</v>
      </c>
    </row>
    <row r="8" spans="1:5" ht="15.75" x14ac:dyDescent="0.25">
      <c r="A8" s="52"/>
      <c r="B8" s="37" t="s">
        <v>82</v>
      </c>
      <c r="C8" s="74">
        <f>C7/C6</f>
        <v>0.28251801777319696</v>
      </c>
      <c r="D8" s="74">
        <f>D7/D6</f>
        <v>0.26411073912970567</v>
      </c>
      <c r="E8" s="74">
        <f>E7/E6</f>
        <v>0.18823847439233188</v>
      </c>
    </row>
    <row r="9" spans="1:5" ht="15.75" x14ac:dyDescent="0.25">
      <c r="A9" s="52"/>
      <c r="B9" s="21" t="s">
        <v>102</v>
      </c>
      <c r="C9" s="43">
        <f>C17+C24+C31+C37+C43+C50+C56+C69+C81+C88+C94+C103+C112</f>
        <v>17811513.199999999</v>
      </c>
      <c r="D9" s="43">
        <f t="shared" ref="D9:E9" si="1">D17+D24+D31+D37+D43+D50+D56+D69+D81+D88+D94+D103+D112</f>
        <v>14766483.299999997</v>
      </c>
      <c r="E9" s="43">
        <f t="shared" si="1"/>
        <v>493240.3</v>
      </c>
    </row>
    <row r="10" spans="1:5" ht="15.75" x14ac:dyDescent="0.25">
      <c r="A10" s="52"/>
      <c r="B10" s="21" t="s">
        <v>83</v>
      </c>
      <c r="C10" s="43">
        <f>C58+C64+C71+C83+C114+C19+C26+C33+C45</f>
        <v>261603.3</v>
      </c>
      <c r="D10" s="43">
        <f t="shared" ref="D10:E10" si="2">D58+D64+D71+D83+D114+D19+D26+D33+D45</f>
        <v>43464.9</v>
      </c>
      <c r="E10" s="43">
        <f t="shared" si="2"/>
        <v>25000</v>
      </c>
    </row>
    <row r="11" spans="1:5" ht="15.75" x14ac:dyDescent="0.25">
      <c r="A11" s="52"/>
      <c r="B11" s="21" t="s">
        <v>84</v>
      </c>
      <c r="C11" s="43">
        <f>C20+C27+C39+C46+C52+C59+C65+C72+C77+C84+C90+C96+C105+C117</f>
        <v>38222262.800000004</v>
      </c>
      <c r="D11" s="43">
        <f t="shared" ref="D11:E11" si="3">D20+D27+D39+D46+D52+D59+D65+D72+D77+D84+D90+D96+D105+D117</f>
        <v>35750624.199999996</v>
      </c>
      <c r="E11" s="43">
        <f t="shared" si="3"/>
        <v>31280033.399999995</v>
      </c>
    </row>
    <row r="12" spans="1:5" ht="15.75" x14ac:dyDescent="0.25">
      <c r="A12" s="51"/>
      <c r="B12" s="36" t="s">
        <v>85</v>
      </c>
      <c r="C12" s="73">
        <f>C18+C25+C32+C38+C44+C51+C57+C63+C70+C76+C82+C89+C95+C99+C104+C108+C113</f>
        <v>142967590.69999996</v>
      </c>
      <c r="D12" s="73">
        <f t="shared" ref="D12:E12" si="4">D18+D25+D32+D38+D44+D51+D57+D63+D70+D76+D82+D89+D95+D99+D104+D108+D113</f>
        <v>140876445.90000004</v>
      </c>
      <c r="E12" s="73">
        <f t="shared" si="4"/>
        <v>137127201.29999998</v>
      </c>
    </row>
    <row r="13" spans="1:5" ht="16.5" thickBot="1" x14ac:dyDescent="0.3">
      <c r="A13" s="53"/>
      <c r="B13" s="38" t="s">
        <v>82</v>
      </c>
      <c r="C13" s="75">
        <f>C12/C6</f>
        <v>0.71748198222680304</v>
      </c>
      <c r="D13" s="75">
        <f>D12/D6</f>
        <v>0.73588926087029438</v>
      </c>
      <c r="E13" s="75">
        <f>E12/E6</f>
        <v>0.81176152560766812</v>
      </c>
    </row>
    <row r="14" spans="1:5" ht="32.25" thickTop="1" x14ac:dyDescent="0.25">
      <c r="A14" s="54">
        <v>1</v>
      </c>
      <c r="B14" s="29" t="s">
        <v>30</v>
      </c>
      <c r="C14" s="71">
        <f>SUM(C17:C20)</f>
        <v>30688265.199999996</v>
      </c>
      <c r="D14" s="71">
        <f>SUM(D17:D20)</f>
        <v>31723790.199999999</v>
      </c>
      <c r="E14" s="71">
        <f>SUM(E17:E20)</f>
        <v>28007895.199999999</v>
      </c>
    </row>
    <row r="15" spans="1:5" s="31" customFormat="1" ht="15.75" x14ac:dyDescent="0.25">
      <c r="A15" s="55"/>
      <c r="B15" s="30" t="s">
        <v>87</v>
      </c>
      <c r="C15" s="72">
        <f>(C17+C20)/C14*100</f>
        <v>16.889093489716064</v>
      </c>
      <c r="D15" s="72">
        <f t="shared" ref="D15:E15" si="5">(D17+D20)/D14*100</f>
        <v>17.668360131823089</v>
      </c>
      <c r="E15" s="72">
        <f t="shared" si="5"/>
        <v>7.6106511566781361</v>
      </c>
    </row>
    <row r="16" spans="1:5" s="31" customFormat="1" ht="15.75" x14ac:dyDescent="0.25">
      <c r="A16" s="55"/>
      <c r="B16" s="30" t="s">
        <v>88</v>
      </c>
      <c r="C16" s="72">
        <f>(C18)/C14*100</f>
        <v>83.09576065577015</v>
      </c>
      <c r="D16" s="72">
        <f t="shared" ref="D16:E16" si="6">(D18)/D14*100</f>
        <v>82.331639868176907</v>
      </c>
      <c r="E16" s="72">
        <f t="shared" si="6"/>
        <v>92.389348843321869</v>
      </c>
    </row>
    <row r="17" spans="1:5" ht="15.75" x14ac:dyDescent="0.25">
      <c r="A17" s="56"/>
      <c r="B17" s="23" t="s">
        <v>102</v>
      </c>
      <c r="C17" s="27">
        <v>2093640.4</v>
      </c>
      <c r="D17" s="27">
        <v>2728190.4</v>
      </c>
      <c r="E17" s="27">
        <v>155513.9</v>
      </c>
    </row>
    <row r="18" spans="1:5" ht="15.75" x14ac:dyDescent="0.25">
      <c r="A18" s="56"/>
      <c r="B18" s="23" t="s">
        <v>86</v>
      </c>
      <c r="C18" s="27">
        <v>25500647.399999999</v>
      </c>
      <c r="D18" s="27">
        <v>26118716.699999999</v>
      </c>
      <c r="E18" s="27">
        <v>25876312</v>
      </c>
    </row>
    <row r="19" spans="1:5" ht="15.75" x14ac:dyDescent="0.25">
      <c r="A19" s="56"/>
      <c r="B19" s="23" t="s">
        <v>83</v>
      </c>
      <c r="C19" s="27">
        <v>4648</v>
      </c>
      <c r="D19" s="27"/>
      <c r="E19" s="27"/>
    </row>
    <row r="20" spans="1:5" ht="15.75" x14ac:dyDescent="0.25">
      <c r="A20" s="56"/>
      <c r="B20" s="23" t="s">
        <v>84</v>
      </c>
      <c r="C20" s="27">
        <v>3089329.4</v>
      </c>
      <c r="D20" s="27">
        <v>2876883.1</v>
      </c>
      <c r="E20" s="27">
        <v>1976069.3</v>
      </c>
    </row>
    <row r="21" spans="1:5" s="64" customFormat="1" ht="31.5" x14ac:dyDescent="0.25">
      <c r="A21" s="57">
        <v>2</v>
      </c>
      <c r="B21" s="22" t="s">
        <v>34</v>
      </c>
      <c r="C21" s="39">
        <f>SUM(C24:C27)</f>
        <v>50928404.899999999</v>
      </c>
      <c r="D21" s="39">
        <f>SUM(D24:D27)</f>
        <v>52631227.400000006</v>
      </c>
      <c r="E21" s="39">
        <f>SUM(E24:E27)</f>
        <v>48562596.400000006</v>
      </c>
    </row>
    <row r="22" spans="1:5" s="64" customFormat="1" ht="15.75" x14ac:dyDescent="0.25">
      <c r="A22" s="57"/>
      <c r="B22" s="30" t="s">
        <v>87</v>
      </c>
      <c r="C22" s="72">
        <f>(C24+C27)/C21*100</f>
        <v>13.28923557156215</v>
      </c>
      <c r="D22" s="72">
        <f t="shared" ref="D22:E22" si="7">(D24+D27)/D21*100</f>
        <v>16.018140021564456</v>
      </c>
      <c r="E22" s="72">
        <f t="shared" si="7"/>
        <v>11.114347461043081</v>
      </c>
    </row>
    <row r="23" spans="1:5" s="64" customFormat="1" ht="15.75" x14ac:dyDescent="0.25">
      <c r="A23" s="57"/>
      <c r="B23" s="30" t="s">
        <v>88</v>
      </c>
      <c r="C23" s="72">
        <f>C25/C21*100</f>
        <v>86.674258278212847</v>
      </c>
      <c r="D23" s="72">
        <f t="shared" ref="D23:E23" si="8">D25/D21*100</f>
        <v>83.981859978435537</v>
      </c>
      <c r="E23" s="72">
        <f t="shared" si="8"/>
        <v>88.885652538956919</v>
      </c>
    </row>
    <row r="24" spans="1:5" ht="15.75" x14ac:dyDescent="0.25">
      <c r="A24" s="56"/>
      <c r="B24" s="23" t="s">
        <v>102</v>
      </c>
      <c r="C24" s="27">
        <v>1968360.8</v>
      </c>
      <c r="D24" s="27">
        <v>205288.1</v>
      </c>
      <c r="E24" s="27">
        <v>112491.2</v>
      </c>
    </row>
    <row r="25" spans="1:5" ht="15.75" x14ac:dyDescent="0.25">
      <c r="A25" s="56"/>
      <c r="B25" s="23" t="s">
        <v>86</v>
      </c>
      <c r="C25" s="27">
        <v>44141817.200000003</v>
      </c>
      <c r="D25" s="27">
        <v>44200683.700000003</v>
      </c>
      <c r="E25" s="27">
        <v>43165180.700000003</v>
      </c>
    </row>
    <row r="26" spans="1:5" ht="15.75" x14ac:dyDescent="0.25">
      <c r="A26" s="56"/>
      <c r="B26" s="23" t="s">
        <v>83</v>
      </c>
      <c r="C26" s="27">
        <v>18592</v>
      </c>
      <c r="D26" s="27"/>
      <c r="E26" s="27"/>
    </row>
    <row r="27" spans="1:5" ht="15.75" x14ac:dyDescent="0.25">
      <c r="A27" s="56"/>
      <c r="B27" s="23" t="s">
        <v>84</v>
      </c>
      <c r="C27" s="27">
        <v>4799634.9000000004</v>
      </c>
      <c r="D27" s="27">
        <v>8225255.5999999996</v>
      </c>
      <c r="E27" s="27">
        <v>5284924.5</v>
      </c>
    </row>
    <row r="28" spans="1:5" s="64" customFormat="1" ht="47.25" x14ac:dyDescent="0.25">
      <c r="A28" s="57">
        <v>3</v>
      </c>
      <c r="B28" s="22" t="s">
        <v>40</v>
      </c>
      <c r="C28" s="39">
        <f>SUM(C31:C33)</f>
        <v>31612386.899999999</v>
      </c>
      <c r="D28" s="39">
        <f t="shared" ref="D28:E28" si="9">SUM(D31:D33)</f>
        <v>31474962.400000002</v>
      </c>
      <c r="E28" s="39">
        <f t="shared" si="9"/>
        <v>28862962</v>
      </c>
    </row>
    <row r="29" spans="1:5" s="64" customFormat="1" ht="15.75" x14ac:dyDescent="0.25">
      <c r="A29" s="57"/>
      <c r="B29" s="30" t="s">
        <v>87</v>
      </c>
      <c r="C29" s="72">
        <f>(C31)/C28*100</f>
        <v>5.1933993633362752</v>
      </c>
      <c r="D29" s="72">
        <f t="shared" ref="D29:E29" si="10">(D31)/D28*100</f>
        <v>3.6225819288031937</v>
      </c>
      <c r="E29" s="72">
        <f t="shared" si="10"/>
        <v>0</v>
      </c>
    </row>
    <row r="30" spans="1:5" s="64" customFormat="1" ht="15.75" x14ac:dyDescent="0.25">
      <c r="A30" s="57"/>
      <c r="B30" s="30" t="s">
        <v>88</v>
      </c>
      <c r="C30" s="72">
        <f>C32/C28*100</f>
        <v>94.762491344808893</v>
      </c>
      <c r="D30" s="72">
        <f t="shared" ref="D30:E30" si="11">D32/D28*100</f>
        <v>96.377418071196814</v>
      </c>
      <c r="E30" s="72">
        <f t="shared" si="11"/>
        <v>100</v>
      </c>
    </row>
    <row r="31" spans="1:5" ht="15.75" x14ac:dyDescent="0.25">
      <c r="A31" s="56"/>
      <c r="B31" s="23" t="s">
        <v>102</v>
      </c>
      <c r="C31" s="27">
        <v>1641757.5</v>
      </c>
      <c r="D31" s="27">
        <v>1140206.3</v>
      </c>
      <c r="E31" s="27"/>
    </row>
    <row r="32" spans="1:5" ht="15.75" x14ac:dyDescent="0.25">
      <c r="A32" s="56"/>
      <c r="B32" s="23" t="s">
        <v>86</v>
      </c>
      <c r="C32" s="27">
        <v>29956685.399999999</v>
      </c>
      <c r="D32" s="27">
        <v>30334756.100000001</v>
      </c>
      <c r="E32" s="27">
        <v>28862962</v>
      </c>
    </row>
    <row r="33" spans="1:5" ht="15.75" x14ac:dyDescent="0.25">
      <c r="A33" s="56"/>
      <c r="B33" s="23" t="s">
        <v>83</v>
      </c>
      <c r="C33" s="27">
        <v>13944</v>
      </c>
      <c r="D33" s="27"/>
      <c r="E33" s="27"/>
    </row>
    <row r="34" spans="1:5" s="64" customFormat="1" ht="31.5" x14ac:dyDescent="0.25">
      <c r="A34" s="57">
        <v>4</v>
      </c>
      <c r="B34" s="22" t="s">
        <v>50</v>
      </c>
      <c r="C34" s="39">
        <f>SUM(C37:C39)</f>
        <v>2437495.9000000004</v>
      </c>
      <c r="D34" s="39">
        <f>SUM(D37:D39)</f>
        <v>2533748.7000000002</v>
      </c>
      <c r="E34" s="39">
        <f>SUM(E37:E39)</f>
        <v>2201738.7000000002</v>
      </c>
    </row>
    <row r="35" spans="1:5" s="64" customFormat="1" ht="15.75" x14ac:dyDescent="0.25">
      <c r="A35" s="57"/>
      <c r="B35" s="30" t="s">
        <v>87</v>
      </c>
      <c r="C35" s="72">
        <f>(C37+C39)/C34*100</f>
        <v>55.201192338415829</v>
      </c>
      <c r="D35" s="72">
        <f t="shared" ref="D35" si="12">(D37+D39)/D34*100</f>
        <v>57.551177036617716</v>
      </c>
      <c r="E35" s="72">
        <f t="shared" ref="E35" si="13">(E37+E39)/E34*100</f>
        <v>51.117205688395259</v>
      </c>
    </row>
    <row r="36" spans="1:5" s="64" customFormat="1" ht="15.75" x14ac:dyDescent="0.25">
      <c r="A36" s="57"/>
      <c r="B36" s="30" t="s">
        <v>88</v>
      </c>
      <c r="C36" s="72">
        <f>C38/C34*100</f>
        <v>44.798807661584163</v>
      </c>
      <c r="D36" s="72">
        <f t="shared" ref="D36:E36" si="14">D38/D34*100</f>
        <v>42.448822963382277</v>
      </c>
      <c r="E36" s="72">
        <f t="shared" si="14"/>
        <v>48.882794311604727</v>
      </c>
    </row>
    <row r="37" spans="1:5" s="64" customFormat="1" ht="15.75" x14ac:dyDescent="0.25">
      <c r="A37" s="56"/>
      <c r="B37" s="23" t="s">
        <v>102</v>
      </c>
      <c r="C37" s="27">
        <v>388169.8</v>
      </c>
      <c r="D37" s="27">
        <v>449795.3</v>
      </c>
      <c r="E37" s="27"/>
    </row>
    <row r="38" spans="1:5" s="64" customFormat="1" ht="15.75" x14ac:dyDescent="0.25">
      <c r="A38" s="56"/>
      <c r="B38" s="23" t="s">
        <v>86</v>
      </c>
      <c r="C38" s="27">
        <v>1091969.1000000001</v>
      </c>
      <c r="D38" s="27">
        <v>1075546.5</v>
      </c>
      <c r="E38" s="27">
        <v>1076271.3999999999</v>
      </c>
    </row>
    <row r="39" spans="1:5" s="64" customFormat="1" ht="15.75" x14ac:dyDescent="0.25">
      <c r="A39" s="56"/>
      <c r="B39" s="23" t="s">
        <v>84</v>
      </c>
      <c r="C39" s="27">
        <v>957357</v>
      </c>
      <c r="D39" s="27">
        <v>1008406.9</v>
      </c>
      <c r="E39" s="27">
        <v>1125467.3</v>
      </c>
    </row>
    <row r="40" spans="1:5" s="64" customFormat="1" ht="31.5" x14ac:dyDescent="0.25">
      <c r="A40" s="57">
        <v>5</v>
      </c>
      <c r="B40" s="22" t="s">
        <v>51</v>
      </c>
      <c r="C40" s="39">
        <f>SUM(C43:C46)</f>
        <v>4172761.0999999996</v>
      </c>
      <c r="D40" s="39">
        <f>SUM(D43:D46)</f>
        <v>3983508.2</v>
      </c>
      <c r="E40" s="39">
        <f>SUM(E43:E46)</f>
        <v>3753631.2</v>
      </c>
    </row>
    <row r="41" spans="1:5" s="64" customFormat="1" ht="15.75" x14ac:dyDescent="0.25">
      <c r="A41" s="57"/>
      <c r="B41" s="30" t="s">
        <v>87</v>
      </c>
      <c r="C41" s="72">
        <f>(C43+C46)/C40*100</f>
        <v>25.608911566971809</v>
      </c>
      <c r="D41" s="72">
        <f t="shared" ref="D41" si="15">(D43+D46)/D40*100</f>
        <v>25.265418055371391</v>
      </c>
      <c r="E41" s="72">
        <f t="shared" ref="E41" si="16">(E43+E46)/E40*100</f>
        <v>20.206247220025237</v>
      </c>
    </row>
    <row r="42" spans="1:5" s="64" customFormat="1" ht="15.75" x14ac:dyDescent="0.25">
      <c r="A42" s="57"/>
      <c r="B42" s="30" t="s">
        <v>88</v>
      </c>
      <c r="C42" s="72">
        <f>C44/C40*100</f>
        <v>74.335393895423351</v>
      </c>
      <c r="D42" s="72">
        <f t="shared" ref="D42:E42" si="17">D44/D40*100</f>
        <v>74.734581944628616</v>
      </c>
      <c r="E42" s="72">
        <f t="shared" si="17"/>
        <v>79.793752779974753</v>
      </c>
    </row>
    <row r="43" spans="1:5" s="64" customFormat="1" ht="15.75" x14ac:dyDescent="0.25">
      <c r="A43" s="56"/>
      <c r="B43" s="23" t="s">
        <v>102</v>
      </c>
      <c r="C43" s="27">
        <v>112121.4</v>
      </c>
      <c r="D43" s="27"/>
      <c r="E43" s="27"/>
    </row>
    <row r="44" spans="1:5" s="64" customFormat="1" ht="15.75" x14ac:dyDescent="0.25">
      <c r="A44" s="56"/>
      <c r="B44" s="23" t="s">
        <v>86</v>
      </c>
      <c r="C44" s="27">
        <v>3101838.4</v>
      </c>
      <c r="D44" s="27">
        <v>2977058.2</v>
      </c>
      <c r="E44" s="27">
        <v>2995163.2</v>
      </c>
    </row>
    <row r="45" spans="1:5" ht="15.75" x14ac:dyDescent="0.25">
      <c r="A45" s="56"/>
      <c r="B45" s="23" t="s">
        <v>83</v>
      </c>
      <c r="C45" s="27">
        <v>2324</v>
      </c>
      <c r="D45" s="27"/>
      <c r="E45" s="27"/>
    </row>
    <row r="46" spans="1:5" s="64" customFormat="1" ht="15.75" x14ac:dyDescent="0.25">
      <c r="A46" s="56"/>
      <c r="B46" s="23" t="s">
        <v>84</v>
      </c>
      <c r="C46" s="27">
        <v>956477.3</v>
      </c>
      <c r="D46" s="27">
        <v>1006450</v>
      </c>
      <c r="E46" s="27">
        <v>758468</v>
      </c>
    </row>
    <row r="47" spans="1:5" s="64" customFormat="1" ht="47.25" x14ac:dyDescent="0.25">
      <c r="A47" s="57">
        <v>6</v>
      </c>
      <c r="B47" s="22" t="s">
        <v>53</v>
      </c>
      <c r="C47" s="39">
        <f>SUM(C50:C52)</f>
        <v>9280275.9000000004</v>
      </c>
      <c r="D47" s="39">
        <f>SUM(D50:D52)</f>
        <v>4548491.3</v>
      </c>
      <c r="E47" s="39">
        <f>SUM(E50:E52)</f>
        <v>2462774.7999999998</v>
      </c>
    </row>
    <row r="48" spans="1:5" s="64" customFormat="1" ht="15.75" x14ac:dyDescent="0.25">
      <c r="A48" s="57"/>
      <c r="B48" s="30" t="s">
        <v>87</v>
      </c>
      <c r="C48" s="72">
        <f>(C50+C52)/C47*100</f>
        <v>86.963529823504487</v>
      </c>
      <c r="D48" s="72">
        <f t="shared" ref="D48:E48" si="18">(D50+D52)/D47*100</f>
        <v>78.920973202696914</v>
      </c>
      <c r="E48" s="72">
        <f t="shared" si="18"/>
        <v>65.301289423620872</v>
      </c>
    </row>
    <row r="49" spans="1:5" s="64" customFormat="1" ht="15.75" x14ac:dyDescent="0.25">
      <c r="A49" s="57"/>
      <c r="B49" s="30" t="s">
        <v>88</v>
      </c>
      <c r="C49" s="72">
        <f>C51/C47*100</f>
        <v>13.036470176495504</v>
      </c>
      <c r="D49" s="72">
        <f t="shared" ref="D49:E49" si="19">D51/D47*100</f>
        <v>21.079026797303097</v>
      </c>
      <c r="E49" s="72">
        <f t="shared" si="19"/>
        <v>34.698710576379135</v>
      </c>
    </row>
    <row r="50" spans="1:5" ht="15.75" x14ac:dyDescent="0.25">
      <c r="A50" s="56"/>
      <c r="B50" s="23" t="s">
        <v>102</v>
      </c>
      <c r="C50" s="27">
        <v>5577710.5999999996</v>
      </c>
      <c r="D50" s="27">
        <v>1646198.6</v>
      </c>
      <c r="E50" s="27"/>
    </row>
    <row r="51" spans="1:5" ht="15.75" x14ac:dyDescent="0.25">
      <c r="A51" s="56"/>
      <c r="B51" s="23" t="s">
        <v>86</v>
      </c>
      <c r="C51" s="27">
        <v>1209820.3999999999</v>
      </c>
      <c r="D51" s="27">
        <v>958777.7</v>
      </c>
      <c r="E51" s="27">
        <v>854551.1</v>
      </c>
    </row>
    <row r="52" spans="1:5" ht="15.75" x14ac:dyDescent="0.25">
      <c r="A52" s="56"/>
      <c r="B52" s="23" t="s">
        <v>84</v>
      </c>
      <c r="C52" s="27">
        <v>2492744.9</v>
      </c>
      <c r="D52" s="27">
        <v>1943515</v>
      </c>
      <c r="E52" s="27">
        <v>1608223.7</v>
      </c>
    </row>
    <row r="53" spans="1:5" s="64" customFormat="1" ht="63" x14ac:dyDescent="0.25">
      <c r="A53" s="57">
        <v>7</v>
      </c>
      <c r="B53" s="22" t="s">
        <v>55</v>
      </c>
      <c r="C53" s="39">
        <f>SUM(C56:C59)</f>
        <v>12674438.899999999</v>
      </c>
      <c r="D53" s="39">
        <f>SUM(D56:D59)</f>
        <v>10949467.300000001</v>
      </c>
      <c r="E53" s="39">
        <f>SUM(E56:E59)</f>
        <v>10750606.5</v>
      </c>
    </row>
    <row r="54" spans="1:5" s="64" customFormat="1" ht="15.75" x14ac:dyDescent="0.25">
      <c r="A54" s="57"/>
      <c r="B54" s="30" t="s">
        <v>87</v>
      </c>
      <c r="C54" s="72">
        <f>(C56+C58+C59)/C53*100</f>
        <v>45.282764351801013</v>
      </c>
      <c r="D54" s="72">
        <f t="shared" ref="D54:E54" si="20">(D56+D58+D59)/D53*100</f>
        <v>35.867157665286605</v>
      </c>
      <c r="E54" s="72">
        <f t="shared" si="20"/>
        <v>34.678745799132358</v>
      </c>
    </row>
    <row r="55" spans="1:5" s="64" customFormat="1" ht="15.75" x14ac:dyDescent="0.25">
      <c r="A55" s="57"/>
      <c r="B55" s="30" t="s">
        <v>88</v>
      </c>
      <c r="C55" s="72">
        <f>C57/C53*100</f>
        <v>54.717235648198994</v>
      </c>
      <c r="D55" s="72">
        <f t="shared" ref="D55:E55" si="21">D57/D53*100</f>
        <v>64.132842334713388</v>
      </c>
      <c r="E55" s="72">
        <f t="shared" si="21"/>
        <v>65.321254200867642</v>
      </c>
    </row>
    <row r="56" spans="1:5" s="64" customFormat="1" ht="15.75" x14ac:dyDescent="0.25">
      <c r="A56" s="56"/>
      <c r="B56" s="23" t="s">
        <v>102</v>
      </c>
      <c r="C56" s="27">
        <v>644567.30000000005</v>
      </c>
      <c r="D56" s="27">
        <v>212700</v>
      </c>
      <c r="E56" s="27">
        <v>212700</v>
      </c>
    </row>
    <row r="57" spans="1:5" s="64" customFormat="1" ht="15.75" x14ac:dyDescent="0.25">
      <c r="A57" s="56"/>
      <c r="B57" s="23" t="s">
        <v>86</v>
      </c>
      <c r="C57" s="27">
        <v>6935102.5999999996</v>
      </c>
      <c r="D57" s="27">
        <v>7022204.5999999996</v>
      </c>
      <c r="E57" s="27">
        <v>7022431</v>
      </c>
    </row>
    <row r="58" spans="1:5" s="64" customFormat="1" ht="15.75" x14ac:dyDescent="0.25">
      <c r="A58" s="56"/>
      <c r="B58" s="23" t="s">
        <v>83</v>
      </c>
      <c r="C58" s="27">
        <v>116000</v>
      </c>
      <c r="D58" s="27"/>
      <c r="E58" s="27"/>
    </row>
    <row r="59" spans="1:5" s="64" customFormat="1" ht="15.75" x14ac:dyDescent="0.25">
      <c r="A59" s="56"/>
      <c r="B59" s="23" t="s">
        <v>84</v>
      </c>
      <c r="C59" s="27">
        <v>4978769</v>
      </c>
      <c r="D59" s="27">
        <v>3714562.7</v>
      </c>
      <c r="E59" s="27">
        <v>3515475.5</v>
      </c>
    </row>
    <row r="60" spans="1:5" s="64" customFormat="1" ht="31.5" x14ac:dyDescent="0.25">
      <c r="A60" s="57">
        <v>8</v>
      </c>
      <c r="B60" s="22" t="s">
        <v>56</v>
      </c>
      <c r="C60" s="39">
        <f>SUM(C63:C65)</f>
        <v>4148327.8000000003</v>
      </c>
      <c r="D60" s="39">
        <f t="shared" ref="D60:E60" si="22">SUM(D63:D65)</f>
        <v>3332056.1</v>
      </c>
      <c r="E60" s="39">
        <f t="shared" si="22"/>
        <v>3332056.1</v>
      </c>
    </row>
    <row r="61" spans="1:5" s="64" customFormat="1" ht="15.75" x14ac:dyDescent="0.25">
      <c r="A61" s="57"/>
      <c r="B61" s="30" t="s">
        <v>87</v>
      </c>
      <c r="C61" s="72">
        <f>(C64+C65)/C60*100</f>
        <v>3.3673496101248315</v>
      </c>
      <c r="D61" s="72">
        <f t="shared" ref="D61:E61" si="23">(D64+D65)/D60*100</f>
        <v>4.1922673510809139</v>
      </c>
      <c r="E61" s="72">
        <f t="shared" si="23"/>
        <v>4.1922673510809139</v>
      </c>
    </row>
    <row r="62" spans="1:5" s="64" customFormat="1" ht="15.75" x14ac:dyDescent="0.25">
      <c r="A62" s="57"/>
      <c r="B62" s="30" t="s">
        <v>88</v>
      </c>
      <c r="C62" s="72">
        <f>C63/C60*100</f>
        <v>96.632650389875167</v>
      </c>
      <c r="D62" s="72">
        <f t="shared" ref="D62:E62" si="24">D63/D60*100</f>
        <v>95.807732648919085</v>
      </c>
      <c r="E62" s="72">
        <f t="shared" si="24"/>
        <v>95.807732648919085</v>
      </c>
    </row>
    <row r="63" spans="1:5" s="64" customFormat="1" ht="15.75" x14ac:dyDescent="0.25">
      <c r="A63" s="57"/>
      <c r="B63" s="23" t="s">
        <v>86</v>
      </c>
      <c r="C63" s="72">
        <v>4008639.1</v>
      </c>
      <c r="D63" s="72">
        <v>3192367.4</v>
      </c>
      <c r="E63" s="72">
        <v>3192367.4</v>
      </c>
    </row>
    <row r="64" spans="1:5" s="64" customFormat="1" ht="15.75" x14ac:dyDescent="0.25">
      <c r="A64" s="56"/>
      <c r="B64" s="23" t="s">
        <v>83</v>
      </c>
      <c r="C64" s="27">
        <v>11908.1</v>
      </c>
      <c r="D64" s="27"/>
      <c r="E64" s="27"/>
    </row>
    <row r="65" spans="1:5" s="64" customFormat="1" ht="15.75" x14ac:dyDescent="0.25">
      <c r="A65" s="56"/>
      <c r="B65" s="24" t="s">
        <v>84</v>
      </c>
      <c r="C65" s="27">
        <v>127780.6</v>
      </c>
      <c r="D65" s="27">
        <v>139688.70000000001</v>
      </c>
      <c r="E65" s="27">
        <v>139688.70000000001</v>
      </c>
    </row>
    <row r="66" spans="1:5" s="64" customFormat="1" ht="31.5" x14ac:dyDescent="0.25">
      <c r="A66" s="57">
        <v>9</v>
      </c>
      <c r="B66" s="22" t="s">
        <v>58</v>
      </c>
      <c r="C66" s="39">
        <f>SUM(C69:C72)</f>
        <v>2850037.5</v>
      </c>
      <c r="D66" s="39">
        <f>SUM(D69:D72)</f>
        <v>2773192.1999999997</v>
      </c>
      <c r="E66" s="39">
        <f>SUM(E69:E72)</f>
        <v>2146679.7000000002</v>
      </c>
    </row>
    <row r="67" spans="1:5" s="64" customFormat="1" ht="15.75" x14ac:dyDescent="0.25">
      <c r="A67" s="57"/>
      <c r="B67" s="30" t="s">
        <v>87</v>
      </c>
      <c r="C67" s="72">
        <f>(C69+C71+C72)/C66*100</f>
        <v>15.117874764805725</v>
      </c>
      <c r="D67" s="72">
        <f t="shared" ref="D67:E67" si="25">(D69+D71+D72)/D66*100</f>
        <v>12.174244540281054</v>
      </c>
      <c r="E67" s="72">
        <f t="shared" si="25"/>
        <v>5.883462726181274</v>
      </c>
    </row>
    <row r="68" spans="1:5" s="64" customFormat="1" ht="15.75" x14ac:dyDescent="0.25">
      <c r="A68" s="57"/>
      <c r="B68" s="30" t="s">
        <v>88</v>
      </c>
      <c r="C68" s="72">
        <f>C70/C66*100</f>
        <v>84.882125235194266</v>
      </c>
      <c r="D68" s="72">
        <f t="shared" ref="D68:E68" si="26">D70/D66*100</f>
        <v>87.825755459718962</v>
      </c>
      <c r="E68" s="72">
        <f t="shared" si="26"/>
        <v>94.116537273818722</v>
      </c>
    </row>
    <row r="69" spans="1:5" s="64" customFormat="1" ht="15.75" x14ac:dyDescent="0.25">
      <c r="A69" s="56"/>
      <c r="B69" s="23" t="s">
        <v>102</v>
      </c>
      <c r="C69" s="27">
        <v>131457.60000000001</v>
      </c>
      <c r="D69" s="27">
        <v>91080.3</v>
      </c>
      <c r="E69" s="27"/>
    </row>
    <row r="70" spans="1:5" s="64" customFormat="1" ht="15.75" x14ac:dyDescent="0.25">
      <c r="A70" s="56"/>
      <c r="B70" s="23" t="s">
        <v>86</v>
      </c>
      <c r="C70" s="27">
        <v>2419172.4</v>
      </c>
      <c r="D70" s="27">
        <v>2435577</v>
      </c>
      <c r="E70" s="27">
        <v>2020380.6</v>
      </c>
    </row>
    <row r="71" spans="1:5" s="64" customFormat="1" ht="15.75" x14ac:dyDescent="0.25">
      <c r="A71" s="56"/>
      <c r="B71" s="23" t="s">
        <v>83</v>
      </c>
      <c r="C71" s="27">
        <v>32400</v>
      </c>
      <c r="D71" s="27"/>
      <c r="E71" s="27"/>
    </row>
    <row r="72" spans="1:5" s="64" customFormat="1" ht="15.75" x14ac:dyDescent="0.25">
      <c r="A72" s="56"/>
      <c r="B72" s="23" t="s">
        <v>84</v>
      </c>
      <c r="C72" s="27">
        <v>267007.5</v>
      </c>
      <c r="D72" s="27">
        <v>246534.9</v>
      </c>
      <c r="E72" s="27">
        <v>126299.1</v>
      </c>
    </row>
    <row r="73" spans="1:5" s="64" customFormat="1" ht="31.5" x14ac:dyDescent="0.25">
      <c r="A73" s="57">
        <v>10</v>
      </c>
      <c r="B73" s="22" t="s">
        <v>61</v>
      </c>
      <c r="C73" s="39">
        <f>SUM(C76:C77)</f>
        <v>4470515.8</v>
      </c>
      <c r="D73" s="39">
        <f>SUM(D76:D77)</f>
        <v>4751206.1000000006</v>
      </c>
      <c r="E73" s="39">
        <f>SUM(E76:E77)</f>
        <v>4633910.1000000006</v>
      </c>
    </row>
    <row r="74" spans="1:5" s="64" customFormat="1" ht="15.75" x14ac:dyDescent="0.25">
      <c r="A74" s="57"/>
      <c r="B74" s="30" t="s">
        <v>87</v>
      </c>
      <c r="C74" s="72">
        <f>C77/C73*100</f>
        <v>1.7479795060784711</v>
      </c>
      <c r="D74" s="72">
        <f t="shared" ref="D74:E74" si="27">D77/D73*100</f>
        <v>1.6447129077393632</v>
      </c>
      <c r="E74" s="72">
        <f t="shared" si="27"/>
        <v>1.6863447566667293</v>
      </c>
    </row>
    <row r="75" spans="1:5" s="64" customFormat="1" ht="15.75" x14ac:dyDescent="0.25">
      <c r="A75" s="57"/>
      <c r="B75" s="30" t="s">
        <v>88</v>
      </c>
      <c r="C75" s="72">
        <f>C76/C73*100</f>
        <v>98.25202049392152</v>
      </c>
      <c r="D75" s="72">
        <f t="shared" ref="D75:E75" si="28">D76/D73*100</f>
        <v>98.355287092260639</v>
      </c>
      <c r="E75" s="72">
        <f t="shared" si="28"/>
        <v>98.313655243333258</v>
      </c>
    </row>
    <row r="76" spans="1:5" s="64" customFormat="1" ht="15.75" x14ac:dyDescent="0.25">
      <c r="A76" s="56"/>
      <c r="B76" s="24" t="s">
        <v>86</v>
      </c>
      <c r="C76" s="27">
        <v>4392372.0999999996</v>
      </c>
      <c r="D76" s="27">
        <v>4673062.4000000004</v>
      </c>
      <c r="E76" s="27">
        <v>4555766.4000000004</v>
      </c>
    </row>
    <row r="77" spans="1:5" s="64" customFormat="1" ht="15.75" x14ac:dyDescent="0.25">
      <c r="A77" s="56"/>
      <c r="B77" s="24" t="s">
        <v>84</v>
      </c>
      <c r="C77" s="27">
        <v>78143.7</v>
      </c>
      <c r="D77" s="27">
        <v>78143.7</v>
      </c>
      <c r="E77" s="27">
        <v>78143.7</v>
      </c>
    </row>
    <row r="78" spans="1:5" s="64" customFormat="1" ht="47.25" x14ac:dyDescent="0.25">
      <c r="A78" s="57">
        <v>11</v>
      </c>
      <c r="B78" s="22" t="s">
        <v>65</v>
      </c>
      <c r="C78" s="39">
        <f>SUM(C81:C84)</f>
        <v>2286260.5</v>
      </c>
      <c r="D78" s="39">
        <f>SUM(D81:D84)</f>
        <v>1580182.5999999999</v>
      </c>
      <c r="E78" s="39">
        <f>SUM(E81:E84)</f>
        <v>1509570.2</v>
      </c>
    </row>
    <row r="79" spans="1:5" s="64" customFormat="1" ht="15.75" x14ac:dyDescent="0.25">
      <c r="A79" s="57"/>
      <c r="B79" s="30" t="s">
        <v>87</v>
      </c>
      <c r="C79" s="72">
        <f>(C81+C83+C84)/C78*100</f>
        <v>30.084052101674331</v>
      </c>
      <c r="D79" s="72">
        <f t="shared" ref="D79:E79" si="29">(D81+D83+D84)/D78*100</f>
        <v>14.51711340195747</v>
      </c>
      <c r="E79" s="72">
        <f t="shared" si="29"/>
        <v>9.3383533935685801</v>
      </c>
    </row>
    <row r="80" spans="1:5" s="64" customFormat="1" ht="15.75" x14ac:dyDescent="0.25">
      <c r="A80" s="57"/>
      <c r="B80" s="30" t="s">
        <v>88</v>
      </c>
      <c r="C80" s="72">
        <f>C82/C78*100</f>
        <v>69.915947898325669</v>
      </c>
      <c r="D80" s="72">
        <f t="shared" ref="D80:E80" si="30">D82/D78*100</f>
        <v>85.482886598042541</v>
      </c>
      <c r="E80" s="72">
        <f t="shared" si="30"/>
        <v>90.661646606431418</v>
      </c>
    </row>
    <row r="81" spans="1:5" s="64" customFormat="1" ht="15.75" x14ac:dyDescent="0.25">
      <c r="A81" s="56"/>
      <c r="B81" s="24" t="s">
        <v>102</v>
      </c>
      <c r="C81" s="27">
        <v>315095.8</v>
      </c>
      <c r="D81" s="27"/>
      <c r="E81" s="27"/>
    </row>
    <row r="82" spans="1:5" s="64" customFormat="1" ht="15.75" x14ac:dyDescent="0.25">
      <c r="A82" s="56"/>
      <c r="B82" s="24" t="s">
        <v>86</v>
      </c>
      <c r="C82" s="27">
        <v>1598460.7</v>
      </c>
      <c r="D82" s="27">
        <v>1350785.7</v>
      </c>
      <c r="E82" s="27">
        <v>1368601.2</v>
      </c>
    </row>
    <row r="83" spans="1:5" s="64" customFormat="1" ht="15.75" x14ac:dyDescent="0.25">
      <c r="A83" s="56"/>
      <c r="B83" s="24" t="s">
        <v>83</v>
      </c>
      <c r="C83" s="27">
        <v>36787.199999999997</v>
      </c>
      <c r="D83" s="27">
        <v>18464.900000000001</v>
      </c>
      <c r="E83" s="27"/>
    </row>
    <row r="84" spans="1:5" s="64" customFormat="1" ht="15.75" x14ac:dyDescent="0.25">
      <c r="A84" s="56"/>
      <c r="B84" s="24" t="s">
        <v>84</v>
      </c>
      <c r="C84" s="27">
        <v>335916.79999999999</v>
      </c>
      <c r="D84" s="27">
        <v>210932</v>
      </c>
      <c r="E84" s="27">
        <v>140969</v>
      </c>
    </row>
    <row r="85" spans="1:5" s="64" customFormat="1" ht="31.5" x14ac:dyDescent="0.25">
      <c r="A85" s="57">
        <v>12</v>
      </c>
      <c r="B85" s="22" t="s">
        <v>66</v>
      </c>
      <c r="C85" s="39">
        <f>SUM(C88:C90)</f>
        <v>23292624.600000001</v>
      </c>
      <c r="D85" s="39">
        <f>SUM(D88:D90)</f>
        <v>23339737.199999999</v>
      </c>
      <c r="E85" s="39">
        <f>SUM(E88:E90)</f>
        <v>16417556.4</v>
      </c>
    </row>
    <row r="86" spans="1:5" s="64" customFormat="1" ht="15.75" x14ac:dyDescent="0.25">
      <c r="A86" s="57"/>
      <c r="B86" s="30" t="s">
        <v>87</v>
      </c>
      <c r="C86" s="72">
        <f>(C88+C90)/C85*100</f>
        <v>76.822271887728775</v>
      </c>
      <c r="D86" s="72">
        <f t="shared" ref="D86:E86" si="31">(D88+D90)/D85*100</f>
        <v>77.805222245604384</v>
      </c>
      <c r="E86" s="72">
        <f t="shared" si="31"/>
        <v>69.408846373751459</v>
      </c>
    </row>
    <row r="87" spans="1:5" s="64" customFormat="1" ht="15.75" x14ac:dyDescent="0.25">
      <c r="A87" s="57"/>
      <c r="B87" s="30" t="s">
        <v>88</v>
      </c>
      <c r="C87" s="72">
        <f>C89/C85*100</f>
        <v>23.177728112271211</v>
      </c>
      <c r="D87" s="72">
        <f t="shared" ref="D87:E87" si="32">D89/D85*100</f>
        <v>22.194777754395624</v>
      </c>
      <c r="E87" s="72">
        <f t="shared" si="32"/>
        <v>30.591153626248545</v>
      </c>
    </row>
    <row r="88" spans="1:5" s="64" customFormat="1" ht="15.75" x14ac:dyDescent="0.25">
      <c r="A88" s="57"/>
      <c r="B88" s="24" t="s">
        <v>102</v>
      </c>
      <c r="C88" s="27">
        <v>4861354.7</v>
      </c>
      <c r="D88" s="27">
        <v>8280489.0999999996</v>
      </c>
      <c r="E88" s="27"/>
    </row>
    <row r="89" spans="1:5" s="64" customFormat="1" ht="15.75" x14ac:dyDescent="0.25">
      <c r="A89" s="56"/>
      <c r="B89" s="24" t="s">
        <v>86</v>
      </c>
      <c r="C89" s="27">
        <v>5398701.2000000002</v>
      </c>
      <c r="D89" s="27">
        <v>5180202.8</v>
      </c>
      <c r="E89" s="27">
        <v>5022319.9000000004</v>
      </c>
    </row>
    <row r="90" spans="1:5" s="64" customFormat="1" ht="15.75" x14ac:dyDescent="0.25">
      <c r="A90" s="56"/>
      <c r="B90" s="24" t="s">
        <v>84</v>
      </c>
      <c r="C90" s="27">
        <v>13032568.699999999</v>
      </c>
      <c r="D90" s="27">
        <v>9879045.3000000007</v>
      </c>
      <c r="E90" s="27">
        <v>11395236.5</v>
      </c>
    </row>
    <row r="91" spans="1:5" s="64" customFormat="1" ht="31.5" x14ac:dyDescent="0.25">
      <c r="A91" s="57">
        <v>13</v>
      </c>
      <c r="B91" s="22" t="s">
        <v>68</v>
      </c>
      <c r="C91" s="39">
        <f>SUM(C94:C96)</f>
        <v>6102773.3000000007</v>
      </c>
      <c r="D91" s="39">
        <f>SUM(D94:D96)</f>
        <v>6006872.7000000002</v>
      </c>
      <c r="E91" s="39">
        <f>SUM(E94:E96)</f>
        <v>5224930.0999999996</v>
      </c>
    </row>
    <row r="92" spans="1:5" s="64" customFormat="1" ht="15.75" x14ac:dyDescent="0.25">
      <c r="A92" s="57"/>
      <c r="B92" s="30" t="s">
        <v>87</v>
      </c>
      <c r="C92" s="72">
        <f>(C94+C96)/C91*100</f>
        <v>86.059572293140889</v>
      </c>
      <c r="D92" s="72">
        <f t="shared" ref="D92" si="33">(D94+D96)/D91*100</f>
        <v>86.597428642028646</v>
      </c>
      <c r="E92" s="72">
        <f t="shared" ref="E92" si="34">(E94+E96)/E91*100</f>
        <v>84.716118977362015</v>
      </c>
    </row>
    <row r="93" spans="1:5" s="64" customFormat="1" ht="15.75" x14ac:dyDescent="0.25">
      <c r="A93" s="57"/>
      <c r="B93" s="30" t="s">
        <v>88</v>
      </c>
      <c r="C93" s="72">
        <f>C95/C91*100</f>
        <v>13.940427706859108</v>
      </c>
      <c r="D93" s="72">
        <f t="shared" ref="D93:E93" si="35">D95/D91*100</f>
        <v>13.402571357971347</v>
      </c>
      <c r="E93" s="72">
        <f t="shared" si="35"/>
        <v>15.283881022637988</v>
      </c>
    </row>
    <row r="94" spans="1:5" ht="15.75" x14ac:dyDescent="0.25">
      <c r="A94" s="56"/>
      <c r="B94" s="23" t="s">
        <v>102</v>
      </c>
      <c r="C94" s="27">
        <v>49261.2</v>
      </c>
      <c r="D94" s="27"/>
      <c r="E94" s="27"/>
    </row>
    <row r="95" spans="1:5" ht="15.75" x14ac:dyDescent="0.25">
      <c r="A95" s="56"/>
      <c r="B95" s="23" t="s">
        <v>86</v>
      </c>
      <c r="C95" s="27">
        <v>850752.7</v>
      </c>
      <c r="D95" s="27">
        <v>805075.4</v>
      </c>
      <c r="E95" s="27">
        <v>798572.1</v>
      </c>
    </row>
    <row r="96" spans="1:5" ht="15.75" x14ac:dyDescent="0.25">
      <c r="A96" s="56"/>
      <c r="B96" s="23" t="s">
        <v>84</v>
      </c>
      <c r="C96" s="27">
        <v>5202759.4000000004</v>
      </c>
      <c r="D96" s="27">
        <v>5201797.3</v>
      </c>
      <c r="E96" s="27">
        <v>4426358</v>
      </c>
    </row>
    <row r="97" spans="1:6" s="64" customFormat="1" ht="47.25" x14ac:dyDescent="0.25">
      <c r="A97" s="57">
        <v>14</v>
      </c>
      <c r="B97" s="22" t="s">
        <v>71</v>
      </c>
      <c r="C97" s="39">
        <f>C99</f>
        <v>9080066.9000000004</v>
      </c>
      <c r="D97" s="39">
        <f>D99</f>
        <v>8407929.9000000004</v>
      </c>
      <c r="E97" s="39">
        <f>E99</f>
        <v>8564363</v>
      </c>
    </row>
    <row r="98" spans="1:6" s="64" customFormat="1" ht="15.75" x14ac:dyDescent="0.25">
      <c r="A98" s="57"/>
      <c r="B98" s="30" t="s">
        <v>88</v>
      </c>
      <c r="C98" s="72">
        <f>C99/C97*100</f>
        <v>100</v>
      </c>
      <c r="D98" s="72">
        <f t="shared" ref="D98:E98" si="36">D99/D97*100</f>
        <v>100</v>
      </c>
      <c r="E98" s="72">
        <f t="shared" si="36"/>
        <v>100</v>
      </c>
    </row>
    <row r="99" spans="1:6" s="64" customFormat="1" ht="15.75" x14ac:dyDescent="0.25">
      <c r="A99" s="56"/>
      <c r="B99" s="23" t="s">
        <v>86</v>
      </c>
      <c r="C99" s="27">
        <v>9080066.9000000004</v>
      </c>
      <c r="D99" s="27">
        <v>8407929.9000000004</v>
      </c>
      <c r="E99" s="27">
        <v>8564363</v>
      </c>
    </row>
    <row r="100" spans="1:6" s="64" customFormat="1" ht="31.5" x14ac:dyDescent="0.25">
      <c r="A100" s="57">
        <v>15</v>
      </c>
      <c r="B100" s="22" t="s">
        <v>73</v>
      </c>
      <c r="C100" s="39">
        <f>C103+C104+C105</f>
        <v>2415526.5000000005</v>
      </c>
      <c r="D100" s="39">
        <f>D103+D104+D105</f>
        <v>1234508.7</v>
      </c>
      <c r="E100" s="39">
        <f>E103+E104+E105</f>
        <v>1218678.5999999999</v>
      </c>
    </row>
    <row r="101" spans="1:6" s="64" customFormat="1" ht="15.75" x14ac:dyDescent="0.25">
      <c r="A101" s="57"/>
      <c r="B101" s="30" t="s">
        <v>87</v>
      </c>
      <c r="C101" s="72">
        <f>(C103+C105)/C100*100</f>
        <v>10.453758217928884</v>
      </c>
      <c r="D101" s="72">
        <f t="shared" ref="D101:E101" si="37">(D103+D105)/D100*100</f>
        <v>15.284979360615283</v>
      </c>
      <c r="E101" s="72">
        <f t="shared" si="37"/>
        <v>15.483524532226959</v>
      </c>
    </row>
    <row r="102" spans="1:6" s="64" customFormat="1" ht="15.75" x14ac:dyDescent="0.25">
      <c r="A102" s="57"/>
      <c r="B102" s="30" t="s">
        <v>88</v>
      </c>
      <c r="C102" s="72">
        <f>C104/C100*100</f>
        <v>89.546241782071107</v>
      </c>
      <c r="D102" s="72">
        <f t="shared" ref="D102:E102" si="38">D104/D100*100</f>
        <v>84.715020639384733</v>
      </c>
      <c r="E102" s="72">
        <f t="shared" si="38"/>
        <v>84.516475467773063</v>
      </c>
    </row>
    <row r="103" spans="1:6" ht="15.75" x14ac:dyDescent="0.25">
      <c r="A103" s="56"/>
      <c r="B103" s="23" t="s">
        <v>102</v>
      </c>
      <c r="C103" s="27">
        <v>12535.2</v>
      </c>
      <c r="D103" s="27">
        <v>12535.2</v>
      </c>
      <c r="E103" s="27">
        <v>12535.2</v>
      </c>
    </row>
    <row r="104" spans="1:6" ht="15.75" x14ac:dyDescent="0.25">
      <c r="A104" s="56"/>
      <c r="B104" s="23" t="s">
        <v>86</v>
      </c>
      <c r="C104" s="27">
        <v>2163013.2000000002</v>
      </c>
      <c r="D104" s="27">
        <v>1045814.3</v>
      </c>
      <c r="E104" s="27">
        <v>1029984.2</v>
      </c>
    </row>
    <row r="105" spans="1:6" ht="15.75" x14ac:dyDescent="0.25">
      <c r="A105" s="56"/>
      <c r="B105" s="23" t="s">
        <v>84</v>
      </c>
      <c r="C105" s="27">
        <v>239978.1</v>
      </c>
      <c r="D105" s="27">
        <v>176159.2</v>
      </c>
      <c r="E105" s="27">
        <v>176159.2</v>
      </c>
    </row>
    <row r="106" spans="1:6" s="64" customFormat="1" ht="31.5" x14ac:dyDescent="0.25">
      <c r="A106" s="57">
        <v>16</v>
      </c>
      <c r="B106" s="22" t="s">
        <v>77</v>
      </c>
      <c r="C106" s="39">
        <f>C108</f>
        <v>942859.2</v>
      </c>
      <c r="D106" s="39">
        <f t="shared" ref="D106:E106" si="39">D108</f>
        <v>946836.6</v>
      </c>
      <c r="E106" s="39">
        <f t="shared" si="39"/>
        <v>570924.19999999995</v>
      </c>
    </row>
    <row r="107" spans="1:6" s="64" customFormat="1" ht="15.75" x14ac:dyDescent="0.25">
      <c r="A107" s="57"/>
      <c r="B107" s="30" t="s">
        <v>88</v>
      </c>
      <c r="C107" s="72">
        <f>C108/C106*100</f>
        <v>100</v>
      </c>
      <c r="D107" s="72">
        <f t="shared" ref="D107:E107" si="40">D108/D106*100</f>
        <v>100</v>
      </c>
      <c r="E107" s="72">
        <f t="shared" si="40"/>
        <v>100</v>
      </c>
    </row>
    <row r="108" spans="1:6" s="64" customFormat="1" ht="15.75" x14ac:dyDescent="0.25">
      <c r="A108" s="56"/>
      <c r="B108" s="23" t="s">
        <v>86</v>
      </c>
      <c r="C108" s="27">
        <v>942859.2</v>
      </c>
      <c r="D108" s="27">
        <v>946836.6</v>
      </c>
      <c r="E108" s="27">
        <v>570924.19999999995</v>
      </c>
    </row>
    <row r="109" spans="1:6" s="64" customFormat="1" ht="31.5" x14ac:dyDescent="0.25">
      <c r="A109" s="57">
        <v>17</v>
      </c>
      <c r="B109" s="22" t="s">
        <v>78</v>
      </c>
      <c r="C109" s="39">
        <f>C112+C113+C114</f>
        <v>216153.60000000001</v>
      </c>
      <c r="D109" s="39">
        <f>D112+D113+D114</f>
        <v>176050.9</v>
      </c>
      <c r="E109" s="39">
        <f>E112+E113+E114</f>
        <v>176050.9</v>
      </c>
    </row>
    <row r="110" spans="1:6" s="64" customFormat="1" ht="15.75" x14ac:dyDescent="0.25">
      <c r="A110" s="57"/>
      <c r="B110" s="30" t="s">
        <v>87</v>
      </c>
      <c r="C110" s="72">
        <f>(C112+C114)/C109*100</f>
        <v>18.727839832415469</v>
      </c>
      <c r="D110" s="72">
        <f t="shared" ref="D110:E110" si="41">(D112+D114)/D109*100</f>
        <v>14.200438623148193</v>
      </c>
      <c r="E110" s="72">
        <f t="shared" si="41"/>
        <v>14.200438623148193</v>
      </c>
    </row>
    <row r="111" spans="1:6" s="64" customFormat="1" ht="15.75" x14ac:dyDescent="0.25">
      <c r="A111" s="57"/>
      <c r="B111" s="30" t="s">
        <v>88</v>
      </c>
      <c r="C111" s="72">
        <f>C113/C109*100</f>
        <v>81.272160167584545</v>
      </c>
      <c r="D111" s="72">
        <f t="shared" ref="D111:E111" si="42">D113/D109*100</f>
        <v>85.799561376851813</v>
      </c>
      <c r="E111" s="72">
        <f t="shared" si="42"/>
        <v>85.799561376851813</v>
      </c>
    </row>
    <row r="112" spans="1:6" ht="15.75" x14ac:dyDescent="0.25">
      <c r="A112" s="56"/>
      <c r="B112" s="23" t="s">
        <v>102</v>
      </c>
      <c r="C112" s="27">
        <v>15480.9</v>
      </c>
      <c r="D112" s="27"/>
      <c r="E112" s="27"/>
      <c r="F112" s="64"/>
    </row>
    <row r="113" spans="1:6" ht="15.75" x14ac:dyDescent="0.25">
      <c r="A113" s="56"/>
      <c r="B113" s="23" t="s">
        <v>86</v>
      </c>
      <c r="C113" s="27">
        <v>175672.7</v>
      </c>
      <c r="D113" s="27">
        <v>151050.9</v>
      </c>
      <c r="E113" s="27">
        <v>151050.9</v>
      </c>
      <c r="F113" s="64"/>
    </row>
    <row r="114" spans="1:6" ht="15.75" x14ac:dyDescent="0.25">
      <c r="A114" s="56"/>
      <c r="B114" s="23" t="s">
        <v>83</v>
      </c>
      <c r="C114" s="27">
        <v>25000</v>
      </c>
      <c r="D114" s="27">
        <v>25000</v>
      </c>
      <c r="E114" s="27">
        <v>25000</v>
      </c>
      <c r="F114" s="64"/>
    </row>
    <row r="115" spans="1:6" s="64" customFormat="1" ht="47.25" x14ac:dyDescent="0.25">
      <c r="A115" s="57">
        <v>18</v>
      </c>
      <c r="B115" s="22" t="s">
        <v>79</v>
      </c>
      <c r="C115" s="39">
        <f>C117</f>
        <v>1663795.5</v>
      </c>
      <c r="D115" s="39">
        <f t="shared" ref="D115:E115" si="43">D117</f>
        <v>1043249.8</v>
      </c>
      <c r="E115" s="39">
        <f t="shared" si="43"/>
        <v>528550.9</v>
      </c>
    </row>
    <row r="116" spans="1:6" s="64" customFormat="1" ht="15.75" x14ac:dyDescent="0.25">
      <c r="A116" s="57"/>
      <c r="B116" s="30" t="s">
        <v>87</v>
      </c>
      <c r="C116" s="72">
        <f>C117/C115*100</f>
        <v>100</v>
      </c>
      <c r="D116" s="72">
        <f t="shared" ref="D116:E116" si="44">D117/D115*100</f>
        <v>100</v>
      </c>
      <c r="E116" s="72">
        <f t="shared" si="44"/>
        <v>100</v>
      </c>
    </row>
    <row r="117" spans="1:6" s="64" customFormat="1" ht="15.75" x14ac:dyDescent="0.25">
      <c r="A117" s="56"/>
      <c r="B117" s="23" t="s">
        <v>84</v>
      </c>
      <c r="C117" s="27">
        <v>1663795.5</v>
      </c>
      <c r="D117" s="27">
        <v>1043249.8</v>
      </c>
      <c r="E117" s="27">
        <v>528550.9</v>
      </c>
    </row>
  </sheetData>
  <mergeCells count="1">
    <mergeCell ref="B3:E3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5.1</vt:lpstr>
      <vt:lpstr>5.2</vt:lpstr>
      <vt:lpstr>5.3 </vt:lpstr>
      <vt:lpstr>'5.2'!Заголовки_для_печати</vt:lpstr>
      <vt:lpstr>'5.3 '!Заголовки_для_печати</vt:lpstr>
      <vt:lpstr>'5.2'!Область_печати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2023-10-13T10:35:30Z</cp:lastPrinted>
  <dcterms:created xsi:type="dcterms:W3CDTF">2022-08-31T08:38:34Z</dcterms:created>
  <dcterms:modified xsi:type="dcterms:W3CDTF">2023-10-13T10:35:33Z</dcterms:modified>
</cp:coreProperties>
</file>