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5" yWindow="165" windowWidth="16815" windowHeight="11085"/>
  </bookViews>
  <sheets>
    <sheet name="Лист1" sheetId="1" r:id="rId1"/>
    <sheet name="Лист2" sheetId="2" r:id="rId2"/>
    <sheet name="Лист3" sheetId="3" r:id="rId3"/>
    <sheet name="Лист4" sheetId="4" r:id="rId4"/>
  </sheets>
  <definedNames>
    <definedName name="_xlnm.Print_Area" localSheetId="0">Лист1!$A$1:$H$56</definedName>
  </definedNames>
  <calcPr calcId="145621"/>
</workbook>
</file>

<file path=xl/calcChain.xml><?xml version="1.0" encoding="utf-8"?>
<calcChain xmlns="http://schemas.openxmlformats.org/spreadsheetml/2006/main">
  <c r="D37" i="1" l="1"/>
  <c r="E15" i="1" l="1"/>
  <c r="E50" i="1"/>
  <c r="D49" i="1"/>
  <c r="H15" i="1" l="1"/>
  <c r="G15" i="1"/>
  <c r="F38" i="1"/>
  <c r="E46" i="1"/>
  <c r="E29" i="1" l="1"/>
  <c r="D22" i="1" l="1"/>
  <c r="D23" i="1" s="1"/>
  <c r="G48" i="1" l="1"/>
  <c r="G23" i="1"/>
  <c r="E23" i="1" l="1"/>
  <c r="F23" i="1"/>
  <c r="F21" i="1"/>
  <c r="I16" i="1" l="1"/>
  <c r="K16" i="1"/>
  <c r="L16" i="1"/>
  <c r="E52" i="1"/>
  <c r="E40" i="1"/>
  <c r="F40" i="1"/>
  <c r="G38" i="1"/>
  <c r="E27" i="1"/>
  <c r="E16" i="1"/>
  <c r="F44" i="1"/>
  <c r="H16" i="1" l="1"/>
  <c r="F30" i="1"/>
  <c r="F50" i="1"/>
  <c r="F46" i="1"/>
  <c r="F42" i="1"/>
  <c r="F31" i="1" l="1"/>
  <c r="H10" i="1"/>
  <c r="E10" i="1"/>
  <c r="E11" i="1"/>
  <c r="E12" i="1"/>
  <c r="F48" i="1"/>
  <c r="G25" i="1"/>
  <c r="H25" i="1"/>
  <c r="H12" i="1"/>
  <c r="H11" i="1"/>
  <c r="G10" i="1" l="1"/>
  <c r="G16" i="1"/>
  <c r="G13" i="1"/>
  <c r="D13" i="1" s="1"/>
  <c r="J15" i="1"/>
  <c r="J16" i="1" s="1"/>
  <c r="H14" i="1"/>
  <c r="G12" i="1"/>
  <c r="G11" i="1"/>
  <c r="E14" i="1"/>
  <c r="G14" i="1" l="1"/>
  <c r="E19" i="1" l="1"/>
  <c r="F19" i="1"/>
  <c r="D18" i="1"/>
  <c r="D19" i="1" s="1"/>
  <c r="F52" i="1"/>
  <c r="D24" i="1" l="1"/>
  <c r="D28" i="1" l="1"/>
  <c r="D29" i="1" l="1"/>
  <c r="D43" i="1"/>
  <c r="F15" i="1"/>
  <c r="D15" i="1" s="1"/>
  <c r="D39" i="1"/>
  <c r="D26" i="1"/>
  <c r="D27" i="1" s="1"/>
  <c r="D20" i="1"/>
  <c r="D21" i="1" s="1"/>
  <c r="D51" i="1"/>
  <c r="D47" i="1"/>
  <c r="H35" i="1"/>
  <c r="D34" i="1"/>
  <c r="D44" i="1" l="1"/>
  <c r="D38" i="1"/>
  <c r="D40" i="1"/>
  <c r="D48" i="1"/>
  <c r="D52" i="1"/>
  <c r="F10" i="1"/>
  <c r="F14" i="1" s="1"/>
  <c r="F33" i="1"/>
  <c r="F25" i="1"/>
  <c r="D30" i="1"/>
  <c r="D12" i="1"/>
  <c r="D45" i="1"/>
  <c r="D32" i="1"/>
  <c r="D33" i="1" s="1"/>
  <c r="D25" i="1"/>
  <c r="D41" i="1"/>
  <c r="D42" i="1" s="1"/>
  <c r="D35" i="1"/>
  <c r="D50" i="1"/>
  <c r="D46" i="1" l="1"/>
  <c r="D31" i="1"/>
  <c r="D16" i="1"/>
  <c r="F16" i="1"/>
  <c r="D10" i="1"/>
  <c r="J11" i="1"/>
  <c r="J10" i="1" l="1"/>
  <c r="D11" i="1" l="1"/>
  <c r="D14" i="1" s="1"/>
</calcChain>
</file>

<file path=xl/sharedStrings.xml><?xml version="1.0" encoding="utf-8"?>
<sst xmlns="http://schemas.openxmlformats.org/spreadsheetml/2006/main" count="73" uniqueCount="40">
  <si>
    <t>к государственной программе…</t>
  </si>
  <si>
    <t>Годы реализации</t>
  </si>
  <si>
    <t>Государственная программа Ленинградской области "Охрана окружающей среды Ленинградской области"</t>
  </si>
  <si>
    <t>Ответственный исполнитель - Комитет по природным ресурсам Ленинградской области</t>
  </si>
  <si>
    <t>Итого</t>
  </si>
  <si>
    <t>Ответственный исполнитель, участник</t>
  </si>
  <si>
    <t>Проектная часть</t>
  </si>
  <si>
    <t>Мероприятия, направленные на достижение цели федерального проекта "Чистая страна"</t>
  </si>
  <si>
    <t>Мероприятия, направленные на достижение цели федерального проекта "Комплексная система обращения с твердыми коммунальными отходами"</t>
  </si>
  <si>
    <t>Мероприятия, направленные на достижение цели федерального проекта "Сохранение лесов"</t>
  </si>
  <si>
    <t>Приоритетный проект "Тропа 47"</t>
  </si>
  <si>
    <t>Процессная часть</t>
  </si>
  <si>
    <t>Участник - Комитет Ленинградской области по обращению с отходами</t>
  </si>
  <si>
    <t xml:space="preserve">Участник - Комитет по природным ресурсам Ленинградской области </t>
  </si>
  <si>
    <t xml:space="preserve">Участник - Комитет по охране, контролю и регулированию использования объектов животного мира Ленинградской области </t>
  </si>
  <si>
    <t xml:space="preserve">Участник - Комитет государственного экологического надзора Ленинградской области </t>
  </si>
  <si>
    <t>Наименование государственной программы, структурного элемента государственной программы</t>
  </si>
  <si>
    <t>Федеральный (региональный) проект "Чистая страна"</t>
  </si>
  <si>
    <t>Федеральный (региональный) проект "Комплексная система обращения с твердыми коммунальными отходами"</t>
  </si>
  <si>
    <t>Комплекс процессных мероприятий 1 "Мониторинг, регулирование качества окружающей среды и формирование экологической культуры населения Ленинградской области"</t>
  </si>
  <si>
    <t>Комплекс процессных мероприятий 2 "Обеспечение безопасности гидротехнических сооружений и осуществление отдельных полномочий в области водных отношений"</t>
  </si>
  <si>
    <t xml:space="preserve">Комплекс процессных мероприятий 3 "Обеспечение управления и организация функционирования особо охраняемых природных территорий, сохранение ценных природных комплексов и объектов Ленинградской области" </t>
  </si>
  <si>
    <t>Комплекс процессных мероприятий 4 "Минерально-сырьевая база и государственная экологическая экспертиза"</t>
  </si>
  <si>
    <t>Комплекс процессных мероприятий 5 "Реализация функций в сфере лесных отношений"</t>
  </si>
  <si>
    <t>Комплекс процессных мероприятий 6 "Реализация функций в сфере обращения с отходами"</t>
  </si>
  <si>
    <t>Комплекс процессных мероприятий 7 "Осуществление контроля (надзора) за соблюдением природоохранного законодательства"</t>
  </si>
  <si>
    <t>Комплекс процессных мероприятий 8 "Сохранение, воспроизводство и использование объектов животного мира, водных биологических и охотничьих ресурсов"</t>
  </si>
  <si>
    <t>Приоритетный проект "Развитие системы обращения с отходами на территории Ленинградской области"</t>
  </si>
  <si>
    <t>Федеральный (региональный) проект "Сохранение уникальных водных объектов"</t>
  </si>
  <si>
    <t>Федеральный (региональный) проект "Сохранение лесов"</t>
  </si>
  <si>
    <t>Приложение 5</t>
  </si>
  <si>
    <t>Сведения о фактических расходах</t>
  </si>
  <si>
    <t>на реализацию государственной программы Ленинградской области</t>
  </si>
  <si>
    <t>"Охрана окружающей среды Ленинградской области"</t>
  </si>
  <si>
    <t>Фактическое финансирование, тыс. руб.</t>
  </si>
  <si>
    <t>Всего</t>
  </si>
  <si>
    <t>Федеральный бюджет</t>
  </si>
  <si>
    <t xml:space="preserve">Областной бюджет Ленинградской области </t>
  </si>
  <si>
    <t>Местные бюджеты</t>
  </si>
  <si>
    <t>Прочие источники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</si>
</sst>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0" borderId="0" xfId="0" applyFont="1" applyAlignment="1">
      <alignment horizontal="right" vertical="center"/>
    </xf>
    <xf numFmtId="0" fontId="2" fillId="0" borderId="0" xfId="0" applyFont="1"/>
    <xf numFmtId="164" fontId="1" fillId="0" borderId="0" xfId="0" applyNumberFormat="1" applyFont="1"/>
    <xf numFmtId="0" fontId="1" fillId="0" borderId="0" xfId="0" applyFont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 wrapText="1"/>
    </xf>
    <xf numFmtId="164" fontId="2" fillId="0" borderId="0" xfId="0" applyNumberFormat="1" applyFont="1"/>
    <xf numFmtId="0" fontId="2" fillId="0" borderId="0" xfId="0" applyFont="1" applyBorder="1"/>
    <xf numFmtId="2" fontId="2" fillId="0" borderId="0" xfId="0" applyNumberFormat="1" applyFont="1" applyBorder="1"/>
    <xf numFmtId="164" fontId="3" fillId="3" borderId="2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vertical="center" wrapText="1"/>
    </xf>
    <xf numFmtId="164" fontId="2" fillId="2" borderId="2" xfId="0" applyNumberFormat="1" applyFont="1" applyFill="1" applyBorder="1"/>
    <xf numFmtId="0" fontId="2" fillId="2" borderId="2" xfId="0" applyNumberFormat="1" applyFont="1" applyFill="1" applyBorder="1"/>
    <xf numFmtId="164" fontId="1" fillId="2" borderId="2" xfId="0" applyNumberFormat="1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vertical="top" wrapText="1"/>
    </xf>
    <xf numFmtId="0" fontId="2" fillId="2" borderId="0" xfId="0" applyFont="1" applyFill="1"/>
    <xf numFmtId="164" fontId="1" fillId="2" borderId="6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vertical="top" wrapText="1"/>
    </xf>
    <xf numFmtId="164" fontId="2" fillId="2" borderId="0" xfId="0" applyNumberFormat="1" applyFont="1" applyFill="1"/>
    <xf numFmtId="0" fontId="1" fillId="0" borderId="0" xfId="0" applyFont="1" applyFill="1" applyBorder="1" applyAlignment="1">
      <alignment vertical="top" wrapText="1"/>
    </xf>
    <xf numFmtId="164" fontId="4" fillId="2" borderId="2" xfId="0" applyNumberFormat="1" applyFont="1" applyFill="1" applyBorder="1" applyAlignment="1">
      <alignment horizontal="center" vertical="center"/>
    </xf>
    <xf numFmtId="164" fontId="4" fillId="2" borderId="2" xfId="0" applyNumberFormat="1" applyFont="1" applyFill="1" applyBorder="1" applyAlignment="1">
      <alignment horizontal="center" vertical="center" wrapText="1"/>
    </xf>
    <xf numFmtId="164" fontId="4" fillId="2" borderId="4" xfId="0" applyNumberFormat="1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64" fontId="1" fillId="2" borderId="3" xfId="0" applyNumberFormat="1" applyFont="1" applyFill="1" applyBorder="1" applyAlignment="1">
      <alignment horizontal="left" vertical="top" wrapText="1"/>
    </xf>
    <xf numFmtId="164" fontId="1" fillId="2" borderId="2" xfId="0" applyNumberFormat="1" applyFont="1" applyFill="1" applyBorder="1" applyAlignment="1">
      <alignment horizontal="center" vertical="top" wrapText="1"/>
    </xf>
    <xf numFmtId="164" fontId="1" fillId="2" borderId="3" xfId="0" applyNumberFormat="1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top" wrapText="1"/>
    </xf>
    <xf numFmtId="164" fontId="3" fillId="2" borderId="5" xfId="0" applyNumberFormat="1" applyFont="1" applyFill="1" applyBorder="1" applyAlignment="1">
      <alignment horizontal="center" vertical="top" wrapText="1"/>
    </xf>
    <xf numFmtId="164" fontId="3" fillId="2" borderId="6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tabSelected="1" topLeftCell="A42" zoomScale="80" zoomScaleNormal="80" zoomScaleSheetLayoutView="80" workbookViewId="0">
      <selection activeCell="N48" sqref="N48"/>
    </sheetView>
  </sheetViews>
  <sheetFormatPr defaultRowHeight="15.75" x14ac:dyDescent="0.25"/>
  <cols>
    <col min="1" max="1" width="43.42578125" style="4" customWidth="1"/>
    <col min="2" max="2" width="28.7109375" style="4" customWidth="1"/>
    <col min="3" max="3" width="16.42578125" style="4" customWidth="1"/>
    <col min="4" max="4" width="20.5703125" style="20" customWidth="1"/>
    <col min="5" max="5" width="15.140625" style="20" customWidth="1"/>
    <col min="6" max="6" width="18.5703125" style="20" customWidth="1"/>
    <col min="7" max="7" width="14" style="4" customWidth="1"/>
    <col min="8" max="8" width="18.85546875" style="4" customWidth="1"/>
    <col min="9" max="9" width="14.7109375" style="4" hidden="1" customWidth="1"/>
    <col min="10" max="10" width="11.7109375" style="4" hidden="1" customWidth="1"/>
    <col min="11" max="11" width="14.28515625" style="4" hidden="1" customWidth="1"/>
    <col min="12" max="12" width="12.7109375" style="4" hidden="1" customWidth="1"/>
    <col min="13" max="13" width="11.28515625" style="4" bestFit="1" customWidth="1"/>
    <col min="14" max="16384" width="9.140625" style="4"/>
  </cols>
  <sheetData>
    <row r="1" spans="1:12" x14ac:dyDescent="0.25">
      <c r="A1" s="1"/>
      <c r="B1" s="1"/>
      <c r="C1" s="1"/>
      <c r="D1" s="2"/>
      <c r="E1" s="2"/>
      <c r="F1" s="2"/>
      <c r="G1" s="1"/>
      <c r="H1" s="3" t="s">
        <v>30</v>
      </c>
    </row>
    <row r="2" spans="1:12" x14ac:dyDescent="0.25">
      <c r="A2" s="5"/>
      <c r="B2" s="1"/>
      <c r="C2" s="1"/>
      <c r="D2" s="2"/>
      <c r="E2" s="2"/>
      <c r="F2" s="2"/>
      <c r="G2" s="1"/>
      <c r="H2" s="3" t="s">
        <v>0</v>
      </c>
    </row>
    <row r="3" spans="1:12" x14ac:dyDescent="0.25">
      <c r="A3" s="46" t="s">
        <v>31</v>
      </c>
      <c r="B3" s="46"/>
      <c r="C3" s="46"/>
      <c r="D3" s="46"/>
      <c r="E3" s="46"/>
      <c r="F3" s="46"/>
      <c r="G3" s="46"/>
      <c r="H3" s="46"/>
    </row>
    <row r="4" spans="1:12" x14ac:dyDescent="0.25">
      <c r="A4" s="46" t="s">
        <v>32</v>
      </c>
      <c r="B4" s="46"/>
      <c r="C4" s="46"/>
      <c r="D4" s="46"/>
      <c r="E4" s="46"/>
      <c r="F4" s="46"/>
      <c r="G4" s="46"/>
      <c r="H4" s="46"/>
    </row>
    <row r="5" spans="1:12" x14ac:dyDescent="0.25">
      <c r="A5" s="46" t="s">
        <v>33</v>
      </c>
      <c r="B5" s="46"/>
      <c r="C5" s="46"/>
      <c r="D5" s="46"/>
      <c r="E5" s="46"/>
      <c r="F5" s="46"/>
      <c r="G5" s="46"/>
      <c r="H5" s="46"/>
    </row>
    <row r="6" spans="1:12" x14ac:dyDescent="0.25">
      <c r="A6" s="6"/>
      <c r="B6" s="6"/>
      <c r="C6" s="6"/>
      <c r="D6" s="7"/>
      <c r="E6" s="7"/>
      <c r="F6" s="7"/>
      <c r="G6" s="8"/>
      <c r="H6" s="8"/>
    </row>
    <row r="7" spans="1:12" x14ac:dyDescent="0.25">
      <c r="A7" s="45" t="s">
        <v>16</v>
      </c>
      <c r="B7" s="45" t="s">
        <v>5</v>
      </c>
      <c r="C7" s="45" t="s">
        <v>1</v>
      </c>
      <c r="D7" s="45" t="s">
        <v>34</v>
      </c>
      <c r="E7" s="45"/>
      <c r="F7" s="45"/>
      <c r="G7" s="45"/>
      <c r="H7" s="45"/>
    </row>
    <row r="8" spans="1:12" ht="67.5" customHeight="1" x14ac:dyDescent="0.25">
      <c r="A8" s="45"/>
      <c r="B8" s="45"/>
      <c r="C8" s="45"/>
      <c r="D8" s="36" t="s">
        <v>35</v>
      </c>
      <c r="E8" s="36" t="s">
        <v>36</v>
      </c>
      <c r="F8" s="36" t="s">
        <v>37</v>
      </c>
      <c r="G8" s="36" t="s">
        <v>38</v>
      </c>
      <c r="H8" s="36" t="s">
        <v>39</v>
      </c>
    </row>
    <row r="9" spans="1:12" x14ac:dyDescent="0.25">
      <c r="A9" s="36">
        <v>1</v>
      </c>
      <c r="B9" s="36">
        <v>2</v>
      </c>
      <c r="C9" s="36">
        <v>3</v>
      </c>
      <c r="D9" s="36">
        <v>4</v>
      </c>
      <c r="E9" s="36">
        <v>5</v>
      </c>
      <c r="F9" s="36">
        <v>6</v>
      </c>
      <c r="G9" s="36">
        <v>7</v>
      </c>
      <c r="H9" s="36">
        <v>8</v>
      </c>
    </row>
    <row r="10" spans="1:12" ht="21.95" hidden="1" customHeight="1" x14ac:dyDescent="0.25">
      <c r="A10" s="44" t="s">
        <v>2</v>
      </c>
      <c r="B10" s="45" t="s">
        <v>3</v>
      </c>
      <c r="C10" s="36">
        <v>2022</v>
      </c>
      <c r="D10" s="9">
        <f>SUM(E10:H10)</f>
        <v>2663945.0999999996</v>
      </c>
      <c r="E10" s="9">
        <f>SUM(E18+E20+E22+E24+E26+E28+E30+E32+E34+E37+E39+E41+E43+E45+E47+E49+E51)</f>
        <v>602127.9</v>
      </c>
      <c r="F10" s="9">
        <f>SUM(F18+F20+F22+F24+F26+F28+F30+F32+F34+F37+F39+F41+F43+F45+F47+F49+F51)</f>
        <v>1958524.4</v>
      </c>
      <c r="G10" s="9">
        <f>SUM(G18+G20+G22+G24+G26+G28+G30+G32+G34+G37+G39+G41+G43+G45+G47+G49+G51)</f>
        <v>31303.5</v>
      </c>
      <c r="H10" s="9">
        <f>SUM(H18+H20+H22+H24+H26+H28+H30+H32+H34+H37+H39+H41+H43+H45+H47+H49+H51)</f>
        <v>71989.299999999988</v>
      </c>
      <c r="J10" s="10">
        <f>2527182.9-E10</f>
        <v>1925055</v>
      </c>
      <c r="K10" s="11"/>
      <c r="L10" s="12"/>
    </row>
    <row r="11" spans="1:12" ht="21.95" hidden="1" customHeight="1" x14ac:dyDescent="0.25">
      <c r="A11" s="44"/>
      <c r="B11" s="45"/>
      <c r="C11" s="36">
        <v>2023</v>
      </c>
      <c r="D11" s="9" t="e">
        <f>SUM(E11:H11)</f>
        <v>#REF!</v>
      </c>
      <c r="E11" s="9" t="e">
        <f>SUM(#REF!+#REF!+#REF!+#REF!+#REF!+#REF!+#REF!+#REF!+#REF!+#REF!+#REF!+#REF!+#REF!+#REF!+#REF!+#REF!+#REF!)-0.1</f>
        <v>#REF!</v>
      </c>
      <c r="F11" s="9">
        <v>2134090.1</v>
      </c>
      <c r="G11" s="9" t="e">
        <f>#REF!+#REF!</f>
        <v>#REF!</v>
      </c>
      <c r="H11" s="9" t="e">
        <f>#REF!+#REF!+#REF!+#REF!+#REF!+#REF!+#REF!+#REF!+#REF!+#REF!+#REF!+#REF!+#REF!+#REF!+#REF!+#REF!+#REF!</f>
        <v>#REF!</v>
      </c>
      <c r="J11" s="10" t="e">
        <f>2612913.7-E11</f>
        <v>#REF!</v>
      </c>
      <c r="K11" s="11"/>
      <c r="L11" s="11"/>
    </row>
    <row r="12" spans="1:12" ht="21.95" hidden="1" customHeight="1" x14ac:dyDescent="0.25">
      <c r="A12" s="44"/>
      <c r="B12" s="45"/>
      <c r="C12" s="36">
        <v>2024</v>
      </c>
      <c r="D12" s="9" t="e">
        <f>SUM(E12:H12)</f>
        <v>#REF!</v>
      </c>
      <c r="E12" s="9" t="e">
        <f>SUM(#REF!+#REF!+#REF!+#REF!+#REF!+#REF!+#REF!+#REF!+#REF!+#REF!+#REF!+#REF!+#REF!+#REF!)-0.1</f>
        <v>#REF!</v>
      </c>
      <c r="F12" s="9">
        <v>2078676.9</v>
      </c>
      <c r="G12" s="9" t="e">
        <f>#REF!+#REF!</f>
        <v>#REF!</v>
      </c>
      <c r="H12" s="9" t="e">
        <f>#REF!+#REF!+#REF!+#REF!+#REF!+#REF!+#REF!+#REF!+#REF!+#REF!+#REF!+#REF!+#REF!+#REF!</f>
        <v>#REF!</v>
      </c>
      <c r="K12" s="11"/>
      <c r="L12" s="11"/>
    </row>
    <row r="13" spans="1:12" ht="21.95" hidden="1" customHeight="1" x14ac:dyDescent="0.25">
      <c r="A13" s="35"/>
      <c r="B13" s="36"/>
      <c r="C13" s="36">
        <v>2025</v>
      </c>
      <c r="D13" s="9" t="e">
        <f>SUM(E13:H13)</f>
        <v>#REF!</v>
      </c>
      <c r="E13" s="9"/>
      <c r="F13" s="9">
        <v>2079144.3</v>
      </c>
      <c r="G13" s="9" t="e">
        <f>#REF!+#REF!</f>
        <v>#REF!</v>
      </c>
      <c r="H13" s="9"/>
      <c r="K13" s="11"/>
      <c r="L13" s="11"/>
    </row>
    <row r="14" spans="1:12" hidden="1" x14ac:dyDescent="0.25">
      <c r="A14" s="40" t="s">
        <v>4</v>
      </c>
      <c r="B14" s="40"/>
      <c r="C14" s="36"/>
      <c r="D14" s="9" t="e">
        <f>SUM(D10:D13)</f>
        <v>#REF!</v>
      </c>
      <c r="E14" s="9" t="e">
        <f t="shared" ref="E14:H14" si="0">SUM(E10:E13)</f>
        <v>#REF!</v>
      </c>
      <c r="F14" s="9">
        <f t="shared" si="0"/>
        <v>8250435.7000000002</v>
      </c>
      <c r="G14" s="9" t="e">
        <f>SUM(G10:G13)</f>
        <v>#REF!</v>
      </c>
      <c r="H14" s="9" t="e">
        <f t="shared" si="0"/>
        <v>#REF!</v>
      </c>
      <c r="I14" s="10"/>
    </row>
    <row r="15" spans="1:12" ht="78" customHeight="1" x14ac:dyDescent="0.25">
      <c r="A15" s="30" t="s">
        <v>2</v>
      </c>
      <c r="B15" s="29" t="s">
        <v>3</v>
      </c>
      <c r="C15" s="36">
        <v>2022</v>
      </c>
      <c r="D15" s="9">
        <f>SUM(E15:H15)</f>
        <v>2663945</v>
      </c>
      <c r="E15" s="9">
        <f>E18+E20+E22+E24+E26+E28+E30+E32+E34+E37+E39+E41+E43+E45+E47+E49+E51-0.1</f>
        <v>602127.80000000005</v>
      </c>
      <c r="F15" s="9">
        <f>F18+F20+F22+F24+F26+F28+F30+F32+F34+F37+F39+F41+F43+F45+F47+F49+F51</f>
        <v>1958524.4</v>
      </c>
      <c r="G15" s="9">
        <f>G18+G20+G22+G24+G26+G28+G30+G32+G34+G37+G39+G41+G43+G45+G47+G49+G51</f>
        <v>31303.5</v>
      </c>
      <c r="H15" s="9">
        <f>H18+H20+H22+H24+H26+H28+H30+H32+H34+H37+H39+H41+H43+H45+H47+H49+H51</f>
        <v>71989.299999999988</v>
      </c>
      <c r="J15" s="10">
        <f>2527182.9-E15</f>
        <v>1925055.0999999999</v>
      </c>
      <c r="K15" s="11"/>
      <c r="L15" s="12"/>
    </row>
    <row r="16" spans="1:12" x14ac:dyDescent="0.25">
      <c r="A16" s="40" t="s">
        <v>4</v>
      </c>
      <c r="B16" s="40"/>
      <c r="C16" s="36"/>
      <c r="D16" s="26">
        <f t="shared" ref="D16:L16" si="1">SUM(D15:D15)</f>
        <v>2663945</v>
      </c>
      <c r="E16" s="9">
        <f t="shared" si="1"/>
        <v>602127.80000000005</v>
      </c>
      <c r="F16" s="26">
        <f t="shared" si="1"/>
        <v>1958524.4</v>
      </c>
      <c r="G16" s="9">
        <f t="shared" si="1"/>
        <v>31303.5</v>
      </c>
      <c r="H16" s="9">
        <f t="shared" si="1"/>
        <v>71989.299999999988</v>
      </c>
      <c r="I16" s="13">
        <f t="shared" si="1"/>
        <v>0</v>
      </c>
      <c r="J16" s="13">
        <f t="shared" si="1"/>
        <v>1925055.0999999999</v>
      </c>
      <c r="K16" s="13">
        <f t="shared" si="1"/>
        <v>0</v>
      </c>
      <c r="L16" s="13">
        <f t="shared" si="1"/>
        <v>0</v>
      </c>
    </row>
    <row r="17" spans="1:13" x14ac:dyDescent="0.25">
      <c r="A17" s="41" t="s">
        <v>6</v>
      </c>
      <c r="B17" s="42"/>
      <c r="C17" s="42"/>
      <c r="D17" s="42"/>
      <c r="E17" s="42"/>
      <c r="F17" s="42"/>
      <c r="G17" s="42"/>
      <c r="H17" s="43"/>
      <c r="I17" s="10"/>
    </row>
    <row r="18" spans="1:13" ht="51" customHeight="1" x14ac:dyDescent="0.25">
      <c r="A18" s="31" t="s">
        <v>17</v>
      </c>
      <c r="B18" s="33" t="s">
        <v>12</v>
      </c>
      <c r="C18" s="14">
        <v>2022</v>
      </c>
      <c r="D18" s="9">
        <f>E18+F18+G18+H18</f>
        <v>62328.6</v>
      </c>
      <c r="E18" s="9">
        <v>31787.5</v>
      </c>
      <c r="F18" s="9">
        <v>30541.1</v>
      </c>
      <c r="G18" s="9"/>
      <c r="H18" s="9"/>
    </row>
    <row r="19" spans="1:13" x14ac:dyDescent="0.25">
      <c r="A19" s="34" t="s">
        <v>4</v>
      </c>
      <c r="B19" s="15"/>
      <c r="C19" s="14"/>
      <c r="D19" s="9">
        <f>SUM(D18:D18)</f>
        <v>62328.6</v>
      </c>
      <c r="E19" s="26">
        <f>SUM(E18:E18)</f>
        <v>31787.5</v>
      </c>
      <c r="F19" s="26">
        <f>SUM(F18:F18)</f>
        <v>30541.1</v>
      </c>
      <c r="G19" s="9"/>
      <c r="H19" s="9"/>
    </row>
    <row r="20" spans="1:13" ht="50.25" customHeight="1" x14ac:dyDescent="0.25">
      <c r="A20" s="31" t="s">
        <v>7</v>
      </c>
      <c r="B20" s="33" t="s">
        <v>12</v>
      </c>
      <c r="C20" s="14">
        <v>2022</v>
      </c>
      <c r="D20" s="9">
        <f>H20+G20+F20+E20</f>
        <v>3889.4</v>
      </c>
      <c r="E20" s="26"/>
      <c r="F20" s="26">
        <v>3889.4</v>
      </c>
      <c r="G20" s="9"/>
      <c r="H20" s="9"/>
    </row>
    <row r="21" spans="1:13" x14ac:dyDescent="0.25">
      <c r="A21" s="34" t="s">
        <v>4</v>
      </c>
      <c r="B21" s="16"/>
      <c r="C21" s="17"/>
      <c r="D21" s="9">
        <f>SUM(D20:D20)</f>
        <v>3889.4</v>
      </c>
      <c r="E21" s="9"/>
      <c r="F21" s="9">
        <f>SUM(F20:F20)</f>
        <v>3889.4</v>
      </c>
      <c r="G21" s="9"/>
      <c r="H21" s="9"/>
    </row>
    <row r="22" spans="1:13" ht="50.25" customHeight="1" x14ac:dyDescent="0.25">
      <c r="A22" s="31" t="s">
        <v>18</v>
      </c>
      <c r="B22" s="28" t="s">
        <v>12</v>
      </c>
      <c r="C22" s="14">
        <v>2022</v>
      </c>
      <c r="D22" s="9">
        <f>E22+F22+G22</f>
        <v>3798.7</v>
      </c>
      <c r="E22" s="9">
        <v>2263</v>
      </c>
      <c r="F22" s="9">
        <v>1114.5999999999999</v>
      </c>
      <c r="G22" s="9">
        <v>421.1</v>
      </c>
      <c r="H22" s="9"/>
    </row>
    <row r="23" spans="1:13" x14ac:dyDescent="0.25">
      <c r="A23" s="34" t="s">
        <v>4</v>
      </c>
      <c r="B23" s="16"/>
      <c r="C23" s="17"/>
      <c r="D23" s="9">
        <f>SUM(D22:D22)</f>
        <v>3798.7</v>
      </c>
      <c r="E23" s="9">
        <f>SUM(E22:E22)</f>
        <v>2263</v>
      </c>
      <c r="F23" s="9">
        <f>SUM(F22:F22)</f>
        <v>1114.5999999999999</v>
      </c>
      <c r="G23" s="9">
        <f>SUM(G22:G22)</f>
        <v>421.1</v>
      </c>
      <c r="H23" s="9"/>
    </row>
    <row r="24" spans="1:13" ht="68.25" customHeight="1" x14ac:dyDescent="0.25">
      <c r="A24" s="31" t="s">
        <v>8</v>
      </c>
      <c r="B24" s="28" t="s">
        <v>12</v>
      </c>
      <c r="C24" s="14">
        <v>2022</v>
      </c>
      <c r="D24" s="9">
        <f>H24+G24+F24+E24</f>
        <v>253048.3</v>
      </c>
      <c r="E24" s="9"/>
      <c r="F24" s="9">
        <v>189519.3</v>
      </c>
      <c r="G24" s="9">
        <v>27786.400000000001</v>
      </c>
      <c r="H24" s="9">
        <v>35742.6</v>
      </c>
      <c r="M24" s="10"/>
    </row>
    <row r="25" spans="1:13" x14ac:dyDescent="0.25">
      <c r="A25" s="34" t="s">
        <v>4</v>
      </c>
      <c r="B25" s="16"/>
      <c r="C25" s="17"/>
      <c r="D25" s="9">
        <f>SUM(D24:D24)</f>
        <v>253048.3</v>
      </c>
      <c r="E25" s="9"/>
      <c r="F25" s="9">
        <f>SUM(F24:F24)</f>
        <v>189519.3</v>
      </c>
      <c r="G25" s="9">
        <f>SUM(G24:G24)</f>
        <v>27786.400000000001</v>
      </c>
      <c r="H25" s="9">
        <f>SUM(H24:H24)</f>
        <v>35742.6</v>
      </c>
    </row>
    <row r="26" spans="1:13" ht="51" customHeight="1" x14ac:dyDescent="0.25">
      <c r="A26" s="31" t="s">
        <v>28</v>
      </c>
      <c r="B26" s="28" t="s">
        <v>13</v>
      </c>
      <c r="C26" s="14">
        <v>2022</v>
      </c>
      <c r="D26" s="18">
        <f>SUM(E26:H26)</f>
        <v>11118.5</v>
      </c>
      <c r="E26" s="18">
        <v>11118.5</v>
      </c>
      <c r="F26" s="18"/>
      <c r="G26" s="18"/>
      <c r="H26" s="18"/>
    </row>
    <row r="27" spans="1:13" x14ac:dyDescent="0.25">
      <c r="A27" s="34" t="s">
        <v>4</v>
      </c>
      <c r="B27" s="16"/>
      <c r="C27" s="17"/>
      <c r="D27" s="18">
        <f>SUM(D26:D26)</f>
        <v>11118.5</v>
      </c>
      <c r="E27" s="18">
        <f>SUM(E26:E26)</f>
        <v>11118.5</v>
      </c>
      <c r="F27" s="18"/>
      <c r="G27" s="18"/>
      <c r="H27" s="18"/>
    </row>
    <row r="28" spans="1:13" ht="51" customHeight="1" x14ac:dyDescent="0.25">
      <c r="A28" s="31" t="s">
        <v>29</v>
      </c>
      <c r="B28" s="28" t="s">
        <v>13</v>
      </c>
      <c r="C28" s="14">
        <v>2022</v>
      </c>
      <c r="D28" s="18">
        <f>E28</f>
        <v>40862.199999999997</v>
      </c>
      <c r="E28" s="18">
        <v>40862.199999999997</v>
      </c>
      <c r="F28" s="18"/>
      <c r="G28" s="18"/>
      <c r="H28" s="18"/>
    </row>
    <row r="29" spans="1:13" x14ac:dyDescent="0.25">
      <c r="A29" s="34" t="s">
        <v>4</v>
      </c>
      <c r="B29" s="16"/>
      <c r="C29" s="17"/>
      <c r="D29" s="18">
        <f>SUM(D28:D28)</f>
        <v>40862.199999999997</v>
      </c>
      <c r="E29" s="25">
        <f>SUM(E28:E28)</f>
        <v>40862.199999999997</v>
      </c>
      <c r="F29" s="25"/>
      <c r="G29" s="18"/>
      <c r="H29" s="18"/>
    </row>
    <row r="30" spans="1:13" ht="51" customHeight="1" x14ac:dyDescent="0.25">
      <c r="A30" s="31" t="s">
        <v>9</v>
      </c>
      <c r="B30" s="28" t="s">
        <v>13</v>
      </c>
      <c r="C30" s="14">
        <v>2022</v>
      </c>
      <c r="D30" s="18">
        <f>F30</f>
        <v>35798.9</v>
      </c>
      <c r="E30" s="25"/>
      <c r="F30" s="25">
        <f>37993-2194.1</f>
        <v>35798.9</v>
      </c>
      <c r="G30" s="18"/>
      <c r="H30" s="18"/>
    </row>
    <row r="31" spans="1:13" x14ac:dyDescent="0.25">
      <c r="A31" s="34" t="s">
        <v>4</v>
      </c>
      <c r="B31" s="16"/>
      <c r="C31" s="17"/>
      <c r="D31" s="18">
        <f>SUM(D30:D30)</f>
        <v>35798.9</v>
      </c>
      <c r="E31" s="25"/>
      <c r="F31" s="25">
        <f>SUM(F30:F30)</f>
        <v>35798.9</v>
      </c>
      <c r="G31" s="18"/>
      <c r="H31" s="18"/>
    </row>
    <row r="32" spans="1:13" ht="51" customHeight="1" x14ac:dyDescent="0.25">
      <c r="A32" s="31" t="s">
        <v>10</v>
      </c>
      <c r="B32" s="28" t="s">
        <v>13</v>
      </c>
      <c r="C32" s="14">
        <v>2022</v>
      </c>
      <c r="D32" s="18">
        <f>SUM(E32:H32)</f>
        <v>34755.800000000003</v>
      </c>
      <c r="E32" s="18"/>
      <c r="F32" s="18">
        <v>34755.800000000003</v>
      </c>
      <c r="G32" s="18"/>
      <c r="H32" s="18"/>
    </row>
    <row r="33" spans="1:13" ht="15" customHeight="1" x14ac:dyDescent="0.25">
      <c r="A33" s="19" t="s">
        <v>4</v>
      </c>
      <c r="B33" s="16"/>
      <c r="C33" s="17"/>
      <c r="D33" s="18">
        <f>SUM(D32:D32)</f>
        <v>34755.800000000003</v>
      </c>
      <c r="E33" s="18"/>
      <c r="F33" s="18">
        <f>SUM(F32:F32)</f>
        <v>34755.800000000003</v>
      </c>
      <c r="G33" s="18"/>
      <c r="H33" s="18"/>
    </row>
    <row r="34" spans="1:13" ht="51" customHeight="1" x14ac:dyDescent="0.25">
      <c r="A34" s="34" t="s">
        <v>27</v>
      </c>
      <c r="B34" s="32" t="s">
        <v>12</v>
      </c>
      <c r="C34" s="14">
        <v>2022</v>
      </c>
      <c r="D34" s="9">
        <f t="shared" ref="D34" si="2">H34+G34+F34+E34</f>
        <v>36246.699999999997</v>
      </c>
      <c r="E34" s="9"/>
      <c r="F34" s="9"/>
      <c r="G34" s="9"/>
      <c r="H34" s="9">
        <v>36246.699999999997</v>
      </c>
    </row>
    <row r="35" spans="1:13" x14ac:dyDescent="0.25">
      <c r="A35" s="34" t="s">
        <v>4</v>
      </c>
      <c r="B35" s="16"/>
      <c r="C35" s="9"/>
      <c r="D35" s="9">
        <f>SUM(D34:D34)</f>
        <v>36246.699999999997</v>
      </c>
      <c r="E35" s="9"/>
      <c r="F35" s="9"/>
      <c r="G35" s="9"/>
      <c r="H35" s="9">
        <f>SUM(H34:H34)</f>
        <v>36246.699999999997</v>
      </c>
    </row>
    <row r="36" spans="1:13" x14ac:dyDescent="0.25">
      <c r="A36" s="37" t="s">
        <v>11</v>
      </c>
      <c r="B36" s="38"/>
      <c r="C36" s="38"/>
      <c r="D36" s="38"/>
      <c r="E36" s="38"/>
      <c r="F36" s="38"/>
      <c r="G36" s="38"/>
      <c r="H36" s="39"/>
    </row>
    <row r="37" spans="1:13" ht="66" customHeight="1" x14ac:dyDescent="0.25">
      <c r="A37" s="31" t="s">
        <v>19</v>
      </c>
      <c r="B37" s="28" t="s">
        <v>13</v>
      </c>
      <c r="C37" s="14">
        <v>2022</v>
      </c>
      <c r="D37" s="18">
        <f>SUM(E37:H37)</f>
        <v>39123.199999999997</v>
      </c>
      <c r="E37" s="18"/>
      <c r="F37" s="18">
        <v>38982</v>
      </c>
      <c r="G37" s="18">
        <v>141.19999999999999</v>
      </c>
      <c r="H37" s="18"/>
    </row>
    <row r="38" spans="1:13" ht="15" customHeight="1" x14ac:dyDescent="0.25">
      <c r="A38" s="19" t="s">
        <v>4</v>
      </c>
      <c r="B38" s="16"/>
      <c r="C38" s="17"/>
      <c r="D38" s="25">
        <f>SUM(D37:D37)</f>
        <v>39123.199999999997</v>
      </c>
      <c r="E38" s="25"/>
      <c r="F38" s="25">
        <f>SUM(F37:F37)</f>
        <v>38982</v>
      </c>
      <c r="G38" s="18">
        <f>SUM(G37:G37)</f>
        <v>141.19999999999999</v>
      </c>
      <c r="H38" s="18"/>
    </row>
    <row r="39" spans="1:13" ht="83.25" customHeight="1" x14ac:dyDescent="0.25">
      <c r="A39" s="31" t="s">
        <v>20</v>
      </c>
      <c r="B39" s="28" t="s">
        <v>13</v>
      </c>
      <c r="C39" s="14">
        <v>2022</v>
      </c>
      <c r="D39" s="25">
        <f>SUM(E39:H39)</f>
        <v>50724.899999999994</v>
      </c>
      <c r="E39" s="25">
        <v>17265.2</v>
      </c>
      <c r="F39" s="25">
        <v>33459.699999999997</v>
      </c>
      <c r="G39" s="18"/>
      <c r="H39" s="18"/>
    </row>
    <row r="40" spans="1:13" ht="15.75" customHeight="1" x14ac:dyDescent="0.25">
      <c r="A40" s="19" t="s">
        <v>4</v>
      </c>
      <c r="B40" s="16"/>
      <c r="C40" s="17"/>
      <c r="D40" s="25">
        <f>SUM(D39:D39)</f>
        <v>50724.899999999994</v>
      </c>
      <c r="E40" s="25">
        <f>SUM(E39:E39)</f>
        <v>17265.2</v>
      </c>
      <c r="F40" s="25">
        <f>SUM(F39:F39)</f>
        <v>33459.699999999997</v>
      </c>
      <c r="G40" s="18"/>
      <c r="H40" s="18"/>
    </row>
    <row r="41" spans="1:13" ht="101.25" customHeight="1" x14ac:dyDescent="0.25">
      <c r="A41" s="31" t="s">
        <v>21</v>
      </c>
      <c r="B41" s="28" t="s">
        <v>13</v>
      </c>
      <c r="C41" s="14">
        <v>2022</v>
      </c>
      <c r="D41" s="25">
        <f>F41</f>
        <v>104567.2</v>
      </c>
      <c r="E41" s="25"/>
      <c r="F41" s="25">
        <v>104567.2</v>
      </c>
      <c r="G41" s="18"/>
      <c r="H41" s="18"/>
    </row>
    <row r="42" spans="1:13" ht="15.75" customHeight="1" x14ac:dyDescent="0.25">
      <c r="A42" s="19" t="s">
        <v>4</v>
      </c>
      <c r="B42" s="16"/>
      <c r="C42" s="17"/>
      <c r="D42" s="25">
        <f>SUM(D41:D41)</f>
        <v>104567.2</v>
      </c>
      <c r="E42" s="25"/>
      <c r="F42" s="25">
        <f>SUM(F41:F41)</f>
        <v>104567.2</v>
      </c>
      <c r="G42" s="18"/>
      <c r="H42" s="18"/>
    </row>
    <row r="43" spans="1:13" ht="51" customHeight="1" x14ac:dyDescent="0.25">
      <c r="A43" s="31" t="s">
        <v>22</v>
      </c>
      <c r="B43" s="28" t="s">
        <v>13</v>
      </c>
      <c r="C43" s="14">
        <v>2022</v>
      </c>
      <c r="D43" s="18">
        <f>F43</f>
        <v>30795.5</v>
      </c>
      <c r="E43" s="18"/>
      <c r="F43" s="18">
        <v>30795.5</v>
      </c>
      <c r="G43" s="18"/>
      <c r="H43" s="18"/>
    </row>
    <row r="44" spans="1:13" ht="15.75" customHeight="1" x14ac:dyDescent="0.25">
      <c r="A44" s="19" t="s">
        <v>4</v>
      </c>
      <c r="B44" s="16"/>
      <c r="C44" s="17"/>
      <c r="D44" s="25">
        <f>SUM(D43:D43)</f>
        <v>30795.5</v>
      </c>
      <c r="E44" s="25"/>
      <c r="F44" s="25">
        <f>SUM(F43:F43)</f>
        <v>30795.5</v>
      </c>
      <c r="G44" s="18"/>
      <c r="H44" s="18"/>
    </row>
    <row r="45" spans="1:13" ht="51" customHeight="1" x14ac:dyDescent="0.25">
      <c r="A45" s="31" t="s">
        <v>23</v>
      </c>
      <c r="B45" s="28" t="s">
        <v>13</v>
      </c>
      <c r="C45" s="14">
        <v>2022</v>
      </c>
      <c r="D45" s="18">
        <f>E45+F45</f>
        <v>1659606.2999999998</v>
      </c>
      <c r="E45" s="18">
        <v>492041.1</v>
      </c>
      <c r="F45" s="18">
        <v>1167565.2</v>
      </c>
      <c r="G45" s="18"/>
      <c r="H45" s="18"/>
      <c r="M45" s="10"/>
    </row>
    <row r="46" spans="1:13" ht="15.75" customHeight="1" x14ac:dyDescent="0.25">
      <c r="A46" s="19" t="s">
        <v>4</v>
      </c>
      <c r="B46" s="16"/>
      <c r="C46" s="17"/>
      <c r="D46" s="18">
        <f>SUM(D45:D45)</f>
        <v>1659606.2999999998</v>
      </c>
      <c r="E46" s="25">
        <f>SUM(E45:E45)</f>
        <v>492041.1</v>
      </c>
      <c r="F46" s="25">
        <f>SUM(F45:F45)</f>
        <v>1167565.2</v>
      </c>
      <c r="G46" s="18"/>
      <c r="H46" s="18"/>
    </row>
    <row r="47" spans="1:13" ht="51" customHeight="1" x14ac:dyDescent="0.25">
      <c r="A47" s="31" t="s">
        <v>24</v>
      </c>
      <c r="B47" s="28" t="s">
        <v>12</v>
      </c>
      <c r="C47" s="14">
        <v>2022</v>
      </c>
      <c r="D47" s="18">
        <f t="shared" ref="D47" si="3">H47+G47+F47+E47</f>
        <v>49979.100000000006</v>
      </c>
      <c r="E47" s="9"/>
      <c r="F47" s="18">
        <v>47024.3</v>
      </c>
      <c r="G47" s="9">
        <v>2954.8</v>
      </c>
      <c r="H47" s="9"/>
      <c r="I47" s="20"/>
      <c r="J47" s="20"/>
      <c r="K47" s="20"/>
      <c r="L47" s="20"/>
      <c r="M47" s="10"/>
    </row>
    <row r="48" spans="1:13" ht="15.75" customHeight="1" x14ac:dyDescent="0.25">
      <c r="A48" s="34" t="s">
        <v>4</v>
      </c>
      <c r="B48" s="16"/>
      <c r="C48" s="17"/>
      <c r="D48" s="18">
        <f>SUM(D47:D47)</f>
        <v>49979.100000000006</v>
      </c>
      <c r="E48" s="18"/>
      <c r="F48" s="18">
        <f>SUM(F47:F47)</f>
        <v>47024.3</v>
      </c>
      <c r="G48" s="18">
        <f>SUM(G47:G47)</f>
        <v>2954.8</v>
      </c>
      <c r="H48" s="18"/>
    </row>
    <row r="49" spans="1:8" ht="51" customHeight="1" x14ac:dyDescent="0.25">
      <c r="A49" s="31" t="s">
        <v>25</v>
      </c>
      <c r="B49" s="28" t="s">
        <v>15</v>
      </c>
      <c r="C49" s="14">
        <v>2022</v>
      </c>
      <c r="D49" s="9">
        <f>SUM(E49:H49)</f>
        <v>142680.20000000001</v>
      </c>
      <c r="E49" s="9">
        <v>356.5</v>
      </c>
      <c r="F49" s="9">
        <v>142323.70000000001</v>
      </c>
      <c r="G49" s="21"/>
      <c r="H49" s="18"/>
    </row>
    <row r="50" spans="1:8" ht="15.75" customHeight="1" x14ac:dyDescent="0.25">
      <c r="A50" s="19" t="s">
        <v>4</v>
      </c>
      <c r="B50" s="16"/>
      <c r="C50" s="17"/>
      <c r="D50" s="26">
        <f>SUM(D49:D49)</f>
        <v>142680.20000000001</v>
      </c>
      <c r="E50" s="26">
        <f>SUM(E49:E49)</f>
        <v>356.5</v>
      </c>
      <c r="F50" s="26">
        <f>SUM(F49:F49)</f>
        <v>142323.70000000001</v>
      </c>
      <c r="G50" s="21"/>
      <c r="H50" s="18"/>
    </row>
    <row r="51" spans="1:8" ht="51" customHeight="1" x14ac:dyDescent="0.25">
      <c r="A51" s="31" t="s">
        <v>26</v>
      </c>
      <c r="B51" s="28" t="s">
        <v>14</v>
      </c>
      <c r="C51" s="14">
        <v>2022</v>
      </c>
      <c r="D51" s="26">
        <f>SUM(E51:H51)</f>
        <v>104621.59999999999</v>
      </c>
      <c r="E51" s="27">
        <v>6433.9</v>
      </c>
      <c r="F51" s="27">
        <v>98187.7</v>
      </c>
      <c r="G51" s="18"/>
      <c r="H51" s="18"/>
    </row>
    <row r="52" spans="1:8" ht="15.75" customHeight="1" x14ac:dyDescent="0.25">
      <c r="A52" s="19" t="s">
        <v>4</v>
      </c>
      <c r="B52" s="16"/>
      <c r="C52" s="16"/>
      <c r="D52" s="26">
        <f>SUM(D51:D51)</f>
        <v>104621.59999999999</v>
      </c>
      <c r="E52" s="26">
        <f>SUM(E51:E51)</f>
        <v>6433.9</v>
      </c>
      <c r="F52" s="26">
        <f>SUM(F51:F51)</f>
        <v>98187.7</v>
      </c>
      <c r="G52" s="18"/>
      <c r="H52" s="18"/>
    </row>
    <row r="53" spans="1:8" ht="15" customHeight="1" x14ac:dyDescent="0.25">
      <c r="A53" s="22"/>
      <c r="B53" s="10"/>
      <c r="C53" s="10"/>
      <c r="D53" s="23"/>
      <c r="E53" s="23"/>
      <c r="F53" s="23"/>
      <c r="G53" s="10"/>
      <c r="H53" s="10"/>
    </row>
    <row r="54" spans="1:8" ht="15" customHeight="1" x14ac:dyDescent="0.25">
      <c r="A54" s="22"/>
      <c r="B54" s="10"/>
      <c r="C54" s="10"/>
      <c r="D54" s="23"/>
      <c r="E54" s="23"/>
      <c r="F54" s="23"/>
      <c r="G54" s="10"/>
      <c r="H54" s="10"/>
    </row>
    <row r="55" spans="1:8" ht="15" customHeight="1" x14ac:dyDescent="0.25">
      <c r="A55" s="24"/>
    </row>
    <row r="56" spans="1:8" ht="15" customHeight="1" x14ac:dyDescent="0.25">
      <c r="A56" s="24"/>
    </row>
  </sheetData>
  <mergeCells count="13">
    <mergeCell ref="A3:H3"/>
    <mergeCell ref="A4:H4"/>
    <mergeCell ref="A5:H5"/>
    <mergeCell ref="A7:A8"/>
    <mergeCell ref="B7:B8"/>
    <mergeCell ref="C7:C8"/>
    <mergeCell ref="D7:H7"/>
    <mergeCell ref="A36:H36"/>
    <mergeCell ref="A14:B14"/>
    <mergeCell ref="A16:B16"/>
    <mergeCell ref="A17:H17"/>
    <mergeCell ref="A10:A12"/>
    <mergeCell ref="B10:B12"/>
  </mergeCells>
  <pageMargins left="0.70866141732283472" right="0.70866141732283472" top="0.74803149606299213" bottom="0.74803149606299213" header="0.31496062992125984" footer="0.31496062992125984"/>
  <pageSetup paperSize="9" scale="7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Петровна Иванова</dc:creator>
  <cp:lastModifiedBy>Наталья Михайловна Торопова</cp:lastModifiedBy>
  <cp:lastPrinted>2022-09-19T12:12:36Z</cp:lastPrinted>
  <dcterms:created xsi:type="dcterms:W3CDTF">2019-11-06T08:37:30Z</dcterms:created>
  <dcterms:modified xsi:type="dcterms:W3CDTF">2023-05-16T11:10:43Z</dcterms:modified>
</cp:coreProperties>
</file>