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85" yWindow="330" windowWidth="22695" windowHeight="9270"/>
  </bookViews>
  <sheets>
    <sheet name="для НИФИ" sheetId="1" r:id="rId1"/>
    <sheet name="Лист2" sheetId="2" r:id="rId2"/>
    <sheet name="Лист3" sheetId="3" r:id="rId3"/>
  </sheets>
  <definedNames>
    <definedName name="_xlnm.Print_Titles" localSheetId="0">'для НИФИ'!$6:$7</definedName>
  </definedNames>
  <calcPr calcId="145621"/>
</workbook>
</file>

<file path=xl/calcChain.xml><?xml version="1.0" encoding="utf-8"?>
<calcChain xmlns="http://schemas.openxmlformats.org/spreadsheetml/2006/main">
  <c r="G19" i="1" l="1"/>
  <c r="F19" i="1"/>
  <c r="E19" i="1"/>
  <c r="G15" i="1"/>
  <c r="F15" i="1"/>
  <c r="E15" i="1"/>
  <c r="G14" i="1"/>
  <c r="F14" i="1"/>
  <c r="E14" i="1"/>
  <c r="G13" i="1"/>
  <c r="F13" i="1"/>
  <c r="E13" i="1"/>
  <c r="G12" i="1"/>
  <c r="F12" i="1"/>
  <c r="E12" i="1"/>
  <c r="G11" i="1"/>
  <c r="F11" i="1"/>
  <c r="E11" i="1"/>
  <c r="G10" i="1"/>
  <c r="F10" i="1"/>
  <c r="E10" i="1"/>
  <c r="D72" i="1" l="1"/>
  <c r="E72" i="1"/>
  <c r="F72" i="1"/>
  <c r="G72" i="1"/>
  <c r="C72" i="1"/>
  <c r="D22" i="1"/>
  <c r="D20" i="1"/>
  <c r="D9" i="1"/>
  <c r="D82" i="1"/>
  <c r="D80" i="1"/>
  <c r="D77" i="1"/>
  <c r="D66" i="1"/>
  <c r="D58" i="1"/>
  <c r="D54" i="1"/>
  <c r="D45" i="1"/>
  <c r="D42" i="1"/>
  <c r="D37" i="1"/>
  <c r="D26" i="1"/>
  <c r="D8" i="1" l="1"/>
  <c r="D87" i="1" s="1"/>
  <c r="F82" i="1"/>
  <c r="G82" i="1"/>
  <c r="E82" i="1"/>
  <c r="C82" i="1"/>
  <c r="F80" i="1"/>
  <c r="G80" i="1"/>
  <c r="E80" i="1"/>
  <c r="C80" i="1"/>
  <c r="G77" i="1"/>
  <c r="E77" i="1"/>
  <c r="C77" i="1"/>
  <c r="F77" i="1"/>
  <c r="F66" i="1"/>
  <c r="G66" i="1"/>
  <c r="E66" i="1"/>
  <c r="C66" i="1"/>
  <c r="F58" i="1"/>
  <c r="G58" i="1"/>
  <c r="E58" i="1"/>
  <c r="C58" i="1"/>
  <c r="F54" i="1"/>
  <c r="G54" i="1"/>
  <c r="E54" i="1"/>
  <c r="C54" i="1"/>
  <c r="G45" i="1"/>
  <c r="E45" i="1"/>
  <c r="C45" i="1"/>
  <c r="F45" i="1"/>
  <c r="F42" i="1"/>
  <c r="G42" i="1"/>
  <c r="E42" i="1"/>
  <c r="C42" i="1"/>
  <c r="G37" i="1"/>
  <c r="E37" i="1"/>
  <c r="C37" i="1"/>
  <c r="F37" i="1"/>
  <c r="F26" i="1"/>
  <c r="G26" i="1"/>
  <c r="E26" i="1"/>
  <c r="C26" i="1"/>
  <c r="F22" i="1"/>
  <c r="G22" i="1"/>
  <c r="E22" i="1"/>
  <c r="C22" i="1"/>
  <c r="F20" i="1"/>
  <c r="G20" i="1"/>
  <c r="E20" i="1"/>
  <c r="C20" i="1"/>
  <c r="G9" i="1"/>
  <c r="E9" i="1"/>
  <c r="C9" i="1"/>
  <c r="F9" i="1"/>
  <c r="E8" i="1" l="1"/>
  <c r="E87" i="1" s="1"/>
  <c r="G8" i="1"/>
  <c r="G87" i="1" s="1"/>
  <c r="F8" i="1"/>
  <c r="F87" i="1" s="1"/>
  <c r="C8" i="1"/>
  <c r="C87" i="1" s="1"/>
</calcChain>
</file>

<file path=xl/sharedStrings.xml><?xml version="1.0" encoding="utf-8"?>
<sst xmlns="http://schemas.openxmlformats.org/spreadsheetml/2006/main" count="149" uniqueCount="149">
  <si>
    <t>тыс. руб.</t>
  </si>
  <si>
    <t>КФСР</t>
  </si>
  <si>
    <t>Отчет за
2021 год</t>
  </si>
  <si>
    <t>Проект</t>
  </si>
  <si>
    <t>2023 год</t>
  </si>
  <si>
    <t>2024 год</t>
  </si>
  <si>
    <t>2025 год</t>
  </si>
  <si>
    <t>ВСЕГО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</si>
  <si>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</si>
  <si>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</si>
  <si>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</si>
  <si>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</si>
  <si>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</si>
  <si>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</si>
  <si>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</si>
  <si>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</si>
  <si>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</si>
  <si>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</si>
  <si>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</si>
  <si>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</si>
  <si>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</si>
  <si>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</si>
  <si>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</si>
  <si>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</si>
  <si>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</si>
  <si>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</si>
  <si>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</si>
  <si>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</si>
  <si>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</si>
  <si>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</si>
  <si>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</si>
  <si>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</si>
  <si>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</si>
  <si>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</si>
  <si>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</si>
  <si>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</si>
  <si>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</si>
  <si>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</si>
  <si>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</si>
  <si>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</si>
  <si>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</si>
  <si>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</si>
  <si>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</si>
  <si>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</si>
  <si>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</si>
  <si>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</si>
  <si>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</si>
  <si>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</si>
  <si>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</si>
  <si>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</si>
  <si>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</si>
  <si>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</si>
  <si>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</si>
  <si>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</si>
  <si>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</si>
  <si>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</si>
  <si>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</si>
  <si>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</si>
  <si>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</si>
  <si>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</si>
  <si>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</si>
  <si>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</si>
  <si>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</si>
  <si>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</si>
  <si>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</si>
  <si>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</si>
  <si>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</si>
  <si>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</si>
  <si>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</si>
  <si>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</si>
  <si>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</si>
  <si>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</si>
  <si>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</si>
  <si>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</si>
  <si>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</si>
  <si>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</si>
  <si>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</si>
  <si>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</si>
  <si>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</si>
  <si>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</si>
  <si>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</si>
  <si>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</si>
  <si>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</si>
  <si>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</si>
  <si>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</si>
  <si>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</si>
  <si>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</si>
  <si>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</si>
  <si>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</si>
  <si>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</si>
  <si>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</si>
  <si>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</si>
  <si>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</si>
  <si>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</si>
  <si>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</si>
  <si>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</si>
  <si>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</si>
  <si>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</si>
  <si>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</si>
  <si>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</si>
  <si>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</si>
  <si>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</si>
  <si>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</si>
  <si>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</si>
  <si>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</si>
  <si>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</si>
  <si>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</si>
  <si>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</si>
  <si>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</si>
  <si>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</si>
  <si>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</si>
  <si>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</si>
  <si>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</si>
  <si>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</si>
  <si>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</si>
  <si>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</si>
  <si>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</si>
  <si>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</si>
  <si>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</si>
  <si>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</si>
  <si>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</si>
  <si>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</si>
  <si>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</si>
  <si>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</si>
  <si>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</si>
  <si>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</si>
  <si>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</si>
  <si>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</si>
  <si>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</si>
  <si>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</si>
  <si>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</si>
  <si>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</si>
  <si>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</si>
  <si>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</si>
  <si>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</si>
  <si>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</si>
  <si>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</si>
  <si>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</si>
  <si>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Условно утвержденные расходы</t>
  </si>
  <si>
    <t>Всего</t>
  </si>
  <si>
    <t>Другие вопросы в области физической культуры и спорта</t>
  </si>
  <si>
    <t>Приложение 7 к пояснительной записке 2023 года</t>
  </si>
  <si>
    <t>Ожидаемое исполнение 2022 года</t>
  </si>
  <si>
    <t xml:space="preserve">Наименование раздела/подраздела классифцикации расходов </t>
  </si>
  <si>
    <t>Расходы областного бюджета Ленинградской области 
по разделам и подразделам классификации расходов в 2021 - 2025 годах</t>
  </si>
  <si>
    <t>0113</t>
  </si>
  <si>
    <t>0108</t>
  </si>
  <si>
    <t>Международные отношения и международное сотрудничество</t>
  </si>
  <si>
    <t>1105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</si>
</sst>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left" wrapText="1"/>
    </xf>
    <xf numFmtId="0" fontId="2" fillId="3" borderId="5" xfId="0" applyFont="1" applyFill="1" applyBorder="1" applyAlignment="1">
      <alignment vertical="center"/>
    </xf>
    <xf numFmtId="164" fontId="2" fillId="2" borderId="6" xfId="0" applyNumberFormat="1" applyFont="1" applyFill="1" applyBorder="1" applyAlignment="1" applyProtection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5" fillId="0" borderId="0" xfId="0" applyFont="1"/>
    <xf numFmtId="0" fontId="1" fillId="2" borderId="5" xfId="0" applyFont="1" applyFill="1" applyBorder="1"/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6" fillId="0" borderId="0" xfId="0" applyFont="1"/>
    <xf numFmtId="0" fontId="3" fillId="0" borderId="0" xfId="0" applyFont="1"/>
    <xf numFmtId="0" fontId="1" fillId="4" borderId="5" xfId="0" applyFont="1" applyFill="1" applyBorder="1"/>
    <xf numFmtId="0" fontId="2" fillId="4" borderId="5" xfId="0" applyFont="1" applyFill="1" applyBorder="1" applyAlignment="1">
      <alignment horizontal="left" vertical="center" wrapText="1"/>
    </xf>
    <xf numFmtId="164" fontId="2" fillId="4" borderId="5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87"/>
  <sheetViews>
    <sheetView tabSelected="1" view="pageBreakPreview" topLeftCell="A16" zoomScaleNormal="120" zoomScaleSheetLayoutView="100" workbookViewId="0">
      <selection activeCell="C49" sqref="C49"/>
    </sheetView>
  </sheetViews>
  <sheetFormatPr defaultRowHeight="15.75" x14ac:dyDescent="0.25"/>
  <cols>
    <col min="1" max="1" width="8" style="25" customWidth="1"/>
    <col min="2" max="2" width="37" style="25" customWidth="1"/>
    <col min="3" max="3" width="16.42578125" style="25" customWidth="1"/>
    <col min="4" max="4" width="16.42578125" style="26" customWidth="1"/>
    <col min="5" max="7" width="16.42578125" style="25" customWidth="1"/>
    <col min="8" max="16384" width="9.140625" style="14"/>
  </cols>
  <sheetData>
    <row r="1" spans="1:7" x14ac:dyDescent="0.25">
      <c r="A1" s="11"/>
      <c r="B1" s="11"/>
      <c r="C1" s="12"/>
      <c r="D1" s="13"/>
      <c r="E1" s="11"/>
      <c r="F1" s="11"/>
      <c r="G1" s="1" t="s">
        <v>141</v>
      </c>
    </row>
    <row r="2" spans="1:7" x14ac:dyDescent="0.25">
      <c r="A2" s="11"/>
      <c r="B2" s="11"/>
      <c r="C2" s="12"/>
      <c r="D2" s="13"/>
      <c r="E2" s="11"/>
      <c r="F2" s="11"/>
      <c r="G2" s="1"/>
    </row>
    <row r="3" spans="1:7" ht="31.5" customHeight="1" x14ac:dyDescent="0.25">
      <c r="A3" s="30" t="s">
        <v>144</v>
      </c>
      <c r="B3" s="30"/>
      <c r="C3" s="30"/>
      <c r="D3" s="30"/>
      <c r="E3" s="30"/>
      <c r="F3" s="30"/>
      <c r="G3" s="30"/>
    </row>
    <row r="4" spans="1:7" x14ac:dyDescent="0.25">
      <c r="A4" s="15"/>
      <c r="B4" s="15"/>
      <c r="C4" s="16"/>
      <c r="D4" s="17"/>
      <c r="E4" s="15"/>
      <c r="F4" s="15"/>
      <c r="G4" s="15"/>
    </row>
    <row r="5" spans="1:7" x14ac:dyDescent="0.25">
      <c r="A5" s="15"/>
      <c r="B5" s="15"/>
      <c r="C5" s="16"/>
      <c r="D5" s="17"/>
      <c r="E5" s="15"/>
      <c r="F5" s="15"/>
      <c r="G5" s="18" t="s">
        <v>0</v>
      </c>
    </row>
    <row r="6" spans="1:7" s="19" customFormat="1" x14ac:dyDescent="0.25">
      <c r="A6" s="31" t="s">
        <v>1</v>
      </c>
      <c r="B6" s="33" t="s">
        <v>143</v>
      </c>
      <c r="C6" s="33" t="s">
        <v>2</v>
      </c>
      <c r="D6" s="33" t="s">
        <v>142</v>
      </c>
      <c r="E6" s="35" t="s">
        <v>3</v>
      </c>
      <c r="F6" s="36"/>
      <c r="G6" s="37"/>
    </row>
    <row r="7" spans="1:7" s="19" customFormat="1" ht="45" customHeight="1" x14ac:dyDescent="0.25">
      <c r="A7" s="32"/>
      <c r="B7" s="34"/>
      <c r="C7" s="34"/>
      <c r="D7" s="34"/>
      <c r="E7" s="10" t="s">
        <v>4</v>
      </c>
      <c r="F7" s="10" t="s">
        <v>5</v>
      </c>
      <c r="G7" s="10" t="s">
        <v>6</v>
      </c>
    </row>
    <row r="8" spans="1:7" x14ac:dyDescent="0.25">
      <c r="A8" s="27"/>
      <c r="B8" s="28" t="s">
        <v>7</v>
      </c>
      <c r="C8" s="29">
        <f>C9+C20+C22+C26+C37+C42+C45+C54+C58+C66+C72+C77+C80+C82</f>
        <v>174404543.90999997</v>
      </c>
      <c r="D8" s="29">
        <f>D9+D20+D22+D26+D37+D42+D45+D54+D58+D66+D72+D77+D80+D82</f>
        <v>201256318.09999999</v>
      </c>
      <c r="E8" s="29">
        <f t="shared" ref="E8:G8" si="0">E9+E20+E22+E26+E37+E42+E45+E54+E58+E66+E72+E77+E80+E82</f>
        <v>183021803.5</v>
      </c>
      <c r="F8" s="29">
        <f t="shared" si="0"/>
        <v>175219879.29999998</v>
      </c>
      <c r="G8" s="29">
        <f t="shared" si="0"/>
        <v>150749727.89999998</v>
      </c>
    </row>
    <row r="9" spans="1:7" ht="31.5" x14ac:dyDescent="0.25">
      <c r="A9" s="21" t="s">
        <v>8</v>
      </c>
      <c r="B9" s="22" t="s">
        <v>9</v>
      </c>
      <c r="C9" s="3">
        <f>SUM(C10:C19)</f>
        <v>8712741.2799999993</v>
      </c>
      <c r="D9" s="3">
        <f>SUM(D10:D19)</f>
        <v>12804545.300000001</v>
      </c>
      <c r="E9" s="3">
        <f>SUM(E10:E19)</f>
        <v>14216648</v>
      </c>
      <c r="F9" s="3">
        <f>SUM(F10:F19)</f>
        <v>10982125.5</v>
      </c>
      <c r="G9" s="3">
        <f>SUM(G10:G19)</f>
        <v>10487282.6</v>
      </c>
    </row>
    <row r="10" spans="1:7" ht="63" x14ac:dyDescent="0.25">
      <c r="A10" s="23" t="s">
        <v>10</v>
      </c>
      <c r="B10" s="24" t="s">
        <v>11</v>
      </c>
      <c r="C10" s="4">
        <v>5920.4</v>
      </c>
      <c r="D10" s="4">
        <v>6540.8</v>
      </c>
      <c r="E10" s="4">
        <f>6828.9+886.4</f>
        <v>7715.2999999999993</v>
      </c>
      <c r="F10" s="4">
        <f>7217.9+928.4</f>
        <v>8146.2999999999993</v>
      </c>
      <c r="G10" s="4">
        <f>7191.9+928.4</f>
        <v>8120.2999999999993</v>
      </c>
    </row>
    <row r="11" spans="1:7" ht="94.5" x14ac:dyDescent="0.25">
      <c r="A11" s="23" t="s">
        <v>12</v>
      </c>
      <c r="B11" s="24" t="s">
        <v>13</v>
      </c>
      <c r="C11" s="4">
        <v>617539.51</v>
      </c>
      <c r="D11" s="4">
        <v>591827.5</v>
      </c>
      <c r="E11" s="4">
        <f>619184.4+76508.6</f>
        <v>695693</v>
      </c>
      <c r="F11" s="4">
        <f>619184.4+110631.5</f>
        <v>729815.9</v>
      </c>
      <c r="G11" s="4">
        <f>619184.4+110631.5</f>
        <v>729815.9</v>
      </c>
    </row>
    <row r="12" spans="1:7" ht="94.5" x14ac:dyDescent="0.25">
      <c r="A12" s="23" t="s">
        <v>14</v>
      </c>
      <c r="B12" s="24" t="s">
        <v>15</v>
      </c>
      <c r="C12" s="4">
        <v>3395053.79</v>
      </c>
      <c r="D12" s="4">
        <v>3665814.1</v>
      </c>
      <c r="E12" s="4">
        <f>4418973.8-144507.4</f>
        <v>4274466.3999999994</v>
      </c>
      <c r="F12" s="4">
        <f>4697061-195570.1</f>
        <v>4501490.9000000004</v>
      </c>
      <c r="G12" s="4">
        <f>4696916.1-195570.1</f>
        <v>4501346</v>
      </c>
    </row>
    <row r="13" spans="1:7" x14ac:dyDescent="0.25">
      <c r="A13" s="23" t="s">
        <v>16</v>
      </c>
      <c r="B13" s="24" t="s">
        <v>17</v>
      </c>
      <c r="C13" s="4">
        <v>441616.59</v>
      </c>
      <c r="D13" s="4">
        <v>477515.5</v>
      </c>
      <c r="E13" s="4">
        <f>482765.2+32670</f>
        <v>515435.2</v>
      </c>
      <c r="F13" s="4">
        <f>472677.5+37117.5</f>
        <v>509795</v>
      </c>
      <c r="G13" s="4">
        <f>472383.4+37117.5</f>
        <v>509500.9</v>
      </c>
    </row>
    <row r="14" spans="1:7" ht="78.75" x14ac:dyDescent="0.25">
      <c r="A14" s="23" t="s">
        <v>18</v>
      </c>
      <c r="B14" s="24" t="s">
        <v>19</v>
      </c>
      <c r="C14" s="4">
        <v>88448.72</v>
      </c>
      <c r="D14" s="4">
        <v>101524.5</v>
      </c>
      <c r="E14" s="4">
        <f>105148.9+13896</f>
        <v>119044.9</v>
      </c>
      <c r="F14" s="4">
        <f>105148.9+19906.9</f>
        <v>125055.79999999999</v>
      </c>
      <c r="G14" s="4">
        <f>105148.9+19906.9</f>
        <v>125055.79999999999</v>
      </c>
    </row>
    <row r="15" spans="1:7" ht="31.5" x14ac:dyDescent="0.25">
      <c r="A15" s="23" t="s">
        <v>20</v>
      </c>
      <c r="B15" s="24" t="s">
        <v>21</v>
      </c>
      <c r="C15" s="4">
        <v>213375.55</v>
      </c>
      <c r="D15" s="4">
        <v>101224.8</v>
      </c>
      <c r="E15" s="4">
        <f>106600.3+13159.7</f>
        <v>119760</v>
      </c>
      <c r="F15" s="4">
        <f>107669.9+16201.2</f>
        <v>123871.09999999999</v>
      </c>
      <c r="G15" s="4">
        <f>107669.9+16201.2</f>
        <v>123871.09999999999</v>
      </c>
    </row>
    <row r="16" spans="1:7" ht="31.5" x14ac:dyDescent="0.25">
      <c r="A16" s="23" t="s">
        <v>146</v>
      </c>
      <c r="B16" s="24" t="s">
        <v>147</v>
      </c>
      <c r="C16" s="4">
        <v>0</v>
      </c>
      <c r="D16" s="4">
        <v>698679.2</v>
      </c>
      <c r="E16" s="4">
        <v>0</v>
      </c>
      <c r="F16" s="4">
        <v>0</v>
      </c>
      <c r="G16" s="4">
        <v>0</v>
      </c>
    </row>
    <row r="17" spans="1:7" x14ac:dyDescent="0.25">
      <c r="A17" s="23" t="s">
        <v>22</v>
      </c>
      <c r="B17" s="24" t="s">
        <v>23</v>
      </c>
      <c r="C17" s="4">
        <v>0</v>
      </c>
      <c r="D17" s="4">
        <v>1474295.1</v>
      </c>
      <c r="E17" s="4">
        <v>600000</v>
      </c>
      <c r="F17" s="4">
        <v>600000</v>
      </c>
      <c r="G17" s="4">
        <v>600000</v>
      </c>
    </row>
    <row r="18" spans="1:7" ht="47.25" x14ac:dyDescent="0.25">
      <c r="A18" s="23" t="s">
        <v>24</v>
      </c>
      <c r="B18" s="24" t="s">
        <v>25</v>
      </c>
      <c r="C18" s="4">
        <v>18500</v>
      </c>
      <c r="D18" s="4">
        <v>17910.5</v>
      </c>
      <c r="E18" s="4">
        <v>12549.1</v>
      </c>
      <c r="F18" s="4">
        <v>12549.1</v>
      </c>
      <c r="G18" s="4">
        <v>12549.1</v>
      </c>
    </row>
    <row r="19" spans="1:7" ht="31.5" x14ac:dyDescent="0.25">
      <c r="A19" s="23" t="s">
        <v>145</v>
      </c>
      <c r="B19" s="24" t="s">
        <v>26</v>
      </c>
      <c r="C19" s="4">
        <v>3932286.72</v>
      </c>
      <c r="D19" s="4">
        <v>5669213.2999999998</v>
      </c>
      <c r="E19" s="4">
        <f>7864718.1+7266</f>
        <v>7871984.0999999996</v>
      </c>
      <c r="F19" s="4">
        <f>4360737.5+10663.9</f>
        <v>4371401.4000000004</v>
      </c>
      <c r="G19" s="4">
        <f>3866359.6+10663.9</f>
        <v>3877023.5</v>
      </c>
    </row>
    <row r="20" spans="1:7" x14ac:dyDescent="0.25">
      <c r="A20" s="21" t="s">
        <v>27</v>
      </c>
      <c r="B20" s="22" t="s">
        <v>28</v>
      </c>
      <c r="C20" s="5">
        <f>C21</f>
        <v>78850.5</v>
      </c>
      <c r="D20" s="5">
        <f>D21</f>
        <v>80035.199999999997</v>
      </c>
      <c r="E20" s="3">
        <f t="shared" ref="E20:G20" si="1">E21</f>
        <v>80035.199999999997</v>
      </c>
      <c r="F20" s="3">
        <f t="shared" si="1"/>
        <v>82795</v>
      </c>
      <c r="G20" s="3">
        <f t="shared" si="1"/>
        <v>0</v>
      </c>
    </row>
    <row r="21" spans="1:7" ht="31.5" x14ac:dyDescent="0.25">
      <c r="A21" s="23" t="s">
        <v>29</v>
      </c>
      <c r="B21" s="24" t="s">
        <v>30</v>
      </c>
      <c r="C21" s="4">
        <v>78850.5</v>
      </c>
      <c r="D21" s="4">
        <v>80035.199999999997</v>
      </c>
      <c r="E21" s="4">
        <v>80035.199999999997</v>
      </c>
      <c r="F21" s="4">
        <v>82795</v>
      </c>
      <c r="G21" s="4">
        <v>0</v>
      </c>
    </row>
    <row r="22" spans="1:7" ht="63" x14ac:dyDescent="0.25">
      <c r="A22" s="21" t="s">
        <v>31</v>
      </c>
      <c r="B22" s="22" t="s">
        <v>32</v>
      </c>
      <c r="C22" s="3">
        <f>SUM(C23:C25)</f>
        <v>2541664.0299999998</v>
      </c>
      <c r="D22" s="3">
        <f>SUM(D23:D25)</f>
        <v>2880644.1</v>
      </c>
      <c r="E22" s="3">
        <f>SUM(E23:E25)</f>
        <v>3036240.1999999997</v>
      </c>
      <c r="F22" s="3">
        <f>SUM(F23:F25)</f>
        <v>2746195</v>
      </c>
      <c r="G22" s="3">
        <f>SUM(G23:G25)</f>
        <v>2749062.4</v>
      </c>
    </row>
    <row r="23" spans="1:7" x14ac:dyDescent="0.25">
      <c r="A23" s="23" t="s">
        <v>33</v>
      </c>
      <c r="B23" s="24" t="s">
        <v>34</v>
      </c>
      <c r="C23" s="4">
        <v>520183.6</v>
      </c>
      <c r="D23" s="4">
        <v>560037.1</v>
      </c>
      <c r="E23" s="4">
        <v>506808.4</v>
      </c>
      <c r="F23" s="4">
        <v>496340</v>
      </c>
      <c r="G23" s="4">
        <v>496340</v>
      </c>
    </row>
    <row r="24" spans="1:7" ht="63" x14ac:dyDescent="0.25">
      <c r="A24" s="23" t="s">
        <v>35</v>
      </c>
      <c r="B24" s="24" t="s">
        <v>36</v>
      </c>
      <c r="C24" s="4">
        <v>1576258.66</v>
      </c>
      <c r="D24" s="4">
        <v>1834264.4</v>
      </c>
      <c r="E24" s="4">
        <v>2042420.9</v>
      </c>
      <c r="F24" s="4">
        <v>1908000.9</v>
      </c>
      <c r="G24" s="4">
        <v>1908000.9</v>
      </c>
    </row>
    <row r="25" spans="1:7" ht="47.25" x14ac:dyDescent="0.25">
      <c r="A25" s="23" t="s">
        <v>37</v>
      </c>
      <c r="B25" s="24" t="s">
        <v>38</v>
      </c>
      <c r="C25" s="4">
        <v>445221.77</v>
      </c>
      <c r="D25" s="4">
        <v>486342.6</v>
      </c>
      <c r="E25" s="4">
        <v>487010.9</v>
      </c>
      <c r="F25" s="4">
        <v>341854.1</v>
      </c>
      <c r="G25" s="4">
        <v>344721.5</v>
      </c>
    </row>
    <row r="26" spans="1:7" ht="15.75" customHeight="1" x14ac:dyDescent="0.25">
      <c r="A26" s="21" t="s">
        <v>39</v>
      </c>
      <c r="B26" s="22" t="s">
        <v>40</v>
      </c>
      <c r="C26" s="3">
        <f>SUM(C27:C36)</f>
        <v>30138410.969999999</v>
      </c>
      <c r="D26" s="3">
        <f>SUM(D27:D36)</f>
        <v>42039268.799999997</v>
      </c>
      <c r="E26" s="3">
        <f t="shared" ref="E26:G26" si="2">SUM(E27:E36)</f>
        <v>34769419.600000001</v>
      </c>
      <c r="F26" s="3">
        <f t="shared" si="2"/>
        <v>29197406.5</v>
      </c>
      <c r="G26" s="3">
        <f t="shared" si="2"/>
        <v>22244575.300000001</v>
      </c>
    </row>
    <row r="27" spans="1:7" x14ac:dyDescent="0.25">
      <c r="A27" s="23" t="s">
        <v>41</v>
      </c>
      <c r="B27" s="24" t="s">
        <v>42</v>
      </c>
      <c r="C27" s="4">
        <v>468082.81</v>
      </c>
      <c r="D27" s="4">
        <v>572461.30000000005</v>
      </c>
      <c r="E27" s="4">
        <v>448531.7</v>
      </c>
      <c r="F27" s="4">
        <v>443359.6</v>
      </c>
      <c r="G27" s="4">
        <v>437859.5</v>
      </c>
    </row>
    <row r="28" spans="1:7" ht="31.5" x14ac:dyDescent="0.25">
      <c r="A28" s="23" t="s">
        <v>43</v>
      </c>
      <c r="B28" s="24" t="s">
        <v>44</v>
      </c>
      <c r="C28" s="4">
        <v>5504.56</v>
      </c>
      <c r="D28" s="4">
        <v>5645.6</v>
      </c>
      <c r="E28" s="4">
        <v>5645.6</v>
      </c>
      <c r="F28" s="4">
        <v>5645.6</v>
      </c>
      <c r="G28" s="4">
        <v>5645.6</v>
      </c>
    </row>
    <row r="29" spans="1:7" x14ac:dyDescent="0.25">
      <c r="A29" s="23" t="s">
        <v>45</v>
      </c>
      <c r="B29" s="24" t="s">
        <v>46</v>
      </c>
      <c r="C29" s="4">
        <v>5520851.7199999997</v>
      </c>
      <c r="D29" s="4">
        <v>5374457.4000000004</v>
      </c>
      <c r="E29" s="4">
        <v>5248103.3</v>
      </c>
      <c r="F29" s="4">
        <v>4560150.5999999996</v>
      </c>
      <c r="G29" s="4">
        <v>3976094.8</v>
      </c>
    </row>
    <row r="30" spans="1:7" x14ac:dyDescent="0.25">
      <c r="A30" s="23" t="s">
        <v>47</v>
      </c>
      <c r="B30" s="24" t="s">
        <v>48</v>
      </c>
      <c r="C30" s="4">
        <v>90378.42</v>
      </c>
      <c r="D30" s="4">
        <v>82703.8</v>
      </c>
      <c r="E30" s="4">
        <v>78559.899999999994</v>
      </c>
      <c r="F30" s="4">
        <v>78511.100000000006</v>
      </c>
      <c r="G30" s="4">
        <v>60068</v>
      </c>
    </row>
    <row r="31" spans="1:7" x14ac:dyDescent="0.25">
      <c r="A31" s="23" t="s">
        <v>49</v>
      </c>
      <c r="B31" s="24" t="s">
        <v>50</v>
      </c>
      <c r="C31" s="4">
        <v>1723885.69</v>
      </c>
      <c r="D31" s="4">
        <v>1746650.4</v>
      </c>
      <c r="E31" s="4">
        <v>1712195.7</v>
      </c>
      <c r="F31" s="4">
        <v>1773592.8</v>
      </c>
      <c r="G31" s="4">
        <v>1280943.2</v>
      </c>
    </row>
    <row r="32" spans="1:7" x14ac:dyDescent="0.25">
      <c r="A32" s="23" t="s">
        <v>51</v>
      </c>
      <c r="B32" s="24" t="s">
        <v>52</v>
      </c>
      <c r="C32" s="4">
        <v>296314.39</v>
      </c>
      <c r="D32" s="4">
        <v>534962.30000000005</v>
      </c>
      <c r="E32" s="4">
        <v>814903.2</v>
      </c>
      <c r="F32" s="4">
        <v>222037.7</v>
      </c>
      <c r="G32" s="4">
        <v>178561.2</v>
      </c>
    </row>
    <row r="33" spans="1:7" ht="31.5" x14ac:dyDescent="0.25">
      <c r="A33" s="23" t="s">
        <v>53</v>
      </c>
      <c r="B33" s="24" t="s">
        <v>54</v>
      </c>
      <c r="C33" s="4">
        <v>16613457.92</v>
      </c>
      <c r="D33" s="4">
        <v>24733473</v>
      </c>
      <c r="E33" s="4">
        <v>19984251.600000001</v>
      </c>
      <c r="F33" s="4">
        <v>17723299</v>
      </c>
      <c r="G33" s="4">
        <v>13040553.800000001</v>
      </c>
    </row>
    <row r="34" spans="1:7" x14ac:dyDescent="0.25">
      <c r="A34" s="23" t="s">
        <v>55</v>
      </c>
      <c r="B34" s="24" t="s">
        <v>56</v>
      </c>
      <c r="C34" s="4">
        <v>1451644.57</v>
      </c>
      <c r="D34" s="4">
        <v>1717534.5</v>
      </c>
      <c r="E34" s="4">
        <v>1879876</v>
      </c>
      <c r="F34" s="4">
        <v>1986715.3</v>
      </c>
      <c r="G34" s="4">
        <v>1624866.7</v>
      </c>
    </row>
    <row r="35" spans="1:7" ht="31.5" customHeight="1" x14ac:dyDescent="0.25">
      <c r="A35" s="23" t="s">
        <v>57</v>
      </c>
      <c r="B35" s="24" t="s">
        <v>58</v>
      </c>
      <c r="C35" s="4">
        <v>3500</v>
      </c>
      <c r="D35" s="4">
        <v>5400</v>
      </c>
      <c r="E35" s="4">
        <v>13092</v>
      </c>
      <c r="F35" s="4">
        <v>14191</v>
      </c>
      <c r="G35" s="4">
        <v>14400</v>
      </c>
    </row>
    <row r="36" spans="1:7" ht="31.5" x14ac:dyDescent="0.25">
      <c r="A36" s="23" t="s">
        <v>59</v>
      </c>
      <c r="B36" s="24" t="s">
        <v>60</v>
      </c>
      <c r="C36" s="4">
        <v>3964790.89</v>
      </c>
      <c r="D36" s="4">
        <v>7265980.5</v>
      </c>
      <c r="E36" s="4">
        <v>4584260.5999999996</v>
      </c>
      <c r="F36" s="4">
        <v>2389903.7999999998</v>
      </c>
      <c r="G36" s="4">
        <v>1625582.5</v>
      </c>
    </row>
    <row r="37" spans="1:7" ht="31.5" customHeight="1" x14ac:dyDescent="0.25">
      <c r="A37" s="21" t="s">
        <v>61</v>
      </c>
      <c r="B37" s="22" t="s">
        <v>62</v>
      </c>
      <c r="C37" s="3">
        <f>SUM(C38:C41)</f>
        <v>17244626.600000001</v>
      </c>
      <c r="D37" s="3">
        <f>SUM(D38:D41)</f>
        <v>21842785</v>
      </c>
      <c r="E37" s="3">
        <f>SUM(E38:E41)</f>
        <v>13963805.9</v>
      </c>
      <c r="F37" s="3">
        <f>SUM(F38:F41)</f>
        <v>13841654.299999999</v>
      </c>
      <c r="G37" s="3">
        <f>SUM(G38:G41)</f>
        <v>10431794.200000001</v>
      </c>
    </row>
    <row r="38" spans="1:7" x14ac:dyDescent="0.25">
      <c r="A38" s="23" t="s">
        <v>63</v>
      </c>
      <c r="B38" s="24" t="s">
        <v>64</v>
      </c>
      <c r="C38" s="4">
        <v>4797817.9000000004</v>
      </c>
      <c r="D38" s="4">
        <v>6483211.0999999996</v>
      </c>
      <c r="E38" s="4">
        <v>3327960.3</v>
      </c>
      <c r="F38" s="4">
        <v>3820982.4</v>
      </c>
      <c r="G38" s="4">
        <v>635849.30000000005</v>
      </c>
    </row>
    <row r="39" spans="1:7" x14ac:dyDescent="0.25">
      <c r="A39" s="23" t="s">
        <v>65</v>
      </c>
      <c r="B39" s="24" t="s">
        <v>66</v>
      </c>
      <c r="C39" s="4">
        <v>9748249.3100000005</v>
      </c>
      <c r="D39" s="4">
        <v>12752181.5</v>
      </c>
      <c r="E39" s="4">
        <v>8493887.1999999993</v>
      </c>
      <c r="F39" s="4">
        <v>8134893.7999999998</v>
      </c>
      <c r="G39" s="4">
        <v>9139044.4000000004</v>
      </c>
    </row>
    <row r="40" spans="1:7" x14ac:dyDescent="0.25">
      <c r="A40" s="23" t="s">
        <v>67</v>
      </c>
      <c r="B40" s="24" t="s">
        <v>68</v>
      </c>
      <c r="C40" s="4">
        <v>2043779.28</v>
      </c>
      <c r="D40" s="4">
        <v>2145692.4</v>
      </c>
      <c r="E40" s="4">
        <v>1679358.4</v>
      </c>
      <c r="F40" s="4">
        <v>1469348.1</v>
      </c>
      <c r="G40" s="4">
        <v>240470.5</v>
      </c>
    </row>
    <row r="41" spans="1:7" ht="31.5" x14ac:dyDescent="0.25">
      <c r="A41" s="23" t="s">
        <v>69</v>
      </c>
      <c r="B41" s="24" t="s">
        <v>70</v>
      </c>
      <c r="C41" s="4">
        <v>654780.11</v>
      </c>
      <c r="D41" s="4">
        <v>461700</v>
      </c>
      <c r="E41" s="4">
        <v>462600</v>
      </c>
      <c r="F41" s="4">
        <v>416430</v>
      </c>
      <c r="G41" s="4">
        <v>416430</v>
      </c>
    </row>
    <row r="42" spans="1:7" ht="31.5" x14ac:dyDescent="0.25">
      <c r="A42" s="21" t="s">
        <v>71</v>
      </c>
      <c r="B42" s="22" t="s">
        <v>72</v>
      </c>
      <c r="C42" s="3">
        <f>SUM(C43:C44)</f>
        <v>472681.62</v>
      </c>
      <c r="D42" s="3">
        <f>SUM(D43:D44)</f>
        <v>555815.6</v>
      </c>
      <c r="E42" s="3">
        <f>SUM(E43:E44)</f>
        <v>612434.69999999995</v>
      </c>
      <c r="F42" s="3">
        <f>SUM(F43:F44)</f>
        <v>562696.5</v>
      </c>
      <c r="G42" s="3">
        <f>SUM(G43:G44)</f>
        <v>657768</v>
      </c>
    </row>
    <row r="43" spans="1:7" ht="47.25" x14ac:dyDescent="0.25">
      <c r="A43" s="23" t="s">
        <v>73</v>
      </c>
      <c r="B43" s="24" t="s">
        <v>74</v>
      </c>
      <c r="C43" s="4">
        <v>127205.03</v>
      </c>
      <c r="D43" s="4">
        <v>129666.1</v>
      </c>
      <c r="E43" s="4">
        <v>150127.1</v>
      </c>
      <c r="F43" s="4">
        <v>129904.7</v>
      </c>
      <c r="G43" s="4">
        <v>122631.9</v>
      </c>
    </row>
    <row r="44" spans="1:7" ht="31.5" x14ac:dyDescent="0.25">
      <c r="A44" s="23" t="s">
        <v>75</v>
      </c>
      <c r="B44" s="24" t="s">
        <v>76</v>
      </c>
      <c r="C44" s="4">
        <v>345476.59</v>
      </c>
      <c r="D44" s="4">
        <v>426149.5</v>
      </c>
      <c r="E44" s="4">
        <v>462307.6</v>
      </c>
      <c r="F44" s="4">
        <v>432791.8</v>
      </c>
      <c r="G44" s="4">
        <v>535136.1</v>
      </c>
    </row>
    <row r="45" spans="1:7" x14ac:dyDescent="0.25">
      <c r="A45" s="21" t="s">
        <v>77</v>
      </c>
      <c r="B45" s="22" t="s">
        <v>78</v>
      </c>
      <c r="C45" s="3">
        <f>SUM(C46:C53)</f>
        <v>40520447.669999994</v>
      </c>
      <c r="D45" s="3">
        <f>SUM(D46:D53)</f>
        <v>40750603.600000001</v>
      </c>
      <c r="E45" s="3">
        <f>SUM(E46:E53)</f>
        <v>38388573.199999996</v>
      </c>
      <c r="F45" s="3">
        <f t="shared" ref="F45" si="3">SUM(F46:F53)</f>
        <v>39780941.100000009</v>
      </c>
      <c r="G45" s="3">
        <f>SUM(G46:G53)</f>
        <v>38693322.5</v>
      </c>
    </row>
    <row r="46" spans="1:7" x14ac:dyDescent="0.25">
      <c r="A46" s="23" t="s">
        <v>79</v>
      </c>
      <c r="B46" s="24" t="s">
        <v>80</v>
      </c>
      <c r="C46" s="4">
        <v>13650576</v>
      </c>
      <c r="D46" s="4">
        <v>13647194.1</v>
      </c>
      <c r="E46" s="4">
        <v>13664041.5</v>
      </c>
      <c r="F46" s="4">
        <v>14450600.300000001</v>
      </c>
      <c r="G46" s="4">
        <v>13070610.699999999</v>
      </c>
    </row>
    <row r="47" spans="1:7" x14ac:dyDescent="0.25">
      <c r="A47" s="23" t="s">
        <v>81</v>
      </c>
      <c r="B47" s="24" t="s">
        <v>82</v>
      </c>
      <c r="C47" s="4">
        <v>20534921.030000001</v>
      </c>
      <c r="D47" s="4">
        <v>20511781.5</v>
      </c>
      <c r="E47" s="4">
        <v>18307106.899999999</v>
      </c>
      <c r="F47" s="4">
        <v>19501469.399999999</v>
      </c>
      <c r="G47" s="4">
        <v>19346055.899999999</v>
      </c>
    </row>
    <row r="48" spans="1:7" x14ac:dyDescent="0.25">
      <c r="A48" s="23" t="s">
        <v>83</v>
      </c>
      <c r="B48" s="24" t="s">
        <v>84</v>
      </c>
      <c r="C48" s="4">
        <v>690306.3</v>
      </c>
      <c r="D48" s="4">
        <v>498632.1</v>
      </c>
      <c r="E48" s="4">
        <v>782353.2</v>
      </c>
      <c r="F48" s="4">
        <v>393693.2</v>
      </c>
      <c r="G48" s="4">
        <v>372684.79999999999</v>
      </c>
    </row>
    <row r="49" spans="1:7" ht="31.5" x14ac:dyDescent="0.25">
      <c r="A49" s="23" t="s">
        <v>85</v>
      </c>
      <c r="B49" s="24" t="s">
        <v>86</v>
      </c>
      <c r="C49" s="4">
        <v>3289287.74</v>
      </c>
      <c r="D49" s="4">
        <v>3609208.6</v>
      </c>
      <c r="E49" s="4">
        <v>3247998.9</v>
      </c>
      <c r="F49" s="4">
        <v>3098155.1</v>
      </c>
      <c r="G49" s="4">
        <v>3577946.3</v>
      </c>
    </row>
    <row r="50" spans="1:7" ht="47.25" x14ac:dyDescent="0.25">
      <c r="A50" s="23" t="s">
        <v>87</v>
      </c>
      <c r="B50" s="24" t="s">
        <v>88</v>
      </c>
      <c r="C50" s="4">
        <v>372081.72</v>
      </c>
      <c r="D50" s="4">
        <v>316163.5</v>
      </c>
      <c r="E50" s="4">
        <v>357605.9</v>
      </c>
      <c r="F50" s="4">
        <v>349433.1</v>
      </c>
      <c r="G50" s="4">
        <v>345833.1</v>
      </c>
    </row>
    <row r="51" spans="1:7" ht="31.5" x14ac:dyDescent="0.25">
      <c r="A51" s="23" t="s">
        <v>89</v>
      </c>
      <c r="B51" s="24" t="s">
        <v>90</v>
      </c>
      <c r="C51" s="4">
        <v>964623.8</v>
      </c>
      <c r="D51" s="4">
        <v>935438.4</v>
      </c>
      <c r="E51" s="4">
        <v>936171.9</v>
      </c>
      <c r="F51" s="4">
        <v>936171.9</v>
      </c>
      <c r="G51" s="4">
        <v>936171.9</v>
      </c>
    </row>
    <row r="52" spans="1:7" ht="31.5" x14ac:dyDescent="0.25">
      <c r="A52" s="23" t="s">
        <v>91</v>
      </c>
      <c r="B52" s="24" t="s">
        <v>92</v>
      </c>
      <c r="C52" s="4">
        <v>666164.47999999998</v>
      </c>
      <c r="D52" s="4">
        <v>874042.9</v>
      </c>
      <c r="E52" s="4">
        <v>753112.5</v>
      </c>
      <c r="F52" s="4">
        <v>710869.5</v>
      </c>
      <c r="G52" s="4">
        <v>710951.1</v>
      </c>
    </row>
    <row r="53" spans="1:7" ht="31.5" x14ac:dyDescent="0.25">
      <c r="A53" s="23" t="s">
        <v>93</v>
      </c>
      <c r="B53" s="24" t="s">
        <v>94</v>
      </c>
      <c r="C53" s="4">
        <v>352486.6</v>
      </c>
      <c r="D53" s="4">
        <v>358142.5</v>
      </c>
      <c r="E53" s="4">
        <v>340182.4</v>
      </c>
      <c r="F53" s="4">
        <v>340548.6</v>
      </c>
      <c r="G53" s="4">
        <v>333068.7</v>
      </c>
    </row>
    <row r="54" spans="1:7" ht="31.5" x14ac:dyDescent="0.25">
      <c r="A54" s="21" t="s">
        <v>95</v>
      </c>
      <c r="B54" s="22" t="s">
        <v>96</v>
      </c>
      <c r="C54" s="3">
        <f>SUM(C55:C57)</f>
        <v>4121078.69</v>
      </c>
      <c r="D54" s="3">
        <f>SUM(D55:D57)</f>
        <v>4260667.3</v>
      </c>
      <c r="E54" s="3">
        <f>SUM(E55:E57)</f>
        <v>3500123.5</v>
      </c>
      <c r="F54" s="3">
        <f>SUM(F55:F57)</f>
        <v>3416628.9</v>
      </c>
      <c r="G54" s="3">
        <f>SUM(G55:G57)</f>
        <v>2812368.8000000003</v>
      </c>
    </row>
    <row r="55" spans="1:7" x14ac:dyDescent="0.25">
      <c r="A55" s="23" t="s">
        <v>97</v>
      </c>
      <c r="B55" s="24" t="s">
        <v>98</v>
      </c>
      <c r="C55" s="4">
        <v>4074940.59</v>
      </c>
      <c r="D55" s="4">
        <v>4213069.7</v>
      </c>
      <c r="E55" s="4">
        <v>3450910.3</v>
      </c>
      <c r="F55" s="4">
        <v>3364491.6</v>
      </c>
      <c r="G55" s="4">
        <v>2766974.6</v>
      </c>
    </row>
    <row r="56" spans="1:7" x14ac:dyDescent="0.25">
      <c r="A56" s="23" t="s">
        <v>99</v>
      </c>
      <c r="B56" s="24" t="s">
        <v>100</v>
      </c>
      <c r="C56" s="4">
        <v>16000</v>
      </c>
      <c r="D56" s="4">
        <v>14400</v>
      </c>
      <c r="E56" s="4">
        <v>14400</v>
      </c>
      <c r="F56" s="4">
        <v>14400</v>
      </c>
      <c r="G56" s="4">
        <v>14400</v>
      </c>
    </row>
    <row r="57" spans="1:7" ht="31.5" x14ac:dyDescent="0.25">
      <c r="A57" s="23" t="s">
        <v>101</v>
      </c>
      <c r="B57" s="24" t="s">
        <v>102</v>
      </c>
      <c r="C57" s="4">
        <v>30138.1</v>
      </c>
      <c r="D57" s="4">
        <v>33197.599999999999</v>
      </c>
      <c r="E57" s="4">
        <v>34813.199999999997</v>
      </c>
      <c r="F57" s="4">
        <v>37737.300000000003</v>
      </c>
      <c r="G57" s="4">
        <v>30994.2</v>
      </c>
    </row>
    <row r="58" spans="1:7" x14ac:dyDescent="0.25">
      <c r="A58" s="21" t="s">
        <v>103</v>
      </c>
      <c r="B58" s="22" t="s">
        <v>104</v>
      </c>
      <c r="C58" s="3">
        <f>SUM(C59:C65)</f>
        <v>24116700.189999998</v>
      </c>
      <c r="D58" s="3">
        <f>SUM(D59:D65)</f>
        <v>23406748.699999999</v>
      </c>
      <c r="E58" s="3">
        <f>SUM(E59:E65)</f>
        <v>20226903.399999999</v>
      </c>
      <c r="F58" s="3">
        <f t="shared" ref="F58:G58" si="4">SUM(F59:F65)</f>
        <v>20346096.300000001</v>
      </c>
      <c r="G58" s="3">
        <f t="shared" si="4"/>
        <v>18818121.399999999</v>
      </c>
    </row>
    <row r="59" spans="1:7" ht="15.75" customHeight="1" x14ac:dyDescent="0.25">
      <c r="A59" s="23" t="s">
        <v>105</v>
      </c>
      <c r="B59" s="24" t="s">
        <v>106</v>
      </c>
      <c r="C59" s="4">
        <v>6225056.4100000001</v>
      </c>
      <c r="D59" s="4">
        <v>6128648.5</v>
      </c>
      <c r="E59" s="4">
        <v>5108093.4000000004</v>
      </c>
      <c r="F59" s="4">
        <v>5026564.3</v>
      </c>
      <c r="G59" s="4">
        <v>4961290</v>
      </c>
    </row>
    <row r="60" spans="1:7" x14ac:dyDescent="0.25">
      <c r="A60" s="23" t="s">
        <v>107</v>
      </c>
      <c r="B60" s="24" t="s">
        <v>108</v>
      </c>
      <c r="C60" s="4">
        <v>6982435.04</v>
      </c>
      <c r="D60" s="4">
        <v>7134364.0999999996</v>
      </c>
      <c r="E60" s="4">
        <v>6520181.2999999998</v>
      </c>
      <c r="F60" s="4">
        <v>6264880.4000000004</v>
      </c>
      <c r="G60" s="4">
        <v>5019667.9000000004</v>
      </c>
    </row>
    <row r="61" spans="1:7" ht="31.5" x14ac:dyDescent="0.25">
      <c r="A61" s="23" t="s">
        <v>109</v>
      </c>
      <c r="B61" s="24" t="s">
        <v>110</v>
      </c>
      <c r="C61" s="4">
        <v>55708.81</v>
      </c>
      <c r="D61" s="4">
        <v>65222.2</v>
      </c>
      <c r="E61" s="4">
        <v>69780.3</v>
      </c>
      <c r="F61" s="4">
        <v>69793.899999999994</v>
      </c>
      <c r="G61" s="4">
        <v>69810.100000000006</v>
      </c>
    </row>
    <row r="62" spans="1:7" x14ac:dyDescent="0.25">
      <c r="A62" s="23" t="s">
        <v>111</v>
      </c>
      <c r="B62" s="24" t="s">
        <v>112</v>
      </c>
      <c r="C62" s="4">
        <v>935016.66</v>
      </c>
      <c r="D62" s="4">
        <v>386531.3</v>
      </c>
      <c r="E62" s="4">
        <v>403156</v>
      </c>
      <c r="F62" s="4">
        <v>411388.9</v>
      </c>
      <c r="G62" s="4">
        <v>270911</v>
      </c>
    </row>
    <row r="63" spans="1:7" ht="15.75" customHeight="1" x14ac:dyDescent="0.25">
      <c r="A63" s="23" t="s">
        <v>113</v>
      </c>
      <c r="B63" s="24" t="s">
        <v>114</v>
      </c>
      <c r="C63" s="4">
        <v>116026.03</v>
      </c>
      <c r="D63" s="4">
        <v>113153</v>
      </c>
      <c r="E63" s="4">
        <v>124919.7</v>
      </c>
      <c r="F63" s="4">
        <v>124991.1</v>
      </c>
      <c r="G63" s="4">
        <v>130065.1</v>
      </c>
    </row>
    <row r="64" spans="1:7" ht="47.25" x14ac:dyDescent="0.25">
      <c r="A64" s="23" t="s">
        <v>115</v>
      </c>
      <c r="B64" s="24" t="s">
        <v>116</v>
      </c>
      <c r="C64" s="4">
        <v>319233.21999999997</v>
      </c>
      <c r="D64" s="4">
        <v>337310.4</v>
      </c>
      <c r="E64" s="4">
        <v>362625.4</v>
      </c>
      <c r="F64" s="4">
        <v>355852.3</v>
      </c>
      <c r="G64" s="4">
        <v>356855.6</v>
      </c>
    </row>
    <row r="65" spans="1:7" ht="31.5" x14ac:dyDescent="0.25">
      <c r="A65" s="23" t="s">
        <v>117</v>
      </c>
      <c r="B65" s="24" t="s">
        <v>118</v>
      </c>
      <c r="C65" s="4">
        <v>9483224.0199999996</v>
      </c>
      <c r="D65" s="4">
        <v>9241519.1999999993</v>
      </c>
      <c r="E65" s="4">
        <v>7638147.2999999998</v>
      </c>
      <c r="F65" s="4">
        <v>8092625.4000000004</v>
      </c>
      <c r="G65" s="4">
        <v>8009521.7000000002</v>
      </c>
    </row>
    <row r="66" spans="1:7" x14ac:dyDescent="0.25">
      <c r="A66" s="21">
        <v>1000</v>
      </c>
      <c r="B66" s="22" t="s">
        <v>119</v>
      </c>
      <c r="C66" s="3">
        <f>SUM(C67:C71)</f>
        <v>37381426.07</v>
      </c>
      <c r="D66" s="3">
        <f>SUM(D67:D71)</f>
        <v>40807082.5</v>
      </c>
      <c r="E66" s="3">
        <f>SUM(E67:E71)</f>
        <v>42598859.100000001</v>
      </c>
      <c r="F66" s="3">
        <f t="shared" ref="F66:G66" si="5">SUM(F67:F71)</f>
        <v>43196781.400000006</v>
      </c>
      <c r="G66" s="3">
        <f t="shared" si="5"/>
        <v>33066233.299999997</v>
      </c>
    </row>
    <row r="67" spans="1:7" x14ac:dyDescent="0.25">
      <c r="A67" s="23">
        <v>1001</v>
      </c>
      <c r="B67" s="24" t="s">
        <v>120</v>
      </c>
      <c r="C67" s="4">
        <v>427490.54</v>
      </c>
      <c r="D67" s="4">
        <v>442713.5</v>
      </c>
      <c r="E67" s="4">
        <v>531668.6</v>
      </c>
      <c r="F67" s="4">
        <v>532218.6</v>
      </c>
      <c r="G67" s="4">
        <v>522168.6</v>
      </c>
    </row>
    <row r="68" spans="1:7" ht="31.5" x14ac:dyDescent="0.25">
      <c r="A68" s="23">
        <v>1002</v>
      </c>
      <c r="B68" s="24" t="s">
        <v>121</v>
      </c>
      <c r="C68" s="4">
        <v>4633732.5599999996</v>
      </c>
      <c r="D68" s="4">
        <v>5046224</v>
      </c>
      <c r="E68" s="4">
        <v>4947639</v>
      </c>
      <c r="F68" s="4">
        <v>4755090.5</v>
      </c>
      <c r="G68" s="4">
        <v>4706827.2</v>
      </c>
    </row>
    <row r="69" spans="1:7" ht="15.75" customHeight="1" x14ac:dyDescent="0.25">
      <c r="A69" s="23">
        <v>1003</v>
      </c>
      <c r="B69" s="24" t="s">
        <v>122</v>
      </c>
      <c r="C69" s="4">
        <v>23049834.77</v>
      </c>
      <c r="D69" s="4">
        <v>24052474.399999999</v>
      </c>
      <c r="E69" s="4">
        <v>24020626.399999999</v>
      </c>
      <c r="F69" s="4">
        <v>24214734.600000001</v>
      </c>
      <c r="G69" s="4">
        <v>17718759.899999999</v>
      </c>
    </row>
    <row r="70" spans="1:7" x14ac:dyDescent="0.25">
      <c r="A70" s="23">
        <v>1004</v>
      </c>
      <c r="B70" s="24" t="s">
        <v>123</v>
      </c>
      <c r="C70" s="4">
        <v>8348526.7000000002</v>
      </c>
      <c r="D70" s="4">
        <v>10392993.9</v>
      </c>
      <c r="E70" s="4">
        <v>12291949</v>
      </c>
      <c r="F70" s="4">
        <v>12900980.199999999</v>
      </c>
      <c r="G70" s="4">
        <v>9323704.0999999996</v>
      </c>
    </row>
    <row r="71" spans="1:7" ht="31.5" x14ac:dyDescent="0.25">
      <c r="A71" s="23">
        <v>1006</v>
      </c>
      <c r="B71" s="24" t="s">
        <v>124</v>
      </c>
      <c r="C71" s="4">
        <v>921841.5</v>
      </c>
      <c r="D71" s="4">
        <v>872676.7</v>
      </c>
      <c r="E71" s="4">
        <v>806976.1</v>
      </c>
      <c r="F71" s="4">
        <v>793757.5</v>
      </c>
      <c r="G71" s="4">
        <v>794773.5</v>
      </c>
    </row>
    <row r="72" spans="1:7" ht="31.5" x14ac:dyDescent="0.25">
      <c r="A72" s="21">
        <v>1100</v>
      </c>
      <c r="B72" s="22" t="s">
        <v>125</v>
      </c>
      <c r="C72" s="3">
        <f>SUM(C73:C76)</f>
        <v>1952545.3699999999</v>
      </c>
      <c r="D72" s="3">
        <f t="shared" ref="D72:G72" si="6">SUM(D73:D76)</f>
        <v>3952300.3000000003</v>
      </c>
      <c r="E72" s="3">
        <f t="shared" si="6"/>
        <v>2392813.9</v>
      </c>
      <c r="F72" s="3">
        <f t="shared" si="6"/>
        <v>1764709.5</v>
      </c>
      <c r="G72" s="3">
        <f t="shared" si="6"/>
        <v>1350617.6</v>
      </c>
    </row>
    <row r="73" spans="1:7" x14ac:dyDescent="0.25">
      <c r="A73" s="23">
        <v>1101</v>
      </c>
      <c r="B73" s="24" t="s">
        <v>126</v>
      </c>
      <c r="C73" s="4">
        <v>139457.18</v>
      </c>
      <c r="D73" s="4">
        <v>112623.1</v>
      </c>
      <c r="E73" s="4">
        <v>1507.9</v>
      </c>
      <c r="F73" s="4">
        <v>1417.9</v>
      </c>
      <c r="G73" s="4">
        <v>1417.9</v>
      </c>
    </row>
    <row r="74" spans="1:7" x14ac:dyDescent="0.25">
      <c r="A74" s="23">
        <v>1102</v>
      </c>
      <c r="B74" s="24" t="s">
        <v>127</v>
      </c>
      <c r="C74" s="4">
        <v>1103187.6499999999</v>
      </c>
      <c r="D74" s="4">
        <v>2967227.7</v>
      </c>
      <c r="E74" s="4">
        <v>1531002.1</v>
      </c>
      <c r="F74" s="4">
        <v>900800.8</v>
      </c>
      <c r="G74" s="4">
        <v>482954.1</v>
      </c>
    </row>
    <row r="75" spans="1:7" x14ac:dyDescent="0.25">
      <c r="A75" s="23">
        <v>1103</v>
      </c>
      <c r="B75" s="24" t="s">
        <v>128</v>
      </c>
      <c r="C75" s="4">
        <v>709900.54</v>
      </c>
      <c r="D75" s="4">
        <v>574706.5</v>
      </c>
      <c r="E75" s="4">
        <v>572811.4</v>
      </c>
      <c r="F75" s="4">
        <v>574998.30000000005</v>
      </c>
      <c r="G75" s="4">
        <v>559537.4</v>
      </c>
    </row>
    <row r="76" spans="1:7" ht="31.5" x14ac:dyDescent="0.25">
      <c r="A76" s="23" t="s">
        <v>148</v>
      </c>
      <c r="B76" s="24" t="s">
        <v>140</v>
      </c>
      <c r="C76" s="4"/>
      <c r="D76" s="4">
        <v>297743</v>
      </c>
      <c r="E76" s="4">
        <v>287492.5</v>
      </c>
      <c r="F76" s="4">
        <v>287492.5</v>
      </c>
      <c r="G76" s="4">
        <v>306708.2</v>
      </c>
    </row>
    <row r="77" spans="1:7" ht="31.5" x14ac:dyDescent="0.25">
      <c r="A77" s="21">
        <v>1200</v>
      </c>
      <c r="B77" s="22" t="s">
        <v>129</v>
      </c>
      <c r="C77" s="3">
        <f>SUM(C78:C79)</f>
        <v>460078.39</v>
      </c>
      <c r="D77" s="3">
        <f>SUM(D78:D79)</f>
        <v>474730.60000000003</v>
      </c>
      <c r="E77" s="3">
        <f t="shared" ref="E77:G77" si="7">SUM(E78:E79)</f>
        <v>440675</v>
      </c>
      <c r="F77" s="3">
        <f t="shared" si="7"/>
        <v>347472.7</v>
      </c>
      <c r="G77" s="3">
        <f t="shared" si="7"/>
        <v>347472.7</v>
      </c>
    </row>
    <row r="78" spans="1:7" x14ac:dyDescent="0.25">
      <c r="A78" s="23">
        <v>1201</v>
      </c>
      <c r="B78" s="24" t="s">
        <v>130</v>
      </c>
      <c r="C78" s="4">
        <v>380410.42</v>
      </c>
      <c r="D78" s="4">
        <v>400413.4</v>
      </c>
      <c r="E78" s="4">
        <v>365522.8</v>
      </c>
      <c r="F78" s="4">
        <v>283961.2</v>
      </c>
      <c r="G78" s="4">
        <v>283961.2</v>
      </c>
    </row>
    <row r="79" spans="1:7" ht="31.5" x14ac:dyDescent="0.25">
      <c r="A79" s="23">
        <v>1202</v>
      </c>
      <c r="B79" s="24" t="s">
        <v>131</v>
      </c>
      <c r="C79" s="4">
        <v>79667.97</v>
      </c>
      <c r="D79" s="4">
        <v>74317.2</v>
      </c>
      <c r="E79" s="4">
        <v>75152.2</v>
      </c>
      <c r="F79" s="4">
        <v>63511.5</v>
      </c>
      <c r="G79" s="4">
        <v>63511.5</v>
      </c>
    </row>
    <row r="80" spans="1:7" ht="47.25" x14ac:dyDescent="0.25">
      <c r="A80" s="21">
        <v>1300</v>
      </c>
      <c r="B80" s="22" t="s">
        <v>132</v>
      </c>
      <c r="C80" s="3">
        <f>C81</f>
        <v>6202.34</v>
      </c>
      <c r="D80" s="3">
        <f>D81</f>
        <v>64973.1</v>
      </c>
      <c r="E80" s="3">
        <f t="shared" ref="E80:G80" si="8">E81</f>
        <v>773657.3</v>
      </c>
      <c r="F80" s="3">
        <f t="shared" si="8"/>
        <v>1596214.5</v>
      </c>
      <c r="G80" s="3">
        <f t="shared" si="8"/>
        <v>1491925.6</v>
      </c>
    </row>
    <row r="81" spans="1:7" ht="47.25" x14ac:dyDescent="0.25">
      <c r="A81" s="23">
        <v>1301</v>
      </c>
      <c r="B81" s="24" t="s">
        <v>133</v>
      </c>
      <c r="C81" s="4">
        <v>6202.34</v>
      </c>
      <c r="D81" s="4">
        <v>64973.1</v>
      </c>
      <c r="E81" s="4">
        <v>773657.3</v>
      </c>
      <c r="F81" s="4">
        <v>1596214.5</v>
      </c>
      <c r="G81" s="4">
        <v>1491925.6</v>
      </c>
    </row>
    <row r="82" spans="1:7" ht="110.25" x14ac:dyDescent="0.25">
      <c r="A82" s="21">
        <v>1400</v>
      </c>
      <c r="B82" s="22" t="s">
        <v>134</v>
      </c>
      <c r="C82" s="3">
        <f>SUM(C83:C85)</f>
        <v>6657090.1899999995</v>
      </c>
      <c r="D82" s="3">
        <f>SUM(D83:D85)</f>
        <v>7336118</v>
      </c>
      <c r="E82" s="3">
        <f t="shared" ref="E82:G82" si="9">SUM(E83:E85)</f>
        <v>8021614.5</v>
      </c>
      <c r="F82" s="3">
        <f t="shared" si="9"/>
        <v>7358162.0999999996</v>
      </c>
      <c r="G82" s="3">
        <f t="shared" si="9"/>
        <v>7599183.5</v>
      </c>
    </row>
    <row r="83" spans="1:7" ht="63" x14ac:dyDescent="0.25">
      <c r="A83" s="23">
        <v>1401</v>
      </c>
      <c r="B83" s="24" t="s">
        <v>135</v>
      </c>
      <c r="C83" s="4">
        <v>2470864.2999999998</v>
      </c>
      <c r="D83" s="4">
        <v>3523007.6</v>
      </c>
      <c r="E83" s="4">
        <v>3568815.5</v>
      </c>
      <c r="F83" s="4">
        <v>3739574.2</v>
      </c>
      <c r="G83" s="4">
        <v>3868223.1</v>
      </c>
    </row>
    <row r="84" spans="1:7" x14ac:dyDescent="0.25">
      <c r="A84" s="23">
        <v>1402</v>
      </c>
      <c r="B84" s="24" t="s">
        <v>136</v>
      </c>
      <c r="C84" s="4">
        <v>557460.73</v>
      </c>
      <c r="D84" s="4">
        <v>176000</v>
      </c>
      <c r="E84" s="4">
        <v>606000</v>
      </c>
      <c r="F84" s="4">
        <v>606000</v>
      </c>
      <c r="G84" s="4">
        <v>606000</v>
      </c>
    </row>
    <row r="85" spans="1:7" ht="31.5" x14ac:dyDescent="0.25">
      <c r="A85" s="23">
        <v>1403</v>
      </c>
      <c r="B85" s="24" t="s">
        <v>137</v>
      </c>
      <c r="C85" s="4">
        <v>3628765.16</v>
      </c>
      <c r="D85" s="4">
        <v>3637110.4</v>
      </c>
      <c r="E85" s="4">
        <v>3846799</v>
      </c>
      <c r="F85" s="4">
        <v>3012587.9</v>
      </c>
      <c r="G85" s="4">
        <v>3124960.4</v>
      </c>
    </row>
    <row r="86" spans="1:7" x14ac:dyDescent="0.25">
      <c r="A86" s="20"/>
      <c r="B86" s="6" t="s">
        <v>138</v>
      </c>
      <c r="C86" s="4"/>
      <c r="D86" s="9"/>
      <c r="E86" s="2">
        <v>0</v>
      </c>
      <c r="F86" s="2">
        <v>4832187.8</v>
      </c>
      <c r="G86" s="2">
        <v>10402946.9</v>
      </c>
    </row>
    <row r="87" spans="1:7" x14ac:dyDescent="0.25">
      <c r="A87" s="20"/>
      <c r="B87" s="7" t="s">
        <v>139</v>
      </c>
      <c r="C87" s="8">
        <f>C8+C86</f>
        <v>174404543.90999997</v>
      </c>
      <c r="D87" s="8">
        <f>D8+D86</f>
        <v>201256318.09999999</v>
      </c>
      <c r="E87" s="8">
        <f>E8+E86</f>
        <v>183021803.5</v>
      </c>
      <c r="F87" s="8">
        <f>F8+F86</f>
        <v>180052067.09999999</v>
      </c>
      <c r="G87" s="8">
        <f>G8+G86</f>
        <v>161152674.79999998</v>
      </c>
    </row>
  </sheetData>
  <mergeCells count="6">
    <mergeCell ref="A3:G3"/>
    <mergeCell ref="A6:A7"/>
    <mergeCell ref="B6:B7"/>
    <mergeCell ref="C6:C7"/>
    <mergeCell ref="D6:D7"/>
    <mergeCell ref="E6:G6"/>
  </mergeCells>
  <pageMargins left="0.78740157480314965" right="0.78740157480314965" top="0.78740157480314965" bottom="0.78740157480314965" header="0.31496062992125984" footer="0.31496062992125984"/>
  <pageSetup paperSize="9" scale="67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для НИФИ</vt:lpstr>
      <vt:lpstr>Лист2</vt:lpstr>
      <vt:lpstr>Лист3</vt:lpstr>
      <vt:lpstr>'для НИФИ'!Заголовки_для_печати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Рыженкова Елена Николаевна</cp:lastModifiedBy>
  <cp:lastPrinted>2022-09-28T13:43:56Z</cp:lastPrinted>
  <dcterms:created xsi:type="dcterms:W3CDTF">2022-08-31T08:08:36Z</dcterms:created>
  <dcterms:modified xsi:type="dcterms:W3CDTF">2022-10-05T08:51:29Z</dcterms:modified>
</cp:coreProperties>
</file>