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30" windowWidth="20250" windowHeight="11175"/>
  </bookViews>
  <sheets>
    <sheet name="Приложение 3" sheetId="11" r:id="rId1"/>
  </sheets>
  <calcPr calcId="145621"/>
</workbook>
</file>

<file path=xl/calcChain.xml><?xml version="1.0" encoding="utf-8"?>
<calcChain xmlns="http://schemas.openxmlformats.org/spreadsheetml/2006/main">
  <c r="E25" i="11" l="1"/>
  <c r="C25" i="11"/>
  <c r="I24" i="11" l="1"/>
  <c r="K24" i="11"/>
  <c r="G24" i="11"/>
  <c r="X11" i="11" l="1"/>
  <c r="X12" i="11"/>
  <c r="X13" i="11"/>
  <c r="X14" i="11"/>
  <c r="X15" i="11"/>
  <c r="X16" i="11"/>
  <c r="X17" i="11"/>
  <c r="X18" i="11"/>
  <c r="X20" i="11"/>
  <c r="X21" i="11"/>
  <c r="X22" i="11"/>
  <c r="V11" i="11"/>
  <c r="V12" i="11"/>
  <c r="V13" i="11"/>
  <c r="V14" i="11"/>
  <c r="V15" i="11"/>
  <c r="V16" i="11"/>
  <c r="V17" i="11"/>
  <c r="V18" i="11"/>
  <c r="V20" i="11"/>
  <c r="V21" i="11"/>
  <c r="V22" i="11"/>
  <c r="T11" i="11"/>
  <c r="T12" i="11"/>
  <c r="T13" i="11"/>
  <c r="T14" i="11"/>
  <c r="T15" i="11"/>
  <c r="T16" i="11"/>
  <c r="T17" i="11"/>
  <c r="T18" i="11"/>
  <c r="T20" i="11"/>
  <c r="T21" i="11"/>
  <c r="T22" i="11"/>
  <c r="R11" i="11"/>
  <c r="R12" i="11"/>
  <c r="R13" i="11"/>
  <c r="R14" i="11"/>
  <c r="R15" i="11"/>
  <c r="R16" i="11"/>
  <c r="R17" i="11"/>
  <c r="R18" i="11"/>
  <c r="R20" i="11"/>
  <c r="R21" i="11"/>
  <c r="R22" i="11"/>
  <c r="P11" i="11"/>
  <c r="P12" i="11"/>
  <c r="P13" i="11"/>
  <c r="P14" i="11"/>
  <c r="P15" i="11"/>
  <c r="P16" i="11"/>
  <c r="P17" i="11"/>
  <c r="P18" i="11"/>
  <c r="P20" i="11"/>
  <c r="P21" i="11"/>
  <c r="P22" i="11"/>
  <c r="N11" i="11"/>
  <c r="N12" i="11"/>
  <c r="N13" i="11"/>
  <c r="N14" i="11"/>
  <c r="N15" i="11"/>
  <c r="N16" i="11"/>
  <c r="N17" i="11"/>
  <c r="N18" i="11"/>
  <c r="N20" i="11"/>
  <c r="N21" i="11"/>
  <c r="N22" i="11"/>
  <c r="L11" i="11"/>
  <c r="L12" i="11"/>
  <c r="L13" i="11"/>
  <c r="L14" i="11"/>
  <c r="L15" i="11"/>
  <c r="L16" i="11"/>
  <c r="L17" i="11"/>
  <c r="L18" i="11"/>
  <c r="L20" i="11"/>
  <c r="L21" i="11"/>
  <c r="L22" i="11"/>
  <c r="J11" i="11"/>
  <c r="J12" i="11"/>
  <c r="J13" i="11"/>
  <c r="J14" i="11"/>
  <c r="J15" i="11"/>
  <c r="J16" i="11"/>
  <c r="J17" i="11"/>
  <c r="J18" i="11"/>
  <c r="J20" i="11"/>
  <c r="J21" i="11"/>
  <c r="J22" i="11"/>
  <c r="H11" i="11"/>
  <c r="H12" i="11"/>
  <c r="H13" i="11"/>
  <c r="H14" i="11"/>
  <c r="H15" i="11"/>
  <c r="H16" i="11"/>
  <c r="H17" i="11"/>
  <c r="H18" i="11"/>
  <c r="H20" i="11"/>
  <c r="H21" i="11"/>
  <c r="H22" i="11"/>
  <c r="F11" i="11"/>
  <c r="F12" i="11"/>
  <c r="F13" i="11"/>
  <c r="F14" i="11"/>
  <c r="F15" i="11"/>
  <c r="F16" i="11"/>
  <c r="F17" i="11"/>
  <c r="F18" i="11"/>
  <c r="F20" i="11"/>
  <c r="F21" i="11"/>
  <c r="F22" i="11"/>
  <c r="D11" i="11"/>
  <c r="D12" i="11"/>
  <c r="D13" i="11"/>
  <c r="D14" i="11"/>
  <c r="D15" i="11"/>
  <c r="D16" i="11"/>
  <c r="D17" i="11"/>
  <c r="D18" i="11"/>
  <c r="D20" i="11"/>
  <c r="D21" i="11"/>
  <c r="D22" i="11"/>
  <c r="W10" i="11"/>
  <c r="U10" i="11"/>
  <c r="S10" i="11"/>
  <c r="Q10" i="11"/>
  <c r="O10" i="11"/>
  <c r="M10" i="11"/>
  <c r="K10" i="11"/>
  <c r="I10" i="11"/>
  <c r="G10" i="11"/>
  <c r="E10" i="11"/>
  <c r="C10" i="11"/>
  <c r="B10" i="11"/>
  <c r="J10" i="11" l="1"/>
  <c r="L10" i="11"/>
  <c r="N10" i="11"/>
  <c r="R10" i="11"/>
  <c r="P10" i="11"/>
  <c r="T10" i="11"/>
  <c r="D10" i="11"/>
  <c r="F10" i="11"/>
  <c r="X10" i="11"/>
  <c r="V10" i="11"/>
  <c r="H10" i="11"/>
  <c r="W25" i="11" l="1"/>
  <c r="U25" i="11"/>
  <c r="S25" i="11"/>
  <c r="Q25" i="11"/>
  <c r="O25" i="11"/>
  <c r="M25" i="11"/>
  <c r="K25" i="11"/>
  <c r="I25" i="11"/>
  <c r="W9" i="11"/>
  <c r="W23" i="11" s="1"/>
  <c r="U9" i="11"/>
  <c r="U23" i="11" s="1"/>
  <c r="S9" i="11"/>
  <c r="S23" i="11" s="1"/>
  <c r="Q9" i="11"/>
  <c r="Q23" i="11" s="1"/>
  <c r="O9" i="11"/>
  <c r="O23" i="11" s="1"/>
  <c r="M9" i="11"/>
  <c r="M23" i="11" s="1"/>
  <c r="K9" i="11"/>
  <c r="K23" i="11" s="1"/>
  <c r="I9" i="11"/>
  <c r="I23" i="11" s="1"/>
  <c r="J23" i="11" s="1"/>
  <c r="G9" i="11"/>
  <c r="G23" i="11" s="1"/>
  <c r="E9" i="11"/>
  <c r="E23" i="11" s="1"/>
  <c r="C9" i="11"/>
  <c r="C23" i="11" s="1"/>
  <c r="B9" i="11"/>
  <c r="B23" i="11" s="1"/>
  <c r="L23" i="11" l="1"/>
  <c r="R23" i="11"/>
  <c r="T23" i="11"/>
  <c r="P23" i="11"/>
  <c r="F23" i="11"/>
  <c r="V23" i="11"/>
  <c r="N23" i="11"/>
  <c r="D23" i="11"/>
  <c r="H23" i="11"/>
  <c r="X23" i="11"/>
  <c r="F9" i="11"/>
  <c r="D9" i="11"/>
  <c r="G25" i="11"/>
  <c r="H9" i="11"/>
  <c r="T9" i="11"/>
  <c r="V9" i="11"/>
  <c r="X9" i="11"/>
  <c r="J9" i="11"/>
  <c r="L9" i="11"/>
  <c r="N9" i="11"/>
  <c r="P9" i="11"/>
  <c r="R9" i="11"/>
  <c r="B25" i="11"/>
</calcChain>
</file>

<file path=xl/sharedStrings.xml><?xml version="1.0" encoding="utf-8"?>
<sst xmlns="http://schemas.openxmlformats.org/spreadsheetml/2006/main" count="47" uniqueCount="37">
  <si>
    <t>Показатель</t>
  </si>
  <si>
    <t>2023 год</t>
  </si>
  <si>
    <t>2024 год</t>
  </si>
  <si>
    <t>2025 год</t>
  </si>
  <si>
    <t>2026 год</t>
  </si>
  <si>
    <t>2027 год</t>
  </si>
  <si>
    <t>Доходы</t>
  </si>
  <si>
    <t>Налог на прибыль организаций</t>
  </si>
  <si>
    <t>Налог на доходы физических лиц</t>
  </si>
  <si>
    <t>Налог на имущество организаций</t>
  </si>
  <si>
    <t xml:space="preserve">Акцизы </t>
  </si>
  <si>
    <t>В том числе: из федерального бюджета</t>
  </si>
  <si>
    <t>Дотации</t>
  </si>
  <si>
    <t>Субсидии</t>
  </si>
  <si>
    <t>Субвенции</t>
  </si>
  <si>
    <t xml:space="preserve">Расходы </t>
  </si>
  <si>
    <t>Дефицит/профицит</t>
  </si>
  <si>
    <t>%</t>
  </si>
  <si>
    <t>тыс. руб.</t>
  </si>
  <si>
    <t>2028 год</t>
  </si>
  <si>
    <t>Иные межбюджетные трансферты</t>
  </si>
  <si>
    <t>Приложение 3</t>
  </si>
  <si>
    <t>вариант 2 (базовый)</t>
  </si>
  <si>
    <t>к Бюджетному прогнозу</t>
  </si>
  <si>
    <t>таблица 2</t>
  </si>
  <si>
    <t>2029 год</t>
  </si>
  <si>
    <t>2031 год</t>
  </si>
  <si>
    <t>2032 год</t>
  </si>
  <si>
    <t>2033 год</t>
  </si>
  <si>
    <t>2034 год</t>
  </si>
  <si>
    <t>Основные параметры консолидированного бюджета Ленинградской области на период до 2034 года</t>
  </si>
  <si>
    <t>Темп роста в %%</t>
  </si>
  <si>
    <t>2030 год</t>
  </si>
  <si>
    <t>1.1 Налоговые доходы</t>
  </si>
  <si>
    <t>1.2 Неналоговые доходы</t>
  </si>
  <si>
    <t>1. Налоговые и неналоговые доходы</t>
  </si>
  <si>
    <t>2.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</si>
</sst>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/>
    <xf numFmtId="164" fontId="4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/>
    <xf numFmtId="164" fontId="1" fillId="0" borderId="0" xfId="0" applyNumberFormat="1" applyFont="1" applyAlignment="1">
      <alignment horizontal="center" vertical="center" wrapText="1"/>
    </xf>
    <xf numFmtId="0" fontId="4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tabSelected="1" zoomScale="97" zoomScaleNormal="97" workbookViewId="0">
      <selection activeCell="X1" sqref="X1:X1048576"/>
    </sheetView>
  </sheetViews>
  <sheetFormatPr defaultColWidth="9.140625" defaultRowHeight="15" x14ac:dyDescent="0.25"/>
  <cols>
    <col min="1" max="1" width="34.7109375" style="1" customWidth="1"/>
    <col min="2" max="3" width="14.85546875" style="1" bestFit="1" customWidth="1"/>
    <col min="4" max="4" width="7.85546875" style="1" hidden="1" customWidth="1"/>
    <col min="5" max="5" width="14.85546875" style="1" bestFit="1" customWidth="1"/>
    <col min="6" max="6" width="10" style="1" hidden="1" customWidth="1"/>
    <col min="7" max="7" width="14.85546875" style="1" bestFit="1" customWidth="1"/>
    <col min="8" max="8" width="10" style="1" hidden="1" customWidth="1"/>
    <col min="9" max="9" width="14.85546875" style="1" bestFit="1" customWidth="1"/>
    <col min="10" max="10" width="9.7109375" style="1" hidden="1" customWidth="1"/>
    <col min="11" max="11" width="14.85546875" style="1" bestFit="1" customWidth="1"/>
    <col min="12" max="12" width="9.85546875" style="1" hidden="1" customWidth="1"/>
    <col min="13" max="13" width="14.85546875" style="1" bestFit="1" customWidth="1"/>
    <col min="14" max="14" width="10" style="1" hidden="1" customWidth="1"/>
    <col min="15" max="15" width="14.85546875" style="1" bestFit="1" customWidth="1"/>
    <col min="16" max="16" width="9.7109375" style="1" hidden="1" customWidth="1"/>
    <col min="17" max="17" width="14.85546875" style="1" bestFit="1" customWidth="1"/>
    <col min="18" max="18" width="9.140625" style="1" hidden="1" customWidth="1"/>
    <col min="19" max="19" width="14.85546875" style="1" bestFit="1" customWidth="1"/>
    <col min="20" max="20" width="8.28515625" style="1" hidden="1" customWidth="1"/>
    <col min="21" max="21" width="14.85546875" style="1" bestFit="1" customWidth="1"/>
    <col min="22" max="22" width="8.5703125" style="1" hidden="1" customWidth="1"/>
    <col min="23" max="23" width="13.28515625" style="1" customWidth="1"/>
    <col min="24" max="24" width="8" style="15" hidden="1" customWidth="1"/>
    <col min="25" max="16384" width="9.140625" style="1"/>
  </cols>
  <sheetData>
    <row r="1" spans="1:24" x14ac:dyDescent="0.25">
      <c r="W1" s="3" t="s">
        <v>21</v>
      </c>
      <c r="X1" s="12"/>
    </row>
    <row r="2" spans="1:24" x14ac:dyDescent="0.25">
      <c r="W2" s="3" t="s">
        <v>23</v>
      </c>
      <c r="X2" s="12"/>
    </row>
    <row r="3" spans="1:24" x14ac:dyDescent="0.25">
      <c r="W3" s="3" t="s">
        <v>24</v>
      </c>
      <c r="X3" s="12"/>
    </row>
    <row r="4" spans="1:24" x14ac:dyDescent="0.25">
      <c r="W4" s="3"/>
      <c r="X4" s="12"/>
    </row>
    <row r="5" spans="1:24" ht="20.25" x14ac:dyDescent="0.25">
      <c r="A5" s="31" t="s">
        <v>30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13"/>
    </row>
    <row r="6" spans="1:24" ht="20.25" x14ac:dyDescent="0.25">
      <c r="A6" s="31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13"/>
    </row>
    <row r="7" spans="1:2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16"/>
      <c r="P7" s="16"/>
      <c r="Q7" s="5"/>
      <c r="R7" s="5"/>
      <c r="S7" s="5"/>
      <c r="T7" s="5"/>
      <c r="W7" s="4" t="s">
        <v>18</v>
      </c>
      <c r="X7" s="14"/>
    </row>
    <row r="8" spans="1:24" ht="47.25" customHeight="1" x14ac:dyDescent="0.25">
      <c r="A8" s="2" t="s">
        <v>0</v>
      </c>
      <c r="B8" s="18" t="s">
        <v>1</v>
      </c>
      <c r="C8" s="18" t="s">
        <v>2</v>
      </c>
      <c r="D8" s="23" t="s">
        <v>31</v>
      </c>
      <c r="E8" s="18" t="s">
        <v>3</v>
      </c>
      <c r="F8" s="23" t="s">
        <v>31</v>
      </c>
      <c r="G8" s="18" t="s">
        <v>4</v>
      </c>
      <c r="H8" s="23" t="s">
        <v>31</v>
      </c>
      <c r="I8" s="18" t="s">
        <v>5</v>
      </c>
      <c r="J8" s="23" t="s">
        <v>31</v>
      </c>
      <c r="K8" s="18" t="s">
        <v>19</v>
      </c>
      <c r="L8" s="23" t="s">
        <v>31</v>
      </c>
      <c r="M8" s="18" t="s">
        <v>25</v>
      </c>
      <c r="N8" s="23" t="s">
        <v>31</v>
      </c>
      <c r="O8" s="18" t="s">
        <v>32</v>
      </c>
      <c r="P8" s="23" t="s">
        <v>31</v>
      </c>
      <c r="Q8" s="18" t="s">
        <v>26</v>
      </c>
      <c r="R8" s="23" t="s">
        <v>31</v>
      </c>
      <c r="S8" s="18" t="s">
        <v>27</v>
      </c>
      <c r="T8" s="23" t="s">
        <v>31</v>
      </c>
      <c r="U8" s="18" t="s">
        <v>28</v>
      </c>
      <c r="V8" s="23" t="s">
        <v>31</v>
      </c>
      <c r="W8" s="18" t="s">
        <v>29</v>
      </c>
      <c r="X8" s="23" t="s">
        <v>31</v>
      </c>
    </row>
    <row r="9" spans="1:24" s="9" customFormat="1" ht="22.5" customHeight="1" x14ac:dyDescent="0.25">
      <c r="A9" s="11" t="s">
        <v>6</v>
      </c>
      <c r="B9" s="6">
        <f>B11+B16+B17</f>
        <v>213981709.40000001</v>
      </c>
      <c r="C9" s="6">
        <f>C11+C16+C17</f>
        <v>222718590.29999998</v>
      </c>
      <c r="D9" s="24">
        <f t="shared" ref="D9:D18" si="0">C9/B9*100</f>
        <v>104.08300360086757</v>
      </c>
      <c r="E9" s="6">
        <f>E11+E16+E17</f>
        <v>228138352.09999999</v>
      </c>
      <c r="F9" s="24">
        <f t="shared" ref="F9:F18" si="1">E9/C9*100</f>
        <v>102.4334573026435</v>
      </c>
      <c r="G9" s="6">
        <f>G11+G16+G17</f>
        <v>241217952.90000001</v>
      </c>
      <c r="H9" s="24">
        <f t="shared" ref="H9:H18" si="2">G9/E9*100</f>
        <v>105.73318807627172</v>
      </c>
      <c r="I9" s="24">
        <f>I11+I16+I17</f>
        <v>255421499.50000003</v>
      </c>
      <c r="J9" s="24">
        <f t="shared" ref="J9:J18" si="3">I9/G9*100</f>
        <v>105.88826263934354</v>
      </c>
      <c r="K9" s="24">
        <f>K11+K16+K17</f>
        <v>270022229.5</v>
      </c>
      <c r="L9" s="24">
        <f t="shared" ref="L9:L18" si="4">K9/I9*100</f>
        <v>105.71632772831639</v>
      </c>
      <c r="M9" s="24">
        <f>M11+M16+M17</f>
        <v>286925833.89999998</v>
      </c>
      <c r="N9" s="24">
        <f t="shared" ref="N9:N18" si="5">M9/K9*100</f>
        <v>106.26007882065871</v>
      </c>
      <c r="O9" s="24">
        <f>O11+O16+O17</f>
        <v>304488757.19999999</v>
      </c>
      <c r="P9" s="24">
        <f t="shared" ref="P9:P18" si="6">O9/M9*100</f>
        <v>106.12106726720225</v>
      </c>
      <c r="Q9" s="24">
        <f>Q11+Q16+Q17</f>
        <v>322872518.5</v>
      </c>
      <c r="R9" s="24">
        <f t="shared" ref="R9:R18" si="7">Q9/O9*100</f>
        <v>106.03758295348975</v>
      </c>
      <c r="S9" s="24">
        <f>S11+S16+S17</f>
        <v>342531654.89999998</v>
      </c>
      <c r="T9" s="24">
        <f t="shared" ref="T9:T18" si="8">S9/Q9*100</f>
        <v>106.08882307213148</v>
      </c>
      <c r="U9" s="24">
        <f>U11+U16+U17</f>
        <v>363556370.60000002</v>
      </c>
      <c r="V9" s="24">
        <f t="shared" ref="V9:V18" si="9">U9/S9*100</f>
        <v>106.13803582799906</v>
      </c>
      <c r="W9" s="24">
        <f>W11+W16+W17</f>
        <v>385274510.20000005</v>
      </c>
      <c r="X9" s="24">
        <f t="shared" ref="X9:X18" si="10">W9/U9*100</f>
        <v>105.97380251215436</v>
      </c>
    </row>
    <row r="10" spans="1:24" s="33" customFormat="1" ht="28.5" x14ac:dyDescent="0.25">
      <c r="A10" s="32" t="s">
        <v>35</v>
      </c>
      <c r="B10" s="30">
        <f>B11+B16</f>
        <v>195756852</v>
      </c>
      <c r="C10" s="30">
        <f>C11+C16</f>
        <v>202605214.59999999</v>
      </c>
      <c r="D10" s="30">
        <f t="shared" si="0"/>
        <v>103.49840249780885</v>
      </c>
      <c r="E10" s="30">
        <f>E11+E16</f>
        <v>208024976.40000001</v>
      </c>
      <c r="F10" s="30">
        <f t="shared" si="1"/>
        <v>102.67503568982673</v>
      </c>
      <c r="G10" s="30">
        <f>G11+G16</f>
        <v>221104577.20000002</v>
      </c>
      <c r="H10" s="30">
        <f t="shared" si="2"/>
        <v>106.28751461788413</v>
      </c>
      <c r="I10" s="30">
        <f>I11+I16</f>
        <v>235308123.80000004</v>
      </c>
      <c r="J10" s="30">
        <f t="shared" si="3"/>
        <v>106.4239043713474</v>
      </c>
      <c r="K10" s="30">
        <f>K11+K16</f>
        <v>249908853.80000001</v>
      </c>
      <c r="L10" s="30">
        <f t="shared" si="4"/>
        <v>106.20494089375761</v>
      </c>
      <c r="M10" s="30">
        <f>M11+M16</f>
        <v>266812458.19999999</v>
      </c>
      <c r="N10" s="30">
        <f t="shared" si="5"/>
        <v>106.76390777796443</v>
      </c>
      <c r="O10" s="30">
        <f>O11+O16</f>
        <v>284375381.5</v>
      </c>
      <c r="P10" s="30">
        <f t="shared" si="6"/>
        <v>106.58249746600477</v>
      </c>
      <c r="Q10" s="30">
        <f>Q11+Q16</f>
        <v>302759142.80000001</v>
      </c>
      <c r="R10" s="30">
        <f t="shared" si="7"/>
        <v>106.46461068571789</v>
      </c>
      <c r="S10" s="30">
        <f>S11+S16</f>
        <v>322418279.19999999</v>
      </c>
      <c r="T10" s="30">
        <f t="shared" si="8"/>
        <v>106.49332542633951</v>
      </c>
      <c r="U10" s="30">
        <f>U11+U16</f>
        <v>343442994.90000004</v>
      </c>
      <c r="V10" s="30">
        <f t="shared" si="9"/>
        <v>106.52094408299915</v>
      </c>
      <c r="W10" s="30">
        <f>W11+W16</f>
        <v>365161134.50000006</v>
      </c>
      <c r="X10" s="30">
        <f t="shared" si="10"/>
        <v>106.32365193715006</v>
      </c>
    </row>
    <row r="11" spans="1:24" s="9" customFormat="1" x14ac:dyDescent="0.25">
      <c r="A11" s="8" t="s">
        <v>33</v>
      </c>
      <c r="B11" s="10">
        <v>188955481.30000001</v>
      </c>
      <c r="C11" s="10">
        <v>195705970.19999999</v>
      </c>
      <c r="D11" s="25">
        <f t="shared" si="0"/>
        <v>103.57252875309946</v>
      </c>
      <c r="E11" s="19">
        <v>201099881.90000001</v>
      </c>
      <c r="F11" s="25">
        <f t="shared" si="1"/>
        <v>102.75613037992034</v>
      </c>
      <c r="G11" s="19">
        <v>214139437.70000002</v>
      </c>
      <c r="H11" s="25">
        <f t="shared" si="2"/>
        <v>106.48411907396552</v>
      </c>
      <c r="I11" s="25">
        <v>228291644.40000004</v>
      </c>
      <c r="J11" s="25">
        <f t="shared" si="3"/>
        <v>106.60887450345631</v>
      </c>
      <c r="K11" s="25">
        <v>242840091.20000002</v>
      </c>
      <c r="L11" s="25">
        <f t="shared" si="4"/>
        <v>106.37274607147206</v>
      </c>
      <c r="M11" s="25">
        <v>259690442.29999998</v>
      </c>
      <c r="N11" s="25">
        <f t="shared" si="5"/>
        <v>106.93886706133799</v>
      </c>
      <c r="O11" s="25">
        <v>277199114.69999999</v>
      </c>
      <c r="P11" s="25">
        <f t="shared" si="6"/>
        <v>106.74213199566798</v>
      </c>
      <c r="Q11" s="25">
        <v>295527598.90000004</v>
      </c>
      <c r="R11" s="25">
        <f t="shared" si="7"/>
        <v>106.61202840414413</v>
      </c>
      <c r="S11" s="25">
        <v>315130402.39999998</v>
      </c>
      <c r="T11" s="25">
        <f t="shared" si="8"/>
        <v>106.63315493137178</v>
      </c>
      <c r="U11" s="25">
        <v>336097698.90000004</v>
      </c>
      <c r="V11" s="25">
        <f t="shared" si="9"/>
        <v>106.65353020220051</v>
      </c>
      <c r="W11" s="25">
        <v>357757300.90000004</v>
      </c>
      <c r="X11" s="25">
        <f t="shared" si="10"/>
        <v>106.44443626686193</v>
      </c>
    </row>
    <row r="12" spans="1:24" s="9" customFormat="1" x14ac:dyDescent="0.25">
      <c r="A12" s="7" t="s">
        <v>7</v>
      </c>
      <c r="B12" s="20">
        <v>69068456.799999997</v>
      </c>
      <c r="C12" s="20">
        <v>70105008.099999994</v>
      </c>
      <c r="D12" s="27">
        <f t="shared" si="0"/>
        <v>101.50075931622669</v>
      </c>
      <c r="E12" s="21">
        <v>70250818.099999994</v>
      </c>
      <c r="F12" s="27">
        <f t="shared" si="1"/>
        <v>100.2079879939419</v>
      </c>
      <c r="G12" s="21">
        <v>75148643.799999997</v>
      </c>
      <c r="H12" s="27">
        <f t="shared" si="2"/>
        <v>106.97191268723461</v>
      </c>
      <c r="I12" s="27">
        <v>80541783.5</v>
      </c>
      <c r="J12" s="27">
        <f t="shared" si="3"/>
        <v>107.17662944703734</v>
      </c>
      <c r="K12" s="27">
        <v>86486675.700000003</v>
      </c>
      <c r="L12" s="27">
        <f t="shared" si="4"/>
        <v>107.38112808241948</v>
      </c>
      <c r="M12" s="27">
        <v>93137274.5</v>
      </c>
      <c r="N12" s="27">
        <f t="shared" si="5"/>
        <v>107.6897380390353</v>
      </c>
      <c r="O12" s="27">
        <v>99719198.200000003</v>
      </c>
      <c r="P12" s="27">
        <f t="shared" si="6"/>
        <v>107.06690606455314</v>
      </c>
      <c r="Q12" s="27">
        <v>106455342.59999999</v>
      </c>
      <c r="R12" s="27">
        <f t="shared" si="7"/>
        <v>106.75511287855501</v>
      </c>
      <c r="S12" s="27">
        <v>113644314</v>
      </c>
      <c r="T12" s="27">
        <f t="shared" si="8"/>
        <v>106.75303956045884</v>
      </c>
      <c r="U12" s="27">
        <v>121316388</v>
      </c>
      <c r="V12" s="27">
        <f t="shared" si="9"/>
        <v>106.75095280173895</v>
      </c>
      <c r="W12" s="27">
        <v>129127741.09999999</v>
      </c>
      <c r="X12" s="27">
        <f t="shared" si="10"/>
        <v>106.43882762154111</v>
      </c>
    </row>
    <row r="13" spans="1:24" s="9" customFormat="1" x14ac:dyDescent="0.25">
      <c r="A13" s="7" t="s">
        <v>8</v>
      </c>
      <c r="B13" s="20">
        <v>60248672</v>
      </c>
      <c r="C13" s="20">
        <v>64525328</v>
      </c>
      <c r="D13" s="27">
        <f t="shared" si="0"/>
        <v>107.09834069039729</v>
      </c>
      <c r="E13" s="21">
        <v>68785066</v>
      </c>
      <c r="F13" s="27">
        <f t="shared" si="1"/>
        <v>106.60165260996426</v>
      </c>
      <c r="G13" s="21">
        <v>74150301.099999994</v>
      </c>
      <c r="H13" s="27">
        <f t="shared" si="2"/>
        <v>107.79999993021741</v>
      </c>
      <c r="I13" s="27">
        <v>79934024.599999994</v>
      </c>
      <c r="J13" s="27">
        <f t="shared" si="3"/>
        <v>107.80000001915029</v>
      </c>
      <c r="K13" s="27">
        <v>85529406.299999997</v>
      </c>
      <c r="L13" s="27">
        <f t="shared" si="4"/>
        <v>106.99999997247731</v>
      </c>
      <c r="M13" s="27">
        <v>91687523.599999994</v>
      </c>
      <c r="N13" s="27">
        <f t="shared" si="5"/>
        <v>107.20000005425034</v>
      </c>
      <c r="O13" s="27">
        <v>98289025.299999997</v>
      </c>
      <c r="P13" s="27">
        <f t="shared" si="6"/>
        <v>107.20000000087254</v>
      </c>
      <c r="Q13" s="27">
        <v>105365835.09999999</v>
      </c>
      <c r="R13" s="27">
        <f t="shared" si="7"/>
        <v>107.19999997802398</v>
      </c>
      <c r="S13" s="27">
        <v>112952175.2</v>
      </c>
      <c r="T13" s="27">
        <f t="shared" si="8"/>
        <v>107.19999997418519</v>
      </c>
      <c r="U13" s="27">
        <v>121084731.8</v>
      </c>
      <c r="V13" s="27">
        <f t="shared" si="9"/>
        <v>107.19999998725123</v>
      </c>
      <c r="W13" s="27">
        <v>129560663</v>
      </c>
      <c r="X13" s="27">
        <f t="shared" si="10"/>
        <v>106.99999997852743</v>
      </c>
    </row>
    <row r="14" spans="1:24" s="9" customFormat="1" x14ac:dyDescent="0.25">
      <c r="A14" s="7" t="s">
        <v>9</v>
      </c>
      <c r="B14" s="20">
        <v>25900000</v>
      </c>
      <c r="C14" s="20">
        <v>26184900</v>
      </c>
      <c r="D14" s="27">
        <f t="shared" si="0"/>
        <v>101.1</v>
      </c>
      <c r="E14" s="21">
        <v>26473000</v>
      </c>
      <c r="F14" s="27">
        <f t="shared" si="1"/>
        <v>101.100252435564</v>
      </c>
      <c r="G14" s="21">
        <v>28122964.100000001</v>
      </c>
      <c r="H14" s="27">
        <f t="shared" si="2"/>
        <v>106.23262984928041</v>
      </c>
      <c r="I14" s="27">
        <v>29929673.199999999</v>
      </c>
      <c r="J14" s="27">
        <f t="shared" si="3"/>
        <v>106.42431961857106</v>
      </c>
      <c r="K14" s="27">
        <v>31725453.600000001</v>
      </c>
      <c r="L14" s="27">
        <f t="shared" si="4"/>
        <v>106.00000002672934</v>
      </c>
      <c r="M14" s="27">
        <v>34509217.600000001</v>
      </c>
      <c r="N14" s="27">
        <f t="shared" si="5"/>
        <v>108.77454436143981</v>
      </c>
      <c r="O14" s="27">
        <v>37529326.100000001</v>
      </c>
      <c r="P14" s="27">
        <f t="shared" si="6"/>
        <v>108.75159945672021</v>
      </c>
      <c r="Q14" s="27">
        <v>40690589.700000003</v>
      </c>
      <c r="R14" s="27">
        <f t="shared" si="7"/>
        <v>108.42344888255269</v>
      </c>
      <c r="S14" s="27">
        <v>44112753.399999999</v>
      </c>
      <c r="T14" s="27">
        <f t="shared" si="8"/>
        <v>108.41020915457511</v>
      </c>
      <c r="U14" s="27">
        <v>47817017.700000003</v>
      </c>
      <c r="V14" s="27">
        <f t="shared" si="9"/>
        <v>108.39726386247295</v>
      </c>
      <c r="W14" s="27">
        <v>51675768.799999997</v>
      </c>
      <c r="X14" s="27">
        <f t="shared" si="10"/>
        <v>108.06982803530217</v>
      </c>
    </row>
    <row r="15" spans="1:24" s="9" customFormat="1" x14ac:dyDescent="0.25">
      <c r="A15" s="7" t="s">
        <v>10</v>
      </c>
      <c r="B15" s="20">
        <v>13454583.1</v>
      </c>
      <c r="C15" s="20">
        <v>14041122.1</v>
      </c>
      <c r="D15" s="27">
        <f t="shared" si="0"/>
        <v>104.35939928900511</v>
      </c>
      <c r="E15" s="21">
        <v>14161370</v>
      </c>
      <c r="F15" s="27">
        <f t="shared" si="1"/>
        <v>100.85639807946689</v>
      </c>
      <c r="G15" s="21">
        <v>14727824.800000001</v>
      </c>
      <c r="H15" s="27">
        <f t="shared" si="2"/>
        <v>104</v>
      </c>
      <c r="I15" s="27">
        <v>15316937.800000001</v>
      </c>
      <c r="J15" s="27">
        <f t="shared" si="3"/>
        <v>104.00000005431895</v>
      </c>
      <c r="K15" s="27">
        <v>15929615.300000001</v>
      </c>
      <c r="L15" s="27">
        <f t="shared" si="4"/>
        <v>103.99999992165536</v>
      </c>
      <c r="M15" s="27">
        <v>16566799.9</v>
      </c>
      <c r="N15" s="27">
        <f t="shared" si="5"/>
        <v>103.99999992466861</v>
      </c>
      <c r="O15" s="27">
        <v>17229471.899999999</v>
      </c>
      <c r="P15" s="27">
        <f t="shared" si="6"/>
        <v>104.00000002414467</v>
      </c>
      <c r="Q15" s="27">
        <v>17918650.800000001</v>
      </c>
      <c r="R15" s="27">
        <f t="shared" si="7"/>
        <v>104.00000013929622</v>
      </c>
      <c r="S15" s="27">
        <v>18635396.800000001</v>
      </c>
      <c r="T15" s="27">
        <f t="shared" si="8"/>
        <v>103.99999982141512</v>
      </c>
      <c r="U15" s="27">
        <v>19380812.699999999</v>
      </c>
      <c r="V15" s="27">
        <f t="shared" si="9"/>
        <v>104.00000015025168</v>
      </c>
      <c r="W15" s="27">
        <v>20156045.199999999</v>
      </c>
      <c r="X15" s="27">
        <f t="shared" si="10"/>
        <v>103.99999995872207</v>
      </c>
    </row>
    <row r="16" spans="1:24" s="9" customFormat="1" x14ac:dyDescent="0.25">
      <c r="A16" s="8" t="s">
        <v>34</v>
      </c>
      <c r="B16" s="19">
        <v>6801370.7000000002</v>
      </c>
      <c r="C16" s="19">
        <v>6899244.4000000004</v>
      </c>
      <c r="D16" s="29">
        <f t="shared" si="0"/>
        <v>101.43902904748303</v>
      </c>
      <c r="E16" s="22">
        <v>6925094.5</v>
      </c>
      <c r="F16" s="29">
        <f t="shared" si="1"/>
        <v>100.37468016062745</v>
      </c>
      <c r="G16" s="22">
        <v>6965139.5000000009</v>
      </c>
      <c r="H16" s="29">
        <f t="shared" si="2"/>
        <v>100.57825925696756</v>
      </c>
      <c r="I16" s="29">
        <v>7016479.4000000004</v>
      </c>
      <c r="J16" s="29">
        <f t="shared" si="3"/>
        <v>100.73709794326444</v>
      </c>
      <c r="K16" s="29">
        <v>7068762.6000000015</v>
      </c>
      <c r="L16" s="29">
        <f t="shared" si="4"/>
        <v>100.74514862824226</v>
      </c>
      <c r="M16" s="29">
        <v>7122015.8999999994</v>
      </c>
      <c r="N16" s="29">
        <f t="shared" si="5"/>
        <v>100.7533609913565</v>
      </c>
      <c r="O16" s="29">
        <v>7176266.8000000007</v>
      </c>
      <c r="P16" s="29">
        <f t="shared" si="6"/>
        <v>100.76173517107708</v>
      </c>
      <c r="Q16" s="29">
        <v>7231543.9000000004</v>
      </c>
      <c r="R16" s="29">
        <f t="shared" si="7"/>
        <v>100.77027654545954</v>
      </c>
      <c r="S16" s="29">
        <v>7287876.7999999998</v>
      </c>
      <c r="T16" s="29">
        <f t="shared" si="8"/>
        <v>100.77898856425389</v>
      </c>
      <c r="U16" s="29">
        <v>7345296.0000000009</v>
      </c>
      <c r="V16" s="29">
        <f t="shared" si="9"/>
        <v>100.7878728136568</v>
      </c>
      <c r="W16" s="29">
        <v>7403833.6000000006</v>
      </c>
      <c r="X16" s="29">
        <f t="shared" si="10"/>
        <v>100.79693997355585</v>
      </c>
    </row>
    <row r="17" spans="1:24" s="17" customFormat="1" ht="14.25" x14ac:dyDescent="0.2">
      <c r="A17" s="8" t="s">
        <v>36</v>
      </c>
      <c r="B17" s="22">
        <v>18224857.399999999</v>
      </c>
      <c r="C17" s="22">
        <v>20113375.699999999</v>
      </c>
      <c r="D17" s="30">
        <f t="shared" si="0"/>
        <v>110.36232140834198</v>
      </c>
      <c r="E17" s="22">
        <v>20113375.699999999</v>
      </c>
      <c r="F17" s="30">
        <f t="shared" si="1"/>
        <v>100</v>
      </c>
      <c r="G17" s="22">
        <v>20113375.699999999</v>
      </c>
      <c r="H17" s="30">
        <f t="shared" si="2"/>
        <v>100</v>
      </c>
      <c r="I17" s="30">
        <v>20113375.699999999</v>
      </c>
      <c r="J17" s="30">
        <f t="shared" si="3"/>
        <v>100</v>
      </c>
      <c r="K17" s="30">
        <v>20113375.699999999</v>
      </c>
      <c r="L17" s="30">
        <f t="shared" si="4"/>
        <v>100</v>
      </c>
      <c r="M17" s="30">
        <v>20113375.699999999</v>
      </c>
      <c r="N17" s="30">
        <f t="shared" si="5"/>
        <v>100</v>
      </c>
      <c r="O17" s="30">
        <v>20113375.699999999</v>
      </c>
      <c r="P17" s="30">
        <f t="shared" si="6"/>
        <v>100</v>
      </c>
      <c r="Q17" s="30">
        <v>20113375.699999999</v>
      </c>
      <c r="R17" s="30">
        <f t="shared" si="7"/>
        <v>100</v>
      </c>
      <c r="S17" s="30">
        <v>20113375.699999999</v>
      </c>
      <c r="T17" s="30">
        <f t="shared" si="8"/>
        <v>100</v>
      </c>
      <c r="U17" s="30">
        <v>20113375.699999999</v>
      </c>
      <c r="V17" s="30">
        <f t="shared" si="9"/>
        <v>100</v>
      </c>
      <c r="W17" s="30">
        <v>20113375.699999999</v>
      </c>
      <c r="X17" s="30">
        <f t="shared" si="10"/>
        <v>100</v>
      </c>
    </row>
    <row r="18" spans="1:24" s="9" customFormat="1" ht="21" customHeight="1" x14ac:dyDescent="0.25">
      <c r="A18" s="7" t="s">
        <v>11</v>
      </c>
      <c r="B18" s="21">
        <v>17263948.399999999</v>
      </c>
      <c r="C18" s="21">
        <v>18661988.399999999</v>
      </c>
      <c r="D18" s="28">
        <f t="shared" si="0"/>
        <v>108.0980316183058</v>
      </c>
      <c r="E18" s="21">
        <v>18661988.399999999</v>
      </c>
      <c r="F18" s="28">
        <f t="shared" si="1"/>
        <v>100</v>
      </c>
      <c r="G18" s="21">
        <v>18661988.399999999</v>
      </c>
      <c r="H18" s="28">
        <f t="shared" si="2"/>
        <v>100</v>
      </c>
      <c r="I18" s="28">
        <v>18661988.399999999</v>
      </c>
      <c r="J18" s="28">
        <f t="shared" si="3"/>
        <v>100</v>
      </c>
      <c r="K18" s="28">
        <v>18661988.399999999</v>
      </c>
      <c r="L18" s="28">
        <f t="shared" si="4"/>
        <v>100</v>
      </c>
      <c r="M18" s="28">
        <v>18661988.399999999</v>
      </c>
      <c r="N18" s="28">
        <f t="shared" si="5"/>
        <v>100</v>
      </c>
      <c r="O18" s="28">
        <v>18661988.399999999</v>
      </c>
      <c r="P18" s="28">
        <f t="shared" si="6"/>
        <v>100</v>
      </c>
      <c r="Q18" s="28">
        <v>18661988.399999999</v>
      </c>
      <c r="R18" s="28">
        <f t="shared" si="7"/>
        <v>100</v>
      </c>
      <c r="S18" s="28">
        <v>18661988.399999999</v>
      </c>
      <c r="T18" s="28">
        <f t="shared" si="8"/>
        <v>100</v>
      </c>
      <c r="U18" s="28">
        <v>18661988.399999999</v>
      </c>
      <c r="V18" s="28">
        <f t="shared" si="9"/>
        <v>100</v>
      </c>
      <c r="W18" s="28">
        <v>18661988.399999999</v>
      </c>
      <c r="X18" s="28">
        <f t="shared" si="10"/>
        <v>100</v>
      </c>
    </row>
    <row r="19" spans="1:24" s="9" customFormat="1" ht="31.5" customHeight="1" x14ac:dyDescent="0.25">
      <c r="A19" s="7" t="s">
        <v>12</v>
      </c>
      <c r="B19" s="20">
        <v>0</v>
      </c>
      <c r="C19" s="20">
        <v>0</v>
      </c>
      <c r="D19" s="27"/>
      <c r="E19" s="20">
        <v>0</v>
      </c>
      <c r="F19" s="27"/>
      <c r="G19" s="20">
        <v>0</v>
      </c>
      <c r="H19" s="27"/>
      <c r="I19" s="27">
        <v>0</v>
      </c>
      <c r="J19" s="27"/>
      <c r="K19" s="27">
        <v>0</v>
      </c>
      <c r="L19" s="27"/>
      <c r="M19" s="27">
        <v>0</v>
      </c>
      <c r="N19" s="27"/>
      <c r="O19" s="27">
        <v>0</v>
      </c>
      <c r="P19" s="27"/>
      <c r="Q19" s="27">
        <v>0</v>
      </c>
      <c r="R19" s="27"/>
      <c r="S19" s="27">
        <v>0</v>
      </c>
      <c r="T19" s="27"/>
      <c r="U19" s="27">
        <v>0</v>
      </c>
      <c r="V19" s="27"/>
      <c r="W19" s="27">
        <v>0</v>
      </c>
      <c r="X19" s="27"/>
    </row>
    <row r="20" spans="1:24" s="9" customFormat="1" x14ac:dyDescent="0.25">
      <c r="A20" s="7" t="s">
        <v>13</v>
      </c>
      <c r="B20" s="20">
        <v>8201306.0999999996</v>
      </c>
      <c r="C20" s="20">
        <v>11373209.5</v>
      </c>
      <c r="D20" s="27">
        <f>C20/B20*100</f>
        <v>138.67558851388318</v>
      </c>
      <c r="E20" s="20">
        <v>11373209.5</v>
      </c>
      <c r="F20" s="27">
        <f>E20/C20*100</f>
        <v>100</v>
      </c>
      <c r="G20" s="20">
        <v>11373209.5</v>
      </c>
      <c r="H20" s="27">
        <f>G20/E20*100</f>
        <v>100</v>
      </c>
      <c r="I20" s="27">
        <v>11373209.5</v>
      </c>
      <c r="J20" s="27">
        <f>I20/G20*100</f>
        <v>100</v>
      </c>
      <c r="K20" s="27">
        <v>11373209.5</v>
      </c>
      <c r="L20" s="27">
        <f>K20/I20*100</f>
        <v>100</v>
      </c>
      <c r="M20" s="27">
        <v>11373209.5</v>
      </c>
      <c r="N20" s="27">
        <f>M20/K20*100</f>
        <v>100</v>
      </c>
      <c r="O20" s="27">
        <v>11373209.5</v>
      </c>
      <c r="P20" s="27">
        <f>O20/M20*100</f>
        <v>100</v>
      </c>
      <c r="Q20" s="27">
        <v>11373209.5</v>
      </c>
      <c r="R20" s="27">
        <f>Q20/O20*100</f>
        <v>100</v>
      </c>
      <c r="S20" s="27">
        <v>11373209.5</v>
      </c>
      <c r="T20" s="27">
        <f>S20/Q20*100</f>
        <v>100</v>
      </c>
      <c r="U20" s="27">
        <v>11373209.5</v>
      </c>
      <c r="V20" s="27">
        <f>U20/S20*100</f>
        <v>100</v>
      </c>
      <c r="W20" s="27">
        <v>11373209.5</v>
      </c>
      <c r="X20" s="27">
        <f>W20/U20*100</f>
        <v>100</v>
      </c>
    </row>
    <row r="21" spans="1:24" s="9" customFormat="1" x14ac:dyDescent="0.25">
      <c r="A21" s="7" t="s">
        <v>14</v>
      </c>
      <c r="B21" s="20">
        <v>4716162.3</v>
      </c>
      <c r="C21" s="20">
        <v>4979506.0999999996</v>
      </c>
      <c r="D21" s="27">
        <f>C21/B21*100</f>
        <v>105.58385787528984</v>
      </c>
      <c r="E21" s="20">
        <v>4979506.0999999996</v>
      </c>
      <c r="F21" s="27">
        <f>E21/C21*100</f>
        <v>100</v>
      </c>
      <c r="G21" s="20">
        <v>4979506.0999999996</v>
      </c>
      <c r="H21" s="27">
        <f>G21/E21*100</f>
        <v>100</v>
      </c>
      <c r="I21" s="27">
        <v>4979506.0999999996</v>
      </c>
      <c r="J21" s="27">
        <f>I21/G21*100</f>
        <v>100</v>
      </c>
      <c r="K21" s="27">
        <v>4979506.0999999996</v>
      </c>
      <c r="L21" s="27">
        <f>K21/I21*100</f>
        <v>100</v>
      </c>
      <c r="M21" s="27">
        <v>4979506.0999999996</v>
      </c>
      <c r="N21" s="27">
        <f>M21/K21*100</f>
        <v>100</v>
      </c>
      <c r="O21" s="27">
        <v>4979506.0999999996</v>
      </c>
      <c r="P21" s="27">
        <f>O21/M21*100</f>
        <v>100</v>
      </c>
      <c r="Q21" s="27">
        <v>4979506.0999999996</v>
      </c>
      <c r="R21" s="27">
        <f>Q21/O21*100</f>
        <v>100</v>
      </c>
      <c r="S21" s="27">
        <v>4979506.0999999996</v>
      </c>
      <c r="T21" s="27">
        <f>S21/Q21*100</f>
        <v>100</v>
      </c>
      <c r="U21" s="27">
        <v>4979506.0999999996</v>
      </c>
      <c r="V21" s="27">
        <f>U21/S21*100</f>
        <v>100</v>
      </c>
      <c r="W21" s="27">
        <v>4979506.0999999996</v>
      </c>
      <c r="X21" s="27">
        <f>W21/U21*100</f>
        <v>100</v>
      </c>
    </row>
    <row r="22" spans="1:24" s="9" customFormat="1" ht="18" customHeight="1" x14ac:dyDescent="0.25">
      <c r="A22" s="7" t="s">
        <v>20</v>
      </c>
      <c r="B22" s="20">
        <v>4346480</v>
      </c>
      <c r="C22" s="20">
        <v>2309272.7999999998</v>
      </c>
      <c r="D22" s="27">
        <f>C22/B22*100</f>
        <v>53.129723362352976</v>
      </c>
      <c r="E22" s="20">
        <v>2309272.7999999998</v>
      </c>
      <c r="F22" s="27">
        <f>E22/C22*100</f>
        <v>100</v>
      </c>
      <c r="G22" s="20">
        <v>2309272.7999999998</v>
      </c>
      <c r="H22" s="27">
        <f>G22/E22*100</f>
        <v>100</v>
      </c>
      <c r="I22" s="27">
        <v>2309272.7999999998</v>
      </c>
      <c r="J22" s="27">
        <f>I22/G22*100</f>
        <v>100</v>
      </c>
      <c r="K22" s="27">
        <v>2309272.7999999998</v>
      </c>
      <c r="L22" s="27">
        <f>K22/I22*100</f>
        <v>100</v>
      </c>
      <c r="M22" s="27">
        <v>2309272.7999999998</v>
      </c>
      <c r="N22" s="27">
        <f>M22/K22*100</f>
        <v>100</v>
      </c>
      <c r="O22" s="27">
        <v>2309272.7999999998</v>
      </c>
      <c r="P22" s="27">
        <f>O22/M22*100</f>
        <v>100</v>
      </c>
      <c r="Q22" s="27">
        <v>2309272.7999999998</v>
      </c>
      <c r="R22" s="27">
        <f>Q22/O22*100</f>
        <v>100</v>
      </c>
      <c r="S22" s="27">
        <v>2309272.7999999998</v>
      </c>
      <c r="T22" s="27">
        <f>S22/Q22*100</f>
        <v>100</v>
      </c>
      <c r="U22" s="27">
        <v>2309272.7999999998</v>
      </c>
      <c r="V22" s="27">
        <f>U22/S22*100</f>
        <v>100</v>
      </c>
      <c r="W22" s="27">
        <v>2309272.7999999998</v>
      </c>
      <c r="X22" s="27">
        <f>W22/U22*100</f>
        <v>100</v>
      </c>
    </row>
    <row r="23" spans="1:24" s="9" customFormat="1" ht="17.25" customHeight="1" x14ac:dyDescent="0.25">
      <c r="A23" s="11" t="s">
        <v>15</v>
      </c>
      <c r="B23" s="26">
        <f>B9-B24</f>
        <v>227614709.40000001</v>
      </c>
      <c r="C23" s="26">
        <f>C9-C24</f>
        <v>225841190.29999998</v>
      </c>
      <c r="D23" s="26">
        <f>C23/B23*100</f>
        <v>99.220824038712138</v>
      </c>
      <c r="E23" s="26">
        <f>E9-E24</f>
        <v>229390552.09999999</v>
      </c>
      <c r="F23" s="26">
        <f>E23/C23*100</f>
        <v>101.57161844359975</v>
      </c>
      <c r="G23" s="26">
        <f>G9-G24</f>
        <v>242727514.09999999</v>
      </c>
      <c r="H23" s="26">
        <f>G23/E23*100</f>
        <v>105.81408513903656</v>
      </c>
      <c r="I23" s="26">
        <f>I9-I24</f>
        <v>255825069.40000004</v>
      </c>
      <c r="J23" s="26">
        <f>I23/G23*100</f>
        <v>105.39599119966434</v>
      </c>
      <c r="K23" s="26">
        <f>K9-K24</f>
        <v>270555159</v>
      </c>
      <c r="L23" s="26">
        <f>K23/I23*100</f>
        <v>105.75787573694291</v>
      </c>
      <c r="M23" s="26">
        <f>M9-M24</f>
        <v>288021906.59999996</v>
      </c>
      <c r="N23" s="26">
        <f>M23/K23*100</f>
        <v>106.45589153226976</v>
      </c>
      <c r="O23" s="26">
        <f>O9-O24</f>
        <v>305545922.80000001</v>
      </c>
      <c r="P23" s="26">
        <f>O23/M23*100</f>
        <v>106.08426505013631</v>
      </c>
      <c r="Q23" s="26">
        <f>Q9-Q24</f>
        <v>324129684.10000002</v>
      </c>
      <c r="R23" s="26">
        <f>Q23/O23*100</f>
        <v>106.08214998573695</v>
      </c>
      <c r="S23" s="26">
        <f>S9-S24</f>
        <v>343988820.5</v>
      </c>
      <c r="T23" s="26">
        <f>S23/Q23*100</f>
        <v>106.12691073177767</v>
      </c>
      <c r="U23" s="26">
        <f>U9-U24</f>
        <v>365363536.20000005</v>
      </c>
      <c r="V23" s="26">
        <f>U23/S23*100</f>
        <v>106.21378208423494</v>
      </c>
      <c r="W23" s="26">
        <f>W9-W24</f>
        <v>386781675.80000007</v>
      </c>
      <c r="X23" s="26">
        <f>W23/U23*100</f>
        <v>105.86214481684777</v>
      </c>
    </row>
    <row r="24" spans="1:24" s="9" customFormat="1" ht="17.25" customHeight="1" x14ac:dyDescent="0.25">
      <c r="A24" s="11" t="s">
        <v>16</v>
      </c>
      <c r="B24" s="24">
        <v>-13633000</v>
      </c>
      <c r="C24" s="24">
        <v>-3122600</v>
      </c>
      <c r="D24" s="24"/>
      <c r="E24" s="24">
        <v>-1252200</v>
      </c>
      <c r="F24" s="24"/>
      <c r="G24" s="26">
        <f>-452973.1-1056588.1</f>
        <v>-1509561.2000000002</v>
      </c>
      <c r="H24" s="24"/>
      <c r="I24" s="24">
        <f>623927.3-1027497.2</f>
        <v>-403569.89999999991</v>
      </c>
      <c r="J24" s="24"/>
      <c r="K24" s="24">
        <f>373927.3-906856.8</f>
        <v>-532929.5</v>
      </c>
      <c r="L24" s="24"/>
      <c r="M24" s="24">
        <v>-1096072.7</v>
      </c>
      <c r="N24" s="24"/>
      <c r="O24" s="24">
        <v>-1057165.6000000001</v>
      </c>
      <c r="P24" s="24"/>
      <c r="Q24" s="24">
        <v>-1257165.6000000001</v>
      </c>
      <c r="R24" s="24"/>
      <c r="S24" s="24">
        <v>-1457165.6</v>
      </c>
      <c r="T24" s="24"/>
      <c r="U24" s="24">
        <v>-1807165.6</v>
      </c>
      <c r="V24" s="24"/>
      <c r="W24" s="24">
        <v>-1507165.6</v>
      </c>
      <c r="X24" s="24"/>
    </row>
    <row r="25" spans="1:24" s="9" customFormat="1" x14ac:dyDescent="0.25">
      <c r="A25" s="7" t="s">
        <v>17</v>
      </c>
      <c r="B25" s="21">
        <f>-B24/(B11+B16)*100</f>
        <v>6.9642517545184068</v>
      </c>
      <c r="C25" s="28">
        <f>-C24/(C11+C16)*100</f>
        <v>1.5412239049053578</v>
      </c>
      <c r="D25" s="28"/>
      <c r="E25" s="21">
        <f>-E24/(E11+E16)*100</f>
        <v>0.60194694967406803</v>
      </c>
      <c r="F25" s="28"/>
      <c r="G25" s="21">
        <f>-G24/(G11+G16)*100</f>
        <v>0.68273629570071159</v>
      </c>
      <c r="H25" s="28"/>
      <c r="I25" s="28">
        <f>-I24/(I11+I16)*100</f>
        <v>0.17150699834869018</v>
      </c>
      <c r="J25" s="28"/>
      <c r="K25" s="28">
        <f>-K24/(K11+K16)*100</f>
        <v>0.21324954754364128</v>
      </c>
      <c r="L25" s="28"/>
      <c r="M25" s="28">
        <f>-M24/(M11+M16)*100</f>
        <v>0.41080266918360858</v>
      </c>
      <c r="N25" s="28"/>
      <c r="O25" s="28">
        <f>-O24/(O11+O16)*100</f>
        <v>0.37175004194236133</v>
      </c>
      <c r="P25" s="28"/>
      <c r="Q25" s="28">
        <f>-Q24/(Q11+Q16)*100</f>
        <v>0.41523621330585958</v>
      </c>
      <c r="R25" s="28"/>
      <c r="S25" s="28">
        <f>-S24/(S11+S16)*100</f>
        <v>0.4519488174230043</v>
      </c>
      <c r="T25" s="28"/>
      <c r="U25" s="28">
        <f>-U24/(U11+U16)*100</f>
        <v>0.52619084588584797</v>
      </c>
      <c r="V25" s="28"/>
      <c r="W25" s="28">
        <f>-W24/(W11+W16)*100</f>
        <v>0.41273987223851172</v>
      </c>
      <c r="X25" s="28"/>
    </row>
  </sheetData>
  <mergeCells count="2">
    <mergeCell ref="A5:W5"/>
    <mergeCell ref="A6:W6"/>
  </mergeCells>
  <pageMargins left="0.78740157480314965" right="0.39370078740157483" top="0.78740157480314965" bottom="0.78740157480314965" header="0.31496062992125984" footer="0.31496062992125984"/>
  <pageSetup paperSize="9" scale="63" orientation="landscape" r:id="rId1"/>
  <headerFooter>
    <oddFooter xml:space="preserve">&amp;C&amp;20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2022-09-01T10:58:09Z</cp:lastPrinted>
  <dcterms:created xsi:type="dcterms:W3CDTF">2015-09-25T08:48:27Z</dcterms:created>
  <dcterms:modified xsi:type="dcterms:W3CDTF">2022-09-01T10:58:58Z</dcterms:modified>
</cp:coreProperties>
</file>