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330"/>
  </bookViews>
  <sheets>
    <sheet name="Параметры ОБ-б" sheetId="1" r:id="rId1"/>
  </sheets>
  <calcPr calcId="145621"/>
</workbook>
</file>

<file path=xl/calcChain.xml><?xml version="1.0" encoding="utf-8"?>
<calcChain xmlns="http://schemas.openxmlformats.org/spreadsheetml/2006/main">
  <c r="L11" i="1" l="1"/>
  <c r="L12" i="1"/>
  <c r="L13" i="1"/>
  <c r="L14" i="1"/>
  <c r="L15" i="1"/>
  <c r="L16" i="1"/>
  <c r="L17" i="1"/>
  <c r="N11" i="1"/>
  <c r="N12" i="1"/>
  <c r="N13" i="1"/>
  <c r="N14" i="1"/>
  <c r="N15" i="1"/>
  <c r="N16" i="1"/>
  <c r="N17" i="1"/>
  <c r="G25" i="1" l="1"/>
  <c r="F25" i="1"/>
  <c r="D25" i="1"/>
  <c r="C26" i="1"/>
  <c r="B26" i="1"/>
  <c r="E21" i="1"/>
  <c r="G21" i="1" s="1"/>
  <c r="I21" i="1" s="1"/>
  <c r="K21" i="1" s="1"/>
  <c r="E20" i="1"/>
  <c r="G20" i="1" s="1"/>
  <c r="I20" i="1" s="1"/>
  <c r="K20" i="1" s="1"/>
  <c r="C22" i="1"/>
  <c r="E22" i="1" s="1"/>
  <c r="G22" i="1" s="1"/>
  <c r="I22" i="1" s="1"/>
  <c r="K22" i="1" s="1"/>
  <c r="B22" i="1"/>
  <c r="M22" i="1" l="1"/>
  <c r="N22" i="1" s="1"/>
  <c r="L22" i="1"/>
  <c r="M20" i="1"/>
  <c r="O20" i="1" s="1"/>
  <c r="Q20" i="1" s="1"/>
  <c r="S20" i="1" s="1"/>
  <c r="U20" i="1" s="1"/>
  <c r="W20" i="1" s="1"/>
  <c r="X20" i="1" s="1"/>
  <c r="L20" i="1"/>
  <c r="M21" i="1"/>
  <c r="N21" i="1" s="1"/>
  <c r="L21" i="1"/>
  <c r="O22" i="1"/>
  <c r="Q22" i="1" s="1"/>
  <c r="S22" i="1" s="1"/>
  <c r="U22" i="1" s="1"/>
  <c r="W22" i="1" s="1"/>
  <c r="X22" i="1" s="1"/>
  <c r="D26" i="1"/>
  <c r="I25" i="1"/>
  <c r="H25" i="1"/>
  <c r="E26" i="1"/>
  <c r="E18" i="1"/>
  <c r="X17" i="1"/>
  <c r="X16" i="1"/>
  <c r="X15" i="1"/>
  <c r="X14" i="1"/>
  <c r="X13" i="1"/>
  <c r="X12" i="1"/>
  <c r="X11" i="1"/>
  <c r="V17" i="1"/>
  <c r="V16" i="1"/>
  <c r="V15" i="1"/>
  <c r="V14" i="1"/>
  <c r="V13" i="1"/>
  <c r="V12" i="1"/>
  <c r="V11" i="1"/>
  <c r="T17" i="1"/>
  <c r="T16" i="1"/>
  <c r="T15" i="1"/>
  <c r="T14" i="1"/>
  <c r="T13" i="1"/>
  <c r="T12" i="1"/>
  <c r="T11" i="1"/>
  <c r="R17" i="1"/>
  <c r="R16" i="1"/>
  <c r="R15" i="1"/>
  <c r="R14" i="1"/>
  <c r="R13" i="1"/>
  <c r="R12" i="1"/>
  <c r="R11" i="1"/>
  <c r="P17" i="1"/>
  <c r="P16" i="1"/>
  <c r="P15" i="1"/>
  <c r="P14" i="1"/>
  <c r="P13" i="1"/>
  <c r="P12" i="1"/>
  <c r="P11" i="1"/>
  <c r="J22" i="1"/>
  <c r="J21" i="1"/>
  <c r="J20" i="1"/>
  <c r="J17" i="1"/>
  <c r="J16" i="1"/>
  <c r="J15" i="1"/>
  <c r="J14" i="1"/>
  <c r="J13" i="1"/>
  <c r="J12" i="1"/>
  <c r="J11" i="1"/>
  <c r="H29" i="1"/>
  <c r="H22" i="1"/>
  <c r="H21" i="1"/>
  <c r="H20" i="1"/>
  <c r="H17" i="1"/>
  <c r="H16" i="1"/>
  <c r="H15" i="1"/>
  <c r="H14" i="1"/>
  <c r="H13" i="1"/>
  <c r="H12" i="1"/>
  <c r="H11" i="1"/>
  <c r="F22" i="1"/>
  <c r="F21" i="1"/>
  <c r="F20" i="1"/>
  <c r="F17" i="1"/>
  <c r="F16" i="1"/>
  <c r="F15" i="1"/>
  <c r="F14" i="1"/>
  <c r="F13" i="1"/>
  <c r="F12" i="1"/>
  <c r="F11" i="1"/>
  <c r="D24" i="1"/>
  <c r="D22" i="1"/>
  <c r="D21" i="1"/>
  <c r="D20" i="1"/>
  <c r="D17" i="1"/>
  <c r="D16" i="1"/>
  <c r="D15" i="1"/>
  <c r="D14" i="1"/>
  <c r="D13" i="1"/>
  <c r="D12" i="1"/>
  <c r="D11" i="1"/>
  <c r="O21" i="1" l="1"/>
  <c r="Q21" i="1" s="1"/>
  <c r="S21" i="1" s="1"/>
  <c r="R22" i="1"/>
  <c r="V22" i="1"/>
  <c r="N20" i="1"/>
  <c r="R21" i="1"/>
  <c r="T20" i="1"/>
  <c r="T22" i="1"/>
  <c r="V20" i="1"/>
  <c r="P20" i="1"/>
  <c r="P22" i="1"/>
  <c r="R20" i="1"/>
  <c r="K25" i="1"/>
  <c r="L25" i="1" s="1"/>
  <c r="J25" i="1"/>
  <c r="E24" i="1"/>
  <c r="F24" i="1" s="1"/>
  <c r="G26" i="1"/>
  <c r="F26" i="1"/>
  <c r="B18" i="1"/>
  <c r="C18" i="1"/>
  <c r="G18" i="1"/>
  <c r="I18" i="1"/>
  <c r="K18" i="1"/>
  <c r="M18" i="1"/>
  <c r="N18" i="1" s="1"/>
  <c r="Q18" i="1"/>
  <c r="S18" i="1"/>
  <c r="W9" i="1"/>
  <c r="W23" i="1" s="1"/>
  <c r="U9" i="1"/>
  <c r="U23" i="1" s="1"/>
  <c r="S9" i="1"/>
  <c r="S23" i="1" s="1"/>
  <c r="Q9" i="1"/>
  <c r="Q23" i="1" s="1"/>
  <c r="O9" i="1"/>
  <c r="O23" i="1" s="1"/>
  <c r="M9" i="1"/>
  <c r="K9" i="1"/>
  <c r="I9" i="1"/>
  <c r="I23" i="1" s="1"/>
  <c r="G9" i="1"/>
  <c r="G23" i="1" s="1"/>
  <c r="E9" i="1"/>
  <c r="E23" i="1" s="1"/>
  <c r="C9" i="1"/>
  <c r="C23" i="1" s="1"/>
  <c r="B9" i="1"/>
  <c r="B23" i="1" s="1"/>
  <c r="U21" i="1" l="1"/>
  <c r="T21" i="1"/>
  <c r="O18" i="1"/>
  <c r="P21" i="1"/>
  <c r="K23" i="1"/>
  <c r="L23" i="1" s="1"/>
  <c r="L9" i="1"/>
  <c r="L18" i="1"/>
  <c r="M23" i="1"/>
  <c r="N9" i="1"/>
  <c r="I26" i="1"/>
  <c r="G24" i="1"/>
  <c r="H24" i="1" s="1"/>
  <c r="H26" i="1"/>
  <c r="M25" i="1"/>
  <c r="N25" i="1" s="1"/>
  <c r="T18" i="1"/>
  <c r="R18" i="1"/>
  <c r="T9" i="1"/>
  <c r="V9" i="1"/>
  <c r="X9" i="1"/>
  <c r="P9" i="1"/>
  <c r="R9" i="1"/>
  <c r="P18" i="1"/>
  <c r="H18" i="1"/>
  <c r="J18" i="1"/>
  <c r="D9" i="1"/>
  <c r="F18" i="1"/>
  <c r="D18" i="1"/>
  <c r="J9" i="1"/>
  <c r="H9" i="1"/>
  <c r="E28" i="1"/>
  <c r="F9" i="1"/>
  <c r="W10" i="1"/>
  <c r="W30" i="1" s="1"/>
  <c r="U10" i="1"/>
  <c r="U30" i="1" s="1"/>
  <c r="S10" i="1"/>
  <c r="S30" i="1" s="1"/>
  <c r="Q10" i="1"/>
  <c r="Q30" i="1" s="1"/>
  <c r="O10" i="1"/>
  <c r="O30" i="1" s="1"/>
  <c r="M10" i="1"/>
  <c r="K10" i="1"/>
  <c r="I10" i="1"/>
  <c r="I30" i="1" s="1"/>
  <c r="G10" i="1"/>
  <c r="G30" i="1" s="1"/>
  <c r="E10" i="1"/>
  <c r="E30" i="1" s="1"/>
  <c r="C10" i="1"/>
  <c r="C30" i="1" s="1"/>
  <c r="B10" i="1"/>
  <c r="B30" i="1" s="1"/>
  <c r="W21" i="1" l="1"/>
  <c r="V21" i="1"/>
  <c r="U18" i="1"/>
  <c r="V18" i="1" s="1"/>
  <c r="N23" i="1"/>
  <c r="K30" i="1"/>
  <c r="L10" i="1"/>
  <c r="M30" i="1"/>
  <c r="N10" i="1"/>
  <c r="G28" i="1"/>
  <c r="H28" i="1" s="1"/>
  <c r="K26" i="1"/>
  <c r="L26" i="1" s="1"/>
  <c r="I24" i="1"/>
  <c r="I28" i="1" s="1"/>
  <c r="J26" i="1"/>
  <c r="O25" i="1"/>
  <c r="T10" i="1"/>
  <c r="V23" i="1"/>
  <c r="P23" i="1"/>
  <c r="P10" i="1"/>
  <c r="T23" i="1"/>
  <c r="R10" i="1"/>
  <c r="V10" i="1"/>
  <c r="R23" i="1"/>
  <c r="X10" i="1"/>
  <c r="G27" i="1"/>
  <c r="X23" i="1"/>
  <c r="E27" i="1"/>
  <c r="J10" i="1"/>
  <c r="J23" i="1"/>
  <c r="H10" i="1"/>
  <c r="H23" i="1"/>
  <c r="F10" i="1"/>
  <c r="F23" i="1"/>
  <c r="D23" i="1"/>
  <c r="D10" i="1"/>
  <c r="B27" i="1"/>
  <c r="B28" i="1"/>
  <c r="C27" i="1"/>
  <c r="C28" i="1"/>
  <c r="X21" i="1" l="1"/>
  <c r="W18" i="1"/>
  <c r="X18" i="1" s="1"/>
  <c r="P25" i="1"/>
  <c r="Q25" i="1"/>
  <c r="J24" i="1"/>
  <c r="I27" i="1"/>
  <c r="M26" i="1"/>
  <c r="N26" i="1" s="1"/>
  <c r="K24" i="1"/>
  <c r="L24" i="1" s="1"/>
  <c r="J28" i="1"/>
  <c r="D28" i="1"/>
  <c r="F28" i="1"/>
  <c r="S25" i="1" l="1"/>
  <c r="R25" i="1"/>
  <c r="K27" i="1"/>
  <c r="K28" i="1"/>
  <c r="L28" i="1" s="1"/>
  <c r="O26" i="1"/>
  <c r="M24" i="1"/>
  <c r="N24" i="1" s="1"/>
  <c r="M28" i="1" l="1"/>
  <c r="N28" i="1" s="1"/>
  <c r="M27" i="1"/>
  <c r="T25" i="1"/>
  <c r="U25" i="1"/>
  <c r="Q26" i="1"/>
  <c r="P26" i="1"/>
  <c r="O24" i="1"/>
  <c r="P24" i="1" l="1"/>
  <c r="O28" i="1"/>
  <c r="P28" i="1" s="1"/>
  <c r="O27" i="1"/>
  <c r="R26" i="1"/>
  <c r="S26" i="1"/>
  <c r="Q24" i="1"/>
  <c r="V25" i="1"/>
  <c r="W25" i="1"/>
  <c r="X25" i="1" l="1"/>
  <c r="R24" i="1"/>
  <c r="Q27" i="1"/>
  <c r="Q28" i="1"/>
  <c r="R28" i="1" s="1"/>
  <c r="U26" i="1"/>
  <c r="T26" i="1"/>
  <c r="S24" i="1"/>
  <c r="T24" i="1" l="1"/>
  <c r="S27" i="1"/>
  <c r="S28" i="1"/>
  <c r="T28" i="1" s="1"/>
  <c r="W26" i="1"/>
  <c r="W24" i="1" s="1"/>
  <c r="V26" i="1"/>
  <c r="U24" i="1"/>
  <c r="V24" i="1" l="1"/>
  <c r="U28" i="1"/>
  <c r="V28" i="1" s="1"/>
  <c r="U27" i="1"/>
  <c r="X24" i="1"/>
  <c r="W27" i="1"/>
  <c r="W28" i="1"/>
  <c r="X26" i="1"/>
  <c r="X28" i="1" l="1"/>
</calcChain>
</file>

<file path=xl/sharedStrings.xml><?xml version="1.0" encoding="utf-8"?>
<sst xmlns="http://schemas.openxmlformats.org/spreadsheetml/2006/main" count="52" uniqueCount="42">
  <si>
    <t>Приложение 2</t>
  </si>
  <si>
    <t>к Бюджетному прогнозу</t>
  </si>
  <si>
    <t>таблица 2</t>
  </si>
  <si>
    <t>вариант 2 (базовый)</t>
  </si>
  <si>
    <t>тыс. руб.</t>
  </si>
  <si>
    <t>Показатель</t>
  </si>
  <si>
    <t>2023 год</t>
  </si>
  <si>
    <t>2024 год</t>
  </si>
  <si>
    <t>2025 год</t>
  </si>
  <si>
    <t>2026 год</t>
  </si>
  <si>
    <t>2027 год</t>
  </si>
  <si>
    <t>2028 год</t>
  </si>
  <si>
    <t>Налог на прибыль организаций</t>
  </si>
  <si>
    <t>Налог на доходы физических лиц</t>
  </si>
  <si>
    <t xml:space="preserve">Акцизы </t>
  </si>
  <si>
    <t>Налог на имущество организаций</t>
  </si>
  <si>
    <t>В том числе: из федерального бюджета</t>
  </si>
  <si>
    <t>Дотации</t>
  </si>
  <si>
    <t>Субсидии</t>
  </si>
  <si>
    <t>Субвенции</t>
  </si>
  <si>
    <t>Иные межбюджетные трансферты</t>
  </si>
  <si>
    <t xml:space="preserve">Расходы </t>
  </si>
  <si>
    <t>1. Межбюджетные трансферты</t>
  </si>
  <si>
    <t>2. Расходы без учета межбюджетных трансфертов</t>
  </si>
  <si>
    <t>Дефицит/профицит</t>
  </si>
  <si>
    <t>2029 год</t>
  </si>
  <si>
    <t>2030 год</t>
  </si>
  <si>
    <t>2031 год</t>
  </si>
  <si>
    <t>2032 год</t>
  </si>
  <si>
    <t>2033 год</t>
  </si>
  <si>
    <t>2034 год</t>
  </si>
  <si>
    <t>Основные параметры областного бюджета Ленинградской области на период до 2034 года</t>
  </si>
  <si>
    <t>Темп роста в %%</t>
  </si>
  <si>
    <t>Доходы</t>
  </si>
  <si>
    <t xml:space="preserve">1. Налоговые и неналоговые доходы </t>
  </si>
  <si>
    <t>1.1 Налоговые доходы</t>
  </si>
  <si>
    <t>1.2 Неналоговые доходы</t>
  </si>
  <si>
    <t xml:space="preserve">2. Безвозмездные поступления  </t>
  </si>
  <si>
    <t>удельный вес МБТ в общих расходах</t>
  </si>
  <si>
    <t>%</t>
  </si>
  <si>
    <t>за счет безвозмездных поступлений</t>
  </si>
  <si>
    <t>за счет собственныз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</si>
</sst>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Times New Roman"/>
      <family val="1"/>
      <charset val="204"/>
    </font>
    <font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2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0" borderId="3" xfId="1" applyNumberFormat="1" applyFont="1" applyBorder="1" applyAlignment="1" applyProtection="1">
      <alignment horizontal="center" vertical="top" wrapText="1"/>
    </xf>
    <xf numFmtId="164" fontId="2" fillId="0" borderId="1" xfId="1" applyNumberFormat="1" applyFont="1" applyBorder="1" applyAlignment="1" applyProtection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5" fillId="2" borderId="0" xfId="0" applyFont="1" applyFill="1"/>
    <xf numFmtId="0" fontId="3" fillId="0" borderId="0" xfId="0" applyFont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8" fillId="2" borderId="0" xfId="0" applyFont="1" applyFill="1"/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tabSelected="1" zoomScale="90" zoomScaleNormal="90" workbookViewId="0">
      <selection activeCell="A30" sqref="A30:XFD30"/>
    </sheetView>
  </sheetViews>
  <sheetFormatPr defaultRowHeight="15" x14ac:dyDescent="0.25"/>
  <cols>
    <col min="1" max="1" width="30" style="1" customWidth="1"/>
    <col min="2" max="3" width="14.85546875" style="1" bestFit="1" customWidth="1"/>
    <col min="4" max="4" width="9.28515625" style="1" hidden="1" customWidth="1"/>
    <col min="5" max="5" width="13.7109375" style="1" customWidth="1"/>
    <col min="6" max="6" width="8.7109375" style="1" hidden="1" customWidth="1"/>
    <col min="7" max="7" width="15.140625" style="1" customWidth="1"/>
    <col min="8" max="8" width="8.85546875" style="1" hidden="1" customWidth="1"/>
    <col min="9" max="9" width="15.5703125" style="1" customWidth="1"/>
    <col min="10" max="10" width="7.85546875" style="1" hidden="1" customWidth="1"/>
    <col min="11" max="11" width="14" style="1" customWidth="1"/>
    <col min="12" max="12" width="8.85546875" style="1" hidden="1" customWidth="1"/>
    <col min="13" max="13" width="14.140625" style="1" customWidth="1"/>
    <col min="14" max="14" width="7.42578125" style="1" hidden="1" customWidth="1"/>
    <col min="15" max="15" width="13.5703125" style="1" customWidth="1"/>
    <col min="16" max="16" width="8.28515625" style="1" hidden="1" customWidth="1"/>
    <col min="17" max="17" width="13.5703125" style="1" customWidth="1"/>
    <col min="18" max="18" width="8.140625" style="1" hidden="1" customWidth="1"/>
    <col min="19" max="19" width="14.85546875" style="1" customWidth="1"/>
    <col min="20" max="20" width="8.42578125" style="1" hidden="1" customWidth="1"/>
    <col min="21" max="21" width="14.5703125" style="1" customWidth="1"/>
    <col min="22" max="22" width="8.42578125" style="1" hidden="1" customWidth="1"/>
    <col min="23" max="23" width="13.85546875" style="1" customWidth="1"/>
    <col min="24" max="24" width="8" style="1" hidden="1" customWidth="1"/>
    <col min="25" max="16384" width="9.140625" style="1"/>
  </cols>
  <sheetData>
    <row r="1" spans="1:24" x14ac:dyDescent="0.25">
      <c r="W1" s="2" t="s">
        <v>0</v>
      </c>
      <c r="X1" s="2"/>
    </row>
    <row r="2" spans="1:24" x14ac:dyDescent="0.25">
      <c r="W2" s="2" t="s">
        <v>1</v>
      </c>
      <c r="X2" s="2"/>
    </row>
    <row r="3" spans="1:24" x14ac:dyDescent="0.25">
      <c r="W3" s="2" t="s">
        <v>2</v>
      </c>
      <c r="X3" s="2"/>
    </row>
    <row r="4" spans="1:24" x14ac:dyDescent="0.25">
      <c r="W4" s="2"/>
      <c r="X4" s="2"/>
    </row>
    <row r="5" spans="1:24" ht="20.25" x14ac:dyDescent="0.25">
      <c r="A5" s="23" t="s">
        <v>31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0"/>
    </row>
    <row r="6" spans="1:24" ht="20.25" x14ac:dyDescent="0.25">
      <c r="A6" s="23" t="s">
        <v>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0"/>
    </row>
    <row r="7" spans="1:24" ht="20.2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3" t="s">
        <v>4</v>
      </c>
      <c r="X7" s="3"/>
    </row>
    <row r="8" spans="1:24" ht="44.25" customHeight="1" x14ac:dyDescent="0.25">
      <c r="A8" s="4" t="s">
        <v>5</v>
      </c>
      <c r="B8" s="5" t="s">
        <v>6</v>
      </c>
      <c r="C8" s="5" t="s">
        <v>7</v>
      </c>
      <c r="D8" s="5" t="s">
        <v>32</v>
      </c>
      <c r="E8" s="5" t="s">
        <v>8</v>
      </c>
      <c r="F8" s="5" t="s">
        <v>32</v>
      </c>
      <c r="G8" s="5" t="s">
        <v>9</v>
      </c>
      <c r="H8" s="5" t="s">
        <v>32</v>
      </c>
      <c r="I8" s="5" t="s">
        <v>10</v>
      </c>
      <c r="J8" s="5" t="s">
        <v>32</v>
      </c>
      <c r="K8" s="5" t="s">
        <v>11</v>
      </c>
      <c r="L8" s="5" t="s">
        <v>32</v>
      </c>
      <c r="M8" s="5" t="s">
        <v>25</v>
      </c>
      <c r="N8" s="5" t="s">
        <v>32</v>
      </c>
      <c r="O8" s="5" t="s">
        <v>26</v>
      </c>
      <c r="P8" s="5" t="s">
        <v>32</v>
      </c>
      <c r="Q8" s="5" t="s">
        <v>27</v>
      </c>
      <c r="R8" s="5" t="s">
        <v>32</v>
      </c>
      <c r="S8" s="5" t="s">
        <v>28</v>
      </c>
      <c r="T8" s="5" t="s">
        <v>32</v>
      </c>
      <c r="U8" s="5" t="s">
        <v>29</v>
      </c>
      <c r="V8" s="5" t="s">
        <v>32</v>
      </c>
      <c r="W8" s="5" t="s">
        <v>30</v>
      </c>
      <c r="X8" s="5" t="s">
        <v>32</v>
      </c>
    </row>
    <row r="9" spans="1:24" s="6" customFormat="1" ht="26.25" customHeight="1" x14ac:dyDescent="0.25">
      <c r="A9" s="7" t="s">
        <v>33</v>
      </c>
      <c r="B9" s="8">
        <f t="shared" ref="B9:W9" si="0">B11+B16+B17</f>
        <v>171332484.79999998</v>
      </c>
      <c r="C9" s="8">
        <f t="shared" si="0"/>
        <v>177677130.89999998</v>
      </c>
      <c r="D9" s="8">
        <f t="shared" ref="D9:D18" si="1">C9/B9*100</f>
        <v>103.70311917638166</v>
      </c>
      <c r="E9" s="8">
        <f t="shared" si="0"/>
        <v>180651149.90000001</v>
      </c>
      <c r="F9" s="8">
        <f>E9/C9*100</f>
        <v>101.67383330929283</v>
      </c>
      <c r="G9" s="8">
        <f t="shared" si="0"/>
        <v>191228166.29999998</v>
      </c>
      <c r="H9" s="8">
        <f>G9/E9*100</f>
        <v>105.85493998009696</v>
      </c>
      <c r="I9" s="8">
        <f t="shared" si="0"/>
        <v>202747968</v>
      </c>
      <c r="J9" s="8">
        <f>I9/G9*100</f>
        <v>106.02411345718166</v>
      </c>
      <c r="K9" s="8">
        <f t="shared" si="0"/>
        <v>214711347.40000001</v>
      </c>
      <c r="L9" s="8">
        <f>K9/I9*100</f>
        <v>105.90061617781541</v>
      </c>
      <c r="M9" s="8">
        <f t="shared" si="0"/>
        <v>228752777.69999999</v>
      </c>
      <c r="N9" s="8">
        <f t="shared" ref="N9:N18" si="2">M9/K9*100</f>
        <v>106.53967779068579</v>
      </c>
      <c r="O9" s="8">
        <f t="shared" si="0"/>
        <v>243270807.19999999</v>
      </c>
      <c r="P9" s="8">
        <f t="shared" ref="P9:P18" si="3">O9/M9*100</f>
        <v>106.34660249635954</v>
      </c>
      <c r="Q9" s="8">
        <f t="shared" si="0"/>
        <v>258414565.30000001</v>
      </c>
      <c r="R9" s="8">
        <f>Q9/O9*100</f>
        <v>106.22506180429198</v>
      </c>
      <c r="S9" s="8">
        <f t="shared" si="0"/>
        <v>274625336.69999999</v>
      </c>
      <c r="T9" s="8">
        <f>S9/Q9*100</f>
        <v>106.27316474254478</v>
      </c>
      <c r="U9" s="8">
        <f t="shared" si="0"/>
        <v>291979149</v>
      </c>
      <c r="V9" s="8">
        <f>U9/S9*100</f>
        <v>106.31908639913922</v>
      </c>
      <c r="W9" s="8">
        <f t="shared" si="0"/>
        <v>309875861.80000001</v>
      </c>
      <c r="X9" s="8">
        <f>W9/U9*100</f>
        <v>106.12944892171051</v>
      </c>
    </row>
    <row r="10" spans="1:24" s="19" customFormat="1" ht="33" customHeight="1" x14ac:dyDescent="0.25">
      <c r="A10" s="9" t="s">
        <v>34</v>
      </c>
      <c r="B10" s="13">
        <f t="shared" ref="B10:W10" si="4">B11+B16</f>
        <v>153107627.39999998</v>
      </c>
      <c r="C10" s="13">
        <f t="shared" si="4"/>
        <v>157563755.19999999</v>
      </c>
      <c r="D10" s="13">
        <f t="shared" si="1"/>
        <v>102.91045447942197</v>
      </c>
      <c r="E10" s="13">
        <f t="shared" si="4"/>
        <v>160537774.20000002</v>
      </c>
      <c r="F10" s="13">
        <f t="shared" ref="F10:F28" si="5">E10/C10*100</f>
        <v>101.88750198053165</v>
      </c>
      <c r="G10" s="13">
        <f t="shared" si="4"/>
        <v>171114790.59999999</v>
      </c>
      <c r="H10" s="13">
        <f t="shared" ref="H10:H29" si="6">G10/E10*100</f>
        <v>106.58849074786785</v>
      </c>
      <c r="I10" s="13">
        <f t="shared" si="4"/>
        <v>182634592.30000001</v>
      </c>
      <c r="J10" s="13">
        <f t="shared" ref="J10:J28" si="7">I10/G10*100</f>
        <v>106.73220687680288</v>
      </c>
      <c r="K10" s="13">
        <f t="shared" si="4"/>
        <v>194597971.70000002</v>
      </c>
      <c r="L10" s="13">
        <f t="shared" ref="L10:L28" si="8">K10/I10*100</f>
        <v>106.55044548206325</v>
      </c>
      <c r="M10" s="13">
        <f t="shared" si="4"/>
        <v>208639402</v>
      </c>
      <c r="N10" s="13">
        <f t="shared" si="2"/>
        <v>107.21560979147655</v>
      </c>
      <c r="O10" s="13">
        <f t="shared" si="4"/>
        <v>223157431.5</v>
      </c>
      <c r="P10" s="13">
        <f t="shared" si="3"/>
        <v>106.95843132257443</v>
      </c>
      <c r="Q10" s="13">
        <f t="shared" si="4"/>
        <v>238301189.60000002</v>
      </c>
      <c r="R10" s="13">
        <f t="shared" ref="R10:R28" si="9">Q10/O10*100</f>
        <v>106.78613210333532</v>
      </c>
      <c r="S10" s="13">
        <f t="shared" si="4"/>
        <v>254511961</v>
      </c>
      <c r="T10" s="13">
        <f t="shared" ref="T10:T28" si="10">S10/Q10*100</f>
        <v>106.80263972966755</v>
      </c>
      <c r="U10" s="13">
        <f t="shared" si="4"/>
        <v>271865773.30000001</v>
      </c>
      <c r="V10" s="13">
        <f t="shared" ref="V10:V28" si="11">U10/S10*100</f>
        <v>106.81846630382923</v>
      </c>
      <c r="W10" s="13">
        <f t="shared" si="4"/>
        <v>289762486.10000002</v>
      </c>
      <c r="X10" s="13">
        <f t="shared" ref="X10:X28" si="12">W10/U10*100</f>
        <v>106.58292236744758</v>
      </c>
    </row>
    <row r="11" spans="1:24" s="6" customFormat="1" x14ac:dyDescent="0.25">
      <c r="A11" s="9" t="s">
        <v>35</v>
      </c>
      <c r="B11" s="10">
        <v>151160743.29999998</v>
      </c>
      <c r="C11" s="10">
        <v>155585183.89999998</v>
      </c>
      <c r="D11" s="10">
        <f t="shared" si="1"/>
        <v>102.9269772716181</v>
      </c>
      <c r="E11" s="10">
        <v>158551777.40000001</v>
      </c>
      <c r="F11" s="10">
        <f t="shared" si="5"/>
        <v>101.9067326500104</v>
      </c>
      <c r="G11" s="10">
        <v>169118176.19999999</v>
      </c>
      <c r="H11" s="10">
        <f t="shared" si="6"/>
        <v>106.66432062337763</v>
      </c>
      <c r="I11" s="10">
        <v>180626600.5</v>
      </c>
      <c r="J11" s="10">
        <f t="shared" si="7"/>
        <v>106.80496003362174</v>
      </c>
      <c r="K11" s="10">
        <v>192578316.80000001</v>
      </c>
      <c r="L11" s="10">
        <f t="shared" si="8"/>
        <v>106.61680852483298</v>
      </c>
      <c r="M11" s="10">
        <v>206607788.40000001</v>
      </c>
      <c r="N11" s="10">
        <f t="shared" si="2"/>
        <v>107.28507333178644</v>
      </c>
      <c r="O11" s="10">
        <v>221113553.59999999</v>
      </c>
      <c r="P11" s="10">
        <f t="shared" si="3"/>
        <v>107.02091886870997</v>
      </c>
      <c r="Q11" s="10">
        <v>236244731.30000001</v>
      </c>
      <c r="R11" s="10">
        <f t="shared" si="9"/>
        <v>106.84317060336008</v>
      </c>
      <c r="S11" s="10">
        <v>252442595.30000001</v>
      </c>
      <c r="T11" s="10">
        <f t="shared" si="10"/>
        <v>106.8563916371243</v>
      </c>
      <c r="U11" s="10">
        <v>269783162</v>
      </c>
      <c r="V11" s="10">
        <f t="shared" si="11"/>
        <v>106.86911282915335</v>
      </c>
      <c r="W11" s="10">
        <v>287666278.80000001</v>
      </c>
      <c r="X11" s="10">
        <f t="shared" si="12"/>
        <v>106.62870012621471</v>
      </c>
    </row>
    <row r="12" spans="1:24" ht="15" customHeight="1" x14ac:dyDescent="0.25">
      <c r="A12" s="11" t="s">
        <v>12</v>
      </c>
      <c r="B12" s="12">
        <v>69068456.799999997</v>
      </c>
      <c r="C12" s="12">
        <v>70105008.099999994</v>
      </c>
      <c r="D12" s="12">
        <f t="shared" si="1"/>
        <v>101.50075931622669</v>
      </c>
      <c r="E12" s="12">
        <v>70250818.099999994</v>
      </c>
      <c r="F12" s="12">
        <f t="shared" si="5"/>
        <v>100.2079879939419</v>
      </c>
      <c r="G12" s="12">
        <v>75148643.799999997</v>
      </c>
      <c r="H12" s="12">
        <f t="shared" si="6"/>
        <v>106.97191268723461</v>
      </c>
      <c r="I12" s="12">
        <v>80541783.5</v>
      </c>
      <c r="J12" s="12">
        <f t="shared" si="7"/>
        <v>107.17662944703734</v>
      </c>
      <c r="K12" s="12">
        <v>86486675.700000003</v>
      </c>
      <c r="L12" s="12">
        <f t="shared" si="8"/>
        <v>107.38112808241948</v>
      </c>
      <c r="M12" s="12">
        <v>93137274.5</v>
      </c>
      <c r="N12" s="12">
        <f t="shared" si="2"/>
        <v>107.6897380390353</v>
      </c>
      <c r="O12" s="12">
        <v>99719198.200000003</v>
      </c>
      <c r="P12" s="12">
        <f t="shared" si="3"/>
        <v>107.06690606455314</v>
      </c>
      <c r="Q12" s="12">
        <v>106455342.59999999</v>
      </c>
      <c r="R12" s="12">
        <f t="shared" si="9"/>
        <v>106.75511287855501</v>
      </c>
      <c r="S12" s="12">
        <v>113644314</v>
      </c>
      <c r="T12" s="12">
        <f t="shared" si="10"/>
        <v>106.75303956045884</v>
      </c>
      <c r="U12" s="12">
        <v>121316388</v>
      </c>
      <c r="V12" s="12">
        <f t="shared" si="11"/>
        <v>106.75095280173895</v>
      </c>
      <c r="W12" s="12">
        <v>129127741.09999999</v>
      </c>
      <c r="X12" s="12">
        <f t="shared" si="12"/>
        <v>106.43882762154111</v>
      </c>
    </row>
    <row r="13" spans="1:24" ht="15" customHeight="1" x14ac:dyDescent="0.25">
      <c r="A13" s="11" t="s">
        <v>13</v>
      </c>
      <c r="B13" s="12">
        <v>39161636.700000003</v>
      </c>
      <c r="C13" s="12">
        <v>41647332.200000003</v>
      </c>
      <c r="D13" s="12">
        <f t="shared" si="1"/>
        <v>106.34727174209245</v>
      </c>
      <c r="E13" s="12">
        <v>44022442</v>
      </c>
      <c r="F13" s="12">
        <f t="shared" si="5"/>
        <v>105.70290982527808</v>
      </c>
      <c r="G13" s="12">
        <v>47456192.5</v>
      </c>
      <c r="H13" s="12">
        <f t="shared" si="6"/>
        <v>107.80000005451764</v>
      </c>
      <c r="I13" s="12">
        <v>51157775.5</v>
      </c>
      <c r="J13" s="12">
        <f t="shared" si="7"/>
        <v>107.79999996839189</v>
      </c>
      <c r="K13" s="12">
        <v>54738819.799999997</v>
      </c>
      <c r="L13" s="12">
        <f t="shared" si="8"/>
        <v>107.00000002932104</v>
      </c>
      <c r="M13" s="12">
        <v>58680014.799999997</v>
      </c>
      <c r="N13" s="12">
        <f t="shared" si="2"/>
        <v>107.19999995323246</v>
      </c>
      <c r="O13" s="12">
        <v>62904975.899999999</v>
      </c>
      <c r="P13" s="12">
        <f t="shared" si="3"/>
        <v>107.20000005862302</v>
      </c>
      <c r="Q13" s="12">
        <v>67434134.200000003</v>
      </c>
      <c r="R13" s="12">
        <f t="shared" si="9"/>
        <v>107.20000005595742</v>
      </c>
      <c r="S13" s="12">
        <v>72289391.900000006</v>
      </c>
      <c r="T13" s="12">
        <f t="shared" si="10"/>
        <v>107.20000005575811</v>
      </c>
      <c r="U13" s="12">
        <v>77494228.099999994</v>
      </c>
      <c r="V13" s="12">
        <f t="shared" si="11"/>
        <v>107.19999997676007</v>
      </c>
      <c r="W13" s="12">
        <v>82918824.099999994</v>
      </c>
      <c r="X13" s="12">
        <f t="shared" si="12"/>
        <v>107.00000004258381</v>
      </c>
    </row>
    <row r="14" spans="1:24" x14ac:dyDescent="0.25">
      <c r="A14" s="11" t="s">
        <v>14</v>
      </c>
      <c r="B14" s="12">
        <v>12691957.699999999</v>
      </c>
      <c r="C14" s="12">
        <v>13245581.6</v>
      </c>
      <c r="D14" s="12">
        <f t="shared" si="1"/>
        <v>104.3620055556914</v>
      </c>
      <c r="E14" s="12">
        <v>13357970</v>
      </c>
      <c r="F14" s="12">
        <f t="shared" si="5"/>
        <v>100.84849728304872</v>
      </c>
      <c r="G14" s="12">
        <v>13892288.800000001</v>
      </c>
      <c r="H14" s="12">
        <f t="shared" si="6"/>
        <v>104</v>
      </c>
      <c r="I14" s="12">
        <v>14447980.300000001</v>
      </c>
      <c r="J14" s="12">
        <f t="shared" si="7"/>
        <v>103.99999962569161</v>
      </c>
      <c r="K14" s="12">
        <v>15025899.5</v>
      </c>
      <c r="L14" s="12">
        <f t="shared" si="8"/>
        <v>103.99999991694339</v>
      </c>
      <c r="M14" s="12">
        <v>15626935.5</v>
      </c>
      <c r="N14" s="12">
        <f t="shared" si="2"/>
        <v>104.00000013310351</v>
      </c>
      <c r="O14" s="12">
        <v>16252012.9</v>
      </c>
      <c r="P14" s="12">
        <f t="shared" si="3"/>
        <v>103.99999987201585</v>
      </c>
      <c r="Q14" s="12">
        <v>16902093.399999999</v>
      </c>
      <c r="R14" s="12">
        <f t="shared" si="9"/>
        <v>103.99999990155064</v>
      </c>
      <c r="S14" s="12">
        <v>17578177.100000001</v>
      </c>
      <c r="T14" s="12">
        <f t="shared" si="10"/>
        <v>103.99999978700865</v>
      </c>
      <c r="U14" s="12">
        <v>18281304.199999999</v>
      </c>
      <c r="V14" s="12">
        <f t="shared" si="11"/>
        <v>104.00000009102195</v>
      </c>
      <c r="W14" s="12">
        <v>19012556.300000001</v>
      </c>
      <c r="X14" s="12">
        <f t="shared" si="12"/>
        <v>103.9999996280353</v>
      </c>
    </row>
    <row r="15" spans="1:24" ht="15" customHeight="1" x14ac:dyDescent="0.25">
      <c r="A15" s="11" t="s">
        <v>15</v>
      </c>
      <c r="B15" s="12">
        <v>25900000</v>
      </c>
      <c r="C15" s="12">
        <v>26184900</v>
      </c>
      <c r="D15" s="12">
        <f t="shared" si="1"/>
        <v>101.1</v>
      </c>
      <c r="E15" s="12">
        <v>26473000</v>
      </c>
      <c r="F15" s="12">
        <f t="shared" si="5"/>
        <v>101.100252435564</v>
      </c>
      <c r="G15" s="12">
        <v>28122964.100000001</v>
      </c>
      <c r="H15" s="12">
        <f t="shared" si="6"/>
        <v>106.23262984928041</v>
      </c>
      <c r="I15" s="12">
        <v>29929673.199999999</v>
      </c>
      <c r="J15" s="12">
        <f t="shared" si="7"/>
        <v>106.42431961857106</v>
      </c>
      <c r="K15" s="12">
        <v>31725453.600000001</v>
      </c>
      <c r="L15" s="12">
        <f t="shared" si="8"/>
        <v>106.00000002672934</v>
      </c>
      <c r="M15" s="12">
        <v>34509217.600000001</v>
      </c>
      <c r="N15" s="12">
        <f t="shared" si="2"/>
        <v>108.77454436143981</v>
      </c>
      <c r="O15" s="12">
        <v>37529326.100000001</v>
      </c>
      <c r="P15" s="12">
        <f t="shared" si="3"/>
        <v>108.75159945672021</v>
      </c>
      <c r="Q15" s="12">
        <v>40690589.700000003</v>
      </c>
      <c r="R15" s="12">
        <f t="shared" si="9"/>
        <v>108.42344888255269</v>
      </c>
      <c r="S15" s="12">
        <v>44112753.399999999</v>
      </c>
      <c r="T15" s="12">
        <f t="shared" si="10"/>
        <v>108.41020915457511</v>
      </c>
      <c r="U15" s="12">
        <v>47817017.700000003</v>
      </c>
      <c r="V15" s="12">
        <f t="shared" si="11"/>
        <v>108.39726386247295</v>
      </c>
      <c r="W15" s="12">
        <v>51675768.799999997</v>
      </c>
      <c r="X15" s="12">
        <f t="shared" si="12"/>
        <v>108.06982803530217</v>
      </c>
    </row>
    <row r="16" spans="1:24" s="6" customFormat="1" ht="15" customHeight="1" x14ac:dyDescent="0.25">
      <c r="A16" s="9" t="s">
        <v>36</v>
      </c>
      <c r="B16" s="10">
        <v>1946884.0999999999</v>
      </c>
      <c r="C16" s="10">
        <v>1978571.3</v>
      </c>
      <c r="D16" s="10">
        <f t="shared" si="1"/>
        <v>101.62758532980982</v>
      </c>
      <c r="E16" s="10">
        <v>1985996.8</v>
      </c>
      <c r="F16" s="10">
        <f t="shared" si="5"/>
        <v>100.37529605326834</v>
      </c>
      <c r="G16" s="10">
        <v>1996614.4</v>
      </c>
      <c r="H16" s="10">
        <f t="shared" si="6"/>
        <v>100.53462321792259</v>
      </c>
      <c r="I16" s="10">
        <v>2007991.8</v>
      </c>
      <c r="J16" s="10">
        <f t="shared" si="7"/>
        <v>100.56983461603804</v>
      </c>
      <c r="K16" s="10">
        <v>2019654.9</v>
      </c>
      <c r="L16" s="10">
        <f t="shared" si="8"/>
        <v>100.58083404523863</v>
      </c>
      <c r="M16" s="10">
        <v>2031613.5999999999</v>
      </c>
      <c r="N16" s="10">
        <f t="shared" si="2"/>
        <v>100.59211600952223</v>
      </c>
      <c r="O16" s="10">
        <v>2043877.9</v>
      </c>
      <c r="P16" s="10">
        <f t="shared" si="3"/>
        <v>100.60367286377685</v>
      </c>
      <c r="Q16" s="10">
        <v>2056458.2999999998</v>
      </c>
      <c r="R16" s="10">
        <f t="shared" si="9"/>
        <v>100.61551622041608</v>
      </c>
      <c r="S16" s="10">
        <v>2069365.7</v>
      </c>
      <c r="T16" s="10">
        <f t="shared" si="10"/>
        <v>100.62765191980796</v>
      </c>
      <c r="U16" s="10">
        <v>2082611.3</v>
      </c>
      <c r="V16" s="10">
        <f t="shared" si="11"/>
        <v>100.64008019462196</v>
      </c>
      <c r="W16" s="10">
        <v>2096207.3</v>
      </c>
      <c r="X16" s="10">
        <f t="shared" si="12"/>
        <v>100.65283425668534</v>
      </c>
    </row>
    <row r="17" spans="1:24" s="6" customFormat="1" ht="27" customHeight="1" x14ac:dyDescent="0.25">
      <c r="A17" s="9" t="s">
        <v>37</v>
      </c>
      <c r="B17" s="13">
        <v>18224857.399999999</v>
      </c>
      <c r="C17" s="13">
        <v>20113375.699999999</v>
      </c>
      <c r="D17" s="13">
        <f t="shared" si="1"/>
        <v>110.36232140834198</v>
      </c>
      <c r="E17" s="13">
        <v>20113375.699999999</v>
      </c>
      <c r="F17" s="13">
        <f t="shared" si="5"/>
        <v>100</v>
      </c>
      <c r="G17" s="13">
        <v>20113375.699999999</v>
      </c>
      <c r="H17" s="13">
        <f t="shared" si="6"/>
        <v>100</v>
      </c>
      <c r="I17" s="13">
        <v>20113375.699999999</v>
      </c>
      <c r="J17" s="13">
        <f t="shared" si="7"/>
        <v>100</v>
      </c>
      <c r="K17" s="13">
        <v>20113375.699999999</v>
      </c>
      <c r="L17" s="13">
        <f t="shared" si="8"/>
        <v>100</v>
      </c>
      <c r="M17" s="13">
        <v>20113375.699999999</v>
      </c>
      <c r="N17" s="13">
        <f t="shared" si="2"/>
        <v>100</v>
      </c>
      <c r="O17" s="13">
        <v>20113375.699999999</v>
      </c>
      <c r="P17" s="13">
        <f t="shared" si="3"/>
        <v>100</v>
      </c>
      <c r="Q17" s="13">
        <v>20113375.699999999</v>
      </c>
      <c r="R17" s="13">
        <f t="shared" si="9"/>
        <v>100</v>
      </c>
      <c r="S17" s="13">
        <v>20113375.699999999</v>
      </c>
      <c r="T17" s="13">
        <f t="shared" si="10"/>
        <v>100</v>
      </c>
      <c r="U17" s="13">
        <v>20113375.699999999</v>
      </c>
      <c r="V17" s="13">
        <f t="shared" si="11"/>
        <v>100</v>
      </c>
      <c r="W17" s="13">
        <v>20113375.699999999</v>
      </c>
      <c r="X17" s="13">
        <f t="shared" si="12"/>
        <v>100</v>
      </c>
    </row>
    <row r="18" spans="1:24" ht="35.25" customHeight="1" x14ac:dyDescent="0.25">
      <c r="A18" s="11" t="s">
        <v>16</v>
      </c>
      <c r="B18" s="14">
        <f t="shared" ref="B18:C18" si="13">B20+B21+B22</f>
        <v>17263948.399999999</v>
      </c>
      <c r="C18" s="14">
        <f t="shared" si="13"/>
        <v>18661988.399999999</v>
      </c>
      <c r="D18" s="14">
        <f t="shared" si="1"/>
        <v>108.0980316183058</v>
      </c>
      <c r="E18" s="14">
        <f>E20+E21+E22</f>
        <v>18661988.399999999</v>
      </c>
      <c r="F18" s="14">
        <f t="shared" si="5"/>
        <v>100</v>
      </c>
      <c r="G18" s="14">
        <f t="shared" ref="G18:W18" si="14">G20+G21+G22</f>
        <v>18661988.399999999</v>
      </c>
      <c r="H18" s="14">
        <f t="shared" si="6"/>
        <v>100</v>
      </c>
      <c r="I18" s="14">
        <f t="shared" si="14"/>
        <v>18661988.399999999</v>
      </c>
      <c r="J18" s="14">
        <f t="shared" si="7"/>
        <v>100</v>
      </c>
      <c r="K18" s="14">
        <f t="shared" si="14"/>
        <v>18661988.399999999</v>
      </c>
      <c r="L18" s="14">
        <f t="shared" si="8"/>
        <v>100</v>
      </c>
      <c r="M18" s="14">
        <f t="shared" si="14"/>
        <v>18661988.399999999</v>
      </c>
      <c r="N18" s="14">
        <f t="shared" si="2"/>
        <v>100</v>
      </c>
      <c r="O18" s="14">
        <f t="shared" si="14"/>
        <v>18661988.399999999</v>
      </c>
      <c r="P18" s="14">
        <f t="shared" si="3"/>
        <v>100</v>
      </c>
      <c r="Q18" s="14">
        <f t="shared" si="14"/>
        <v>18661988.399999999</v>
      </c>
      <c r="R18" s="14">
        <f t="shared" si="9"/>
        <v>100</v>
      </c>
      <c r="S18" s="14">
        <f>S20+S21+S22</f>
        <v>18661988.399999999</v>
      </c>
      <c r="T18" s="14">
        <f t="shared" si="10"/>
        <v>100</v>
      </c>
      <c r="U18" s="14">
        <f t="shared" si="14"/>
        <v>18661988.399999999</v>
      </c>
      <c r="V18" s="14">
        <f t="shared" si="11"/>
        <v>100</v>
      </c>
      <c r="W18" s="14">
        <f t="shared" si="14"/>
        <v>18661988.399999999</v>
      </c>
      <c r="X18" s="14">
        <f t="shared" si="12"/>
        <v>100</v>
      </c>
    </row>
    <row r="19" spans="1:24" x14ac:dyDescent="0.25">
      <c r="A19" s="11" t="s">
        <v>17</v>
      </c>
      <c r="B19" s="12">
        <v>0</v>
      </c>
      <c r="C19" s="12">
        <v>0</v>
      </c>
      <c r="D19" s="12"/>
      <c r="E19" s="12">
        <v>0</v>
      </c>
      <c r="F19" s="12"/>
      <c r="G19" s="12">
        <v>0</v>
      </c>
      <c r="H19" s="12"/>
      <c r="I19" s="12">
        <v>0</v>
      </c>
      <c r="J19" s="12"/>
      <c r="K19" s="12">
        <v>0</v>
      </c>
      <c r="L19" s="12"/>
      <c r="M19" s="12">
        <v>0</v>
      </c>
      <c r="N19" s="12"/>
      <c r="O19" s="12">
        <v>0</v>
      </c>
      <c r="P19" s="12"/>
      <c r="Q19" s="12">
        <v>0</v>
      </c>
      <c r="R19" s="12"/>
      <c r="S19" s="12">
        <v>0</v>
      </c>
      <c r="T19" s="12"/>
      <c r="U19" s="12">
        <v>0</v>
      </c>
      <c r="V19" s="12"/>
      <c r="W19" s="12">
        <v>0</v>
      </c>
      <c r="X19" s="12"/>
    </row>
    <row r="20" spans="1:24" x14ac:dyDescent="0.25">
      <c r="A20" s="11" t="s">
        <v>18</v>
      </c>
      <c r="B20" s="12">
        <v>8201306.0999999996</v>
      </c>
      <c r="C20" s="12">
        <v>11373209.5</v>
      </c>
      <c r="D20" s="12">
        <f t="shared" ref="D20:D26" si="15">C20/B20*100</f>
        <v>138.67558851388318</v>
      </c>
      <c r="E20" s="12">
        <f>C20</f>
        <v>11373209.5</v>
      </c>
      <c r="F20" s="12">
        <f t="shared" si="5"/>
        <v>100</v>
      </c>
      <c r="G20" s="12">
        <f>E20</f>
        <v>11373209.5</v>
      </c>
      <c r="H20" s="12">
        <f t="shared" si="6"/>
        <v>100</v>
      </c>
      <c r="I20" s="12">
        <f>G20</f>
        <v>11373209.5</v>
      </c>
      <c r="J20" s="12">
        <f t="shared" si="7"/>
        <v>100</v>
      </c>
      <c r="K20" s="12">
        <f>I20</f>
        <v>11373209.5</v>
      </c>
      <c r="L20" s="12">
        <f t="shared" si="8"/>
        <v>100</v>
      </c>
      <c r="M20" s="12">
        <f>K20</f>
        <v>11373209.5</v>
      </c>
      <c r="N20" s="12">
        <f t="shared" ref="N20:N26" si="16">M20/K20*100</f>
        <v>100</v>
      </c>
      <c r="O20" s="12">
        <f>M20</f>
        <v>11373209.5</v>
      </c>
      <c r="P20" s="12">
        <f t="shared" ref="P20:P26" si="17">O20/M20*100</f>
        <v>100</v>
      </c>
      <c r="Q20" s="12">
        <f>O20</f>
        <v>11373209.5</v>
      </c>
      <c r="R20" s="12">
        <f t="shared" si="9"/>
        <v>100</v>
      </c>
      <c r="S20" s="12">
        <f>Q20</f>
        <v>11373209.5</v>
      </c>
      <c r="T20" s="12">
        <f>S20/Q20*100</f>
        <v>100</v>
      </c>
      <c r="U20" s="12">
        <f>S20</f>
        <v>11373209.5</v>
      </c>
      <c r="V20" s="12">
        <f>U20/S20*100</f>
        <v>100</v>
      </c>
      <c r="W20" s="12">
        <f>U20</f>
        <v>11373209.5</v>
      </c>
      <c r="X20" s="12">
        <f t="shared" si="12"/>
        <v>100</v>
      </c>
    </row>
    <row r="21" spans="1:24" x14ac:dyDescent="0.25">
      <c r="A21" s="11" t="s">
        <v>19</v>
      </c>
      <c r="B21" s="12">
        <v>4716162.3</v>
      </c>
      <c r="C21" s="12">
        <v>4979506.0999999996</v>
      </c>
      <c r="D21" s="12">
        <f t="shared" si="15"/>
        <v>105.58385787528984</v>
      </c>
      <c r="E21" s="12">
        <f t="shared" ref="E21:E22" si="18">C21</f>
        <v>4979506.0999999996</v>
      </c>
      <c r="F21" s="12">
        <f t="shared" si="5"/>
        <v>100</v>
      </c>
      <c r="G21" s="12">
        <f t="shared" ref="G21:G22" si="19">E21</f>
        <v>4979506.0999999996</v>
      </c>
      <c r="H21" s="12">
        <f t="shared" si="6"/>
        <v>100</v>
      </c>
      <c r="I21" s="12">
        <f t="shared" ref="I21:I22" si="20">G21</f>
        <v>4979506.0999999996</v>
      </c>
      <c r="J21" s="12">
        <f t="shared" si="7"/>
        <v>100</v>
      </c>
      <c r="K21" s="12">
        <f t="shared" ref="K21:K22" si="21">I21</f>
        <v>4979506.0999999996</v>
      </c>
      <c r="L21" s="12">
        <f t="shared" si="8"/>
        <v>100</v>
      </c>
      <c r="M21" s="12">
        <f>K21</f>
        <v>4979506.0999999996</v>
      </c>
      <c r="N21" s="12">
        <f t="shared" si="16"/>
        <v>100</v>
      </c>
      <c r="O21" s="12">
        <f>M21</f>
        <v>4979506.0999999996</v>
      </c>
      <c r="P21" s="12">
        <f t="shared" si="17"/>
        <v>100</v>
      </c>
      <c r="Q21" s="12">
        <f t="shared" ref="Q21:Q22" si="22">O21</f>
        <v>4979506.0999999996</v>
      </c>
      <c r="R21" s="12">
        <f t="shared" si="9"/>
        <v>100</v>
      </c>
      <c r="S21" s="12">
        <f t="shared" ref="S21:S22" si="23">Q21</f>
        <v>4979506.0999999996</v>
      </c>
      <c r="T21" s="12">
        <f t="shared" si="10"/>
        <v>100</v>
      </c>
      <c r="U21" s="12">
        <f t="shared" ref="U21:U22" si="24">S21</f>
        <v>4979506.0999999996</v>
      </c>
      <c r="V21" s="12">
        <f t="shared" si="11"/>
        <v>100</v>
      </c>
      <c r="W21" s="12">
        <f t="shared" ref="W21:W22" si="25">U21</f>
        <v>4979506.0999999996</v>
      </c>
      <c r="X21" s="12">
        <f t="shared" si="12"/>
        <v>100</v>
      </c>
    </row>
    <row r="22" spans="1:24" ht="28.5" customHeight="1" x14ac:dyDescent="0.25">
      <c r="A22" s="11" t="s">
        <v>20</v>
      </c>
      <c r="B22" s="12">
        <f>4808388.4-461908.4</f>
        <v>4346480</v>
      </c>
      <c r="C22" s="12">
        <f>2790119.4-480846.6</f>
        <v>2309272.7999999998</v>
      </c>
      <c r="D22" s="12">
        <f t="shared" si="15"/>
        <v>53.129723362352976</v>
      </c>
      <c r="E22" s="12">
        <f t="shared" si="18"/>
        <v>2309272.7999999998</v>
      </c>
      <c r="F22" s="12">
        <f t="shared" si="5"/>
        <v>100</v>
      </c>
      <c r="G22" s="12">
        <f t="shared" si="19"/>
        <v>2309272.7999999998</v>
      </c>
      <c r="H22" s="12">
        <f t="shared" si="6"/>
        <v>100</v>
      </c>
      <c r="I22" s="12">
        <f t="shared" si="20"/>
        <v>2309272.7999999998</v>
      </c>
      <c r="J22" s="12">
        <f t="shared" si="7"/>
        <v>100</v>
      </c>
      <c r="K22" s="12">
        <f t="shared" si="21"/>
        <v>2309272.7999999998</v>
      </c>
      <c r="L22" s="12">
        <f t="shared" si="8"/>
        <v>100</v>
      </c>
      <c r="M22" s="12">
        <f>K22</f>
        <v>2309272.7999999998</v>
      </c>
      <c r="N22" s="12">
        <f t="shared" si="16"/>
        <v>100</v>
      </c>
      <c r="O22" s="12">
        <f>M22</f>
        <v>2309272.7999999998</v>
      </c>
      <c r="P22" s="12">
        <f t="shared" si="17"/>
        <v>100</v>
      </c>
      <c r="Q22" s="12">
        <f t="shared" si="22"/>
        <v>2309272.7999999998</v>
      </c>
      <c r="R22" s="12">
        <f t="shared" si="9"/>
        <v>100</v>
      </c>
      <c r="S22" s="12">
        <f t="shared" si="23"/>
        <v>2309272.7999999998</v>
      </c>
      <c r="T22" s="12">
        <f>S22/Q22*100</f>
        <v>100</v>
      </c>
      <c r="U22" s="12">
        <f t="shared" si="24"/>
        <v>2309272.7999999998</v>
      </c>
      <c r="V22" s="12">
        <f>U22/S22*100</f>
        <v>100</v>
      </c>
      <c r="W22" s="12">
        <f t="shared" si="25"/>
        <v>2309272.7999999998</v>
      </c>
      <c r="X22" s="12">
        <f t="shared" si="12"/>
        <v>100</v>
      </c>
    </row>
    <row r="23" spans="1:24" s="6" customFormat="1" ht="21" customHeight="1" x14ac:dyDescent="0.25">
      <c r="A23" s="7" t="s">
        <v>21</v>
      </c>
      <c r="B23" s="8">
        <f>B9-B29</f>
        <v>183021803.49999997</v>
      </c>
      <c r="C23" s="8">
        <f>C9-C29</f>
        <v>180052067.09999996</v>
      </c>
      <c r="D23" s="8">
        <f t="shared" si="15"/>
        <v>98.377386550012886</v>
      </c>
      <c r="E23" s="8">
        <f>E9-E29</f>
        <v>181247186.20000002</v>
      </c>
      <c r="F23" s="8">
        <f t="shared" si="5"/>
        <v>100.66376305434821</v>
      </c>
      <c r="G23" s="8">
        <f>G9-G29</f>
        <v>191681139.39999998</v>
      </c>
      <c r="H23" s="8">
        <f t="shared" si="6"/>
        <v>105.7567532047016</v>
      </c>
      <c r="I23" s="8">
        <f>I9-I29</f>
        <v>202124040.69999999</v>
      </c>
      <c r="J23" s="8">
        <f t="shared" si="7"/>
        <v>105.44805886102742</v>
      </c>
      <c r="K23" s="8">
        <f>K9-K29</f>
        <v>214337420.09999999</v>
      </c>
      <c r="L23" s="8">
        <f t="shared" si="8"/>
        <v>106.04251694044034</v>
      </c>
      <c r="M23" s="8">
        <f>M9-M29</f>
        <v>228848850.39999998</v>
      </c>
      <c r="N23" s="8">
        <f t="shared" si="16"/>
        <v>106.77036715904747</v>
      </c>
      <c r="O23" s="8">
        <f>O9-O29</f>
        <v>243327972.79999998</v>
      </c>
      <c r="P23" s="8">
        <f t="shared" si="17"/>
        <v>106.32693691696169</v>
      </c>
      <c r="Q23" s="8">
        <f>Q9-Q29</f>
        <v>258671730.90000001</v>
      </c>
      <c r="R23" s="8">
        <f t="shared" si="9"/>
        <v>106.30579292772542</v>
      </c>
      <c r="S23" s="8">
        <f>S9-S29</f>
        <v>275082502.30000001</v>
      </c>
      <c r="T23" s="8">
        <f t="shared" si="10"/>
        <v>106.34424617754009</v>
      </c>
      <c r="U23" s="8">
        <f>U9-U29</f>
        <v>292786314.60000002</v>
      </c>
      <c r="V23" s="8">
        <f t="shared" si="11"/>
        <v>106.43581912770756</v>
      </c>
      <c r="W23" s="8">
        <f>W9-W29</f>
        <v>310383027.40000004</v>
      </c>
      <c r="X23" s="8">
        <f t="shared" si="12"/>
        <v>106.01008719415057</v>
      </c>
    </row>
    <row r="24" spans="1:24" ht="22.5" customHeight="1" x14ac:dyDescent="0.25">
      <c r="A24" s="11" t="s">
        <v>22</v>
      </c>
      <c r="B24" s="16">
        <v>62939933.799999997</v>
      </c>
      <c r="C24" s="16">
        <v>63001220.899999999</v>
      </c>
      <c r="D24" s="16">
        <f t="shared" si="15"/>
        <v>100.09737395052679</v>
      </c>
      <c r="E24" s="16">
        <f>E25+E26</f>
        <v>65346112.956</v>
      </c>
      <c r="F24" s="16">
        <f t="shared" si="5"/>
        <v>103.72197875295461</v>
      </c>
      <c r="G24" s="16">
        <f>G25+G26</f>
        <v>67784800.694240004</v>
      </c>
      <c r="H24" s="16">
        <f t="shared" si="6"/>
        <v>103.73195531902878</v>
      </c>
      <c r="I24" s="16">
        <f>I25+I26</f>
        <v>70321035.942009598</v>
      </c>
      <c r="J24" s="16">
        <f t="shared" si="7"/>
        <v>103.7415987386463</v>
      </c>
      <c r="K24" s="16">
        <f>K25+K26</f>
        <v>72958720.59968999</v>
      </c>
      <c r="L24" s="16">
        <f t="shared" si="8"/>
        <v>103.75091837363655</v>
      </c>
      <c r="M24" s="16">
        <f>M25+M26</f>
        <v>75701912.643677592</v>
      </c>
      <c r="N24" s="16">
        <f t="shared" si="16"/>
        <v>103.75992344909521</v>
      </c>
      <c r="O24" s="16">
        <f>O25+O26</f>
        <v>78554832.369424701</v>
      </c>
      <c r="P24" s="16">
        <f t="shared" si="17"/>
        <v>103.76862304546459</v>
      </c>
      <c r="Q24" s="16">
        <f>Q25+Q26</f>
        <v>81521868.884201691</v>
      </c>
      <c r="R24" s="16">
        <f t="shared" si="9"/>
        <v>103.77702609156331</v>
      </c>
      <c r="S24" s="16">
        <f>S25+S26</f>
        <v>84607586.859569758</v>
      </c>
      <c r="T24" s="16">
        <f t="shared" si="10"/>
        <v>103.78514135851226</v>
      </c>
      <c r="U24" s="16">
        <f>U25+U26</f>
        <v>87816733.553952545</v>
      </c>
      <c r="V24" s="16">
        <f t="shared" si="11"/>
        <v>103.79297745450332</v>
      </c>
      <c r="W24" s="16">
        <f>W25+W26</f>
        <v>91154246.116110653</v>
      </c>
      <c r="X24" s="16">
        <f t="shared" si="12"/>
        <v>103.80054282035852</v>
      </c>
    </row>
    <row r="25" spans="1:24" ht="31.5" hidden="1" customHeight="1" x14ac:dyDescent="0.25">
      <c r="A25" s="18" t="s">
        <v>40</v>
      </c>
      <c r="B25" s="17">
        <v>3070897.1</v>
      </c>
      <c r="C25" s="17">
        <v>4378919.5</v>
      </c>
      <c r="D25" s="17">
        <f t="shared" si="15"/>
        <v>142.59414618614215</v>
      </c>
      <c r="E25" s="17">
        <v>4378919.5</v>
      </c>
      <c r="F25" s="16">
        <f t="shared" si="5"/>
        <v>100</v>
      </c>
      <c r="G25" s="17">
        <f>E25</f>
        <v>4378919.5</v>
      </c>
      <c r="H25" s="16">
        <f t="shared" si="6"/>
        <v>100</v>
      </c>
      <c r="I25" s="17">
        <f>G25</f>
        <v>4378919.5</v>
      </c>
      <c r="J25" s="16">
        <f t="shared" si="7"/>
        <v>100</v>
      </c>
      <c r="K25" s="17">
        <f>I25</f>
        <v>4378919.5</v>
      </c>
      <c r="L25" s="16">
        <f t="shared" si="8"/>
        <v>100</v>
      </c>
      <c r="M25" s="17">
        <f>K25</f>
        <v>4378919.5</v>
      </c>
      <c r="N25" s="16">
        <f t="shared" si="16"/>
        <v>100</v>
      </c>
      <c r="O25" s="17">
        <f>M25</f>
        <v>4378919.5</v>
      </c>
      <c r="P25" s="16">
        <f t="shared" si="17"/>
        <v>100</v>
      </c>
      <c r="Q25" s="17">
        <f>O25</f>
        <v>4378919.5</v>
      </c>
      <c r="R25" s="16">
        <f t="shared" si="9"/>
        <v>100</v>
      </c>
      <c r="S25" s="17">
        <f>Q25</f>
        <v>4378919.5</v>
      </c>
      <c r="T25" s="16">
        <f t="shared" si="10"/>
        <v>100</v>
      </c>
      <c r="U25" s="17">
        <f>S25</f>
        <v>4378919.5</v>
      </c>
      <c r="V25" s="16">
        <f t="shared" si="11"/>
        <v>100</v>
      </c>
      <c r="W25" s="17">
        <f>U25</f>
        <v>4378919.5</v>
      </c>
      <c r="X25" s="16">
        <f t="shared" si="12"/>
        <v>100</v>
      </c>
    </row>
    <row r="26" spans="1:24" ht="22.5" hidden="1" customHeight="1" x14ac:dyDescent="0.25">
      <c r="A26" s="11" t="s">
        <v>41</v>
      </c>
      <c r="B26" s="17">
        <f>B24-B25</f>
        <v>59869036.699999996</v>
      </c>
      <c r="C26" s="17">
        <f>C24-C25</f>
        <v>58622301.399999999</v>
      </c>
      <c r="D26" s="17">
        <f t="shared" si="15"/>
        <v>97.917562451777357</v>
      </c>
      <c r="E26" s="17">
        <f>C26*1.04</f>
        <v>60967193.456</v>
      </c>
      <c r="F26" s="16">
        <f t="shared" si="5"/>
        <v>104</v>
      </c>
      <c r="G26" s="17">
        <f>E26*1.04</f>
        <v>63405881.194240004</v>
      </c>
      <c r="H26" s="16">
        <f t="shared" si="6"/>
        <v>104</v>
      </c>
      <c r="I26" s="17">
        <f>G26*1.04</f>
        <v>65942116.442009605</v>
      </c>
      <c r="J26" s="16">
        <f t="shared" si="7"/>
        <v>104</v>
      </c>
      <c r="K26" s="17">
        <f>I26*1.04</f>
        <v>68579801.09968999</v>
      </c>
      <c r="L26" s="16">
        <f t="shared" si="8"/>
        <v>104</v>
      </c>
      <c r="M26" s="17">
        <f>K26*1.04</f>
        <v>71322993.143677592</v>
      </c>
      <c r="N26" s="16">
        <f t="shared" si="16"/>
        <v>104</v>
      </c>
      <c r="O26" s="17">
        <f>M26*1.04</f>
        <v>74175912.869424701</v>
      </c>
      <c r="P26" s="16">
        <f t="shared" si="17"/>
        <v>104</v>
      </c>
      <c r="Q26" s="17">
        <f>O26*1.04</f>
        <v>77142949.384201691</v>
      </c>
      <c r="R26" s="16">
        <f t="shared" si="9"/>
        <v>104</v>
      </c>
      <c r="S26" s="17">
        <f>Q26*1.04</f>
        <v>80228667.359569758</v>
      </c>
      <c r="T26" s="16">
        <f t="shared" si="10"/>
        <v>104</v>
      </c>
      <c r="U26" s="17">
        <f>S26*1.04</f>
        <v>83437814.053952545</v>
      </c>
      <c r="V26" s="16">
        <f t="shared" si="11"/>
        <v>104</v>
      </c>
      <c r="W26" s="17">
        <f>U26*1.04</f>
        <v>86775326.616110653</v>
      </c>
      <c r="X26" s="16">
        <f t="shared" si="12"/>
        <v>104</v>
      </c>
    </row>
    <row r="27" spans="1:24" s="22" customFormat="1" ht="30" hidden="1" x14ac:dyDescent="0.25">
      <c r="A27" s="18" t="s">
        <v>38</v>
      </c>
      <c r="B27" s="21">
        <f t="shared" ref="B27:W27" si="26">B24/B23*100</f>
        <v>34.389309140427088</v>
      </c>
      <c r="C27" s="21">
        <f t="shared" si="26"/>
        <v>34.99055685098547</v>
      </c>
      <c r="D27" s="21"/>
      <c r="E27" s="21">
        <f t="shared" si="26"/>
        <v>36.053587548604931</v>
      </c>
      <c r="F27" s="21"/>
      <c r="G27" s="21">
        <f t="shared" si="26"/>
        <v>35.363312690241663</v>
      </c>
      <c r="H27" s="21"/>
      <c r="I27" s="21">
        <f t="shared" si="26"/>
        <v>34.791030150828369</v>
      </c>
      <c r="J27" s="21"/>
      <c r="K27" s="21">
        <f t="shared" si="26"/>
        <v>34.039189501138345</v>
      </c>
      <c r="L27" s="21"/>
      <c r="M27" s="21">
        <f t="shared" si="26"/>
        <v>33.079437590077404</v>
      </c>
      <c r="N27" s="21"/>
      <c r="O27" s="21">
        <f t="shared" si="26"/>
        <v>32.283519015707967</v>
      </c>
      <c r="P27" s="21"/>
      <c r="Q27" s="21">
        <f t="shared" si="26"/>
        <v>31.515569405501548</v>
      </c>
      <c r="R27" s="21"/>
      <c r="S27" s="21">
        <f t="shared" si="26"/>
        <v>30.757167814075736</v>
      </c>
      <c r="T27" s="21"/>
      <c r="U27" s="21">
        <f t="shared" si="26"/>
        <v>29.99345569615382</v>
      </c>
      <c r="V27" s="21"/>
      <c r="W27" s="21">
        <f t="shared" si="26"/>
        <v>29.368308853640183</v>
      </c>
      <c r="X27" s="21"/>
    </row>
    <row r="28" spans="1:24" ht="37.5" customHeight="1" x14ac:dyDescent="0.25">
      <c r="A28" s="11" t="s">
        <v>23</v>
      </c>
      <c r="B28" s="15">
        <f t="shared" ref="B28:W28" si="27">B23-B24</f>
        <v>120081869.69999997</v>
      </c>
      <c r="C28" s="15">
        <f t="shared" si="27"/>
        <v>117050846.19999996</v>
      </c>
      <c r="D28" s="15">
        <f>C28/B28*100</f>
        <v>97.475869165284976</v>
      </c>
      <c r="E28" s="15">
        <f t="shared" si="27"/>
        <v>115901073.24400002</v>
      </c>
      <c r="F28" s="15">
        <f t="shared" si="5"/>
        <v>99.017714956083807</v>
      </c>
      <c r="G28" s="15">
        <f t="shared" si="27"/>
        <v>123896338.70575997</v>
      </c>
      <c r="H28" s="15">
        <f t="shared" si="6"/>
        <v>106.89835325763374</v>
      </c>
      <c r="I28" s="15">
        <f t="shared" si="27"/>
        <v>131803004.75799039</v>
      </c>
      <c r="J28" s="15">
        <f t="shared" si="7"/>
        <v>106.38167853451091</v>
      </c>
      <c r="K28" s="15">
        <f t="shared" si="27"/>
        <v>141378699.50031</v>
      </c>
      <c r="L28" s="15">
        <f t="shared" si="8"/>
        <v>107.26515663273534</v>
      </c>
      <c r="M28" s="15">
        <f t="shared" si="27"/>
        <v>153146937.75632238</v>
      </c>
      <c r="N28" s="15">
        <f>M28/K28*100</f>
        <v>108.32391180397481</v>
      </c>
      <c r="O28" s="15">
        <f t="shared" si="27"/>
        <v>164773140.43057528</v>
      </c>
      <c r="P28" s="15">
        <f>O28/M28*100</f>
        <v>107.59153453838677</v>
      </c>
      <c r="Q28" s="15">
        <f t="shared" si="27"/>
        <v>177149862.01579833</v>
      </c>
      <c r="R28" s="15">
        <f t="shared" si="9"/>
        <v>107.51137081740443</v>
      </c>
      <c r="S28" s="15">
        <f t="shared" si="27"/>
        <v>190474915.44043025</v>
      </c>
      <c r="T28" s="15">
        <f t="shared" si="10"/>
        <v>107.52191013473305</v>
      </c>
      <c r="U28" s="15">
        <f t="shared" si="27"/>
        <v>204969581.04604748</v>
      </c>
      <c r="V28" s="15">
        <f t="shared" si="11"/>
        <v>107.60975038214433</v>
      </c>
      <c r="W28" s="15">
        <f t="shared" si="27"/>
        <v>219228781.28388938</v>
      </c>
      <c r="X28" s="15">
        <f t="shared" si="12"/>
        <v>106.95673970989799</v>
      </c>
    </row>
    <row r="29" spans="1:24" s="6" customFormat="1" ht="30.75" customHeight="1" x14ac:dyDescent="0.25">
      <c r="A29" s="7" t="s">
        <v>24</v>
      </c>
      <c r="B29" s="8">
        <v>-11689318.699999999</v>
      </c>
      <c r="C29" s="8">
        <v>-2374936.2000000002</v>
      </c>
      <c r="D29" s="8"/>
      <c r="E29" s="8">
        <v>-596036.30000000005</v>
      </c>
      <c r="F29" s="8"/>
      <c r="G29" s="8">
        <v>-452973.1</v>
      </c>
      <c r="H29" s="8">
        <f t="shared" si="6"/>
        <v>75.997569275562569</v>
      </c>
      <c r="I29" s="8">
        <v>623927.30000000005</v>
      </c>
      <c r="J29" s="8"/>
      <c r="K29" s="8">
        <v>373927.3</v>
      </c>
      <c r="L29" s="8"/>
      <c r="M29" s="8">
        <v>-96072.7</v>
      </c>
      <c r="N29" s="8"/>
      <c r="O29" s="8">
        <v>-57165.599999999999</v>
      </c>
      <c r="P29" s="8"/>
      <c r="Q29" s="8">
        <v>-257165.6</v>
      </c>
      <c r="R29" s="8"/>
      <c r="S29" s="8">
        <v>-457165.6</v>
      </c>
      <c r="T29" s="8"/>
      <c r="U29" s="8">
        <v>-807165.6</v>
      </c>
      <c r="V29" s="8"/>
      <c r="W29" s="8">
        <v>-507165.6</v>
      </c>
      <c r="X29" s="8"/>
    </row>
    <row r="30" spans="1:24" s="26" customFormat="1" ht="18" customHeight="1" x14ac:dyDescent="0.25">
      <c r="A30" s="24" t="s">
        <v>39</v>
      </c>
      <c r="B30" s="15">
        <f>-B29/B10*100</f>
        <v>7.6347069695366478</v>
      </c>
      <c r="C30" s="15">
        <f>-C29/C10*100</f>
        <v>1.5072858583405992</v>
      </c>
      <c r="D30" s="15"/>
      <c r="E30" s="15">
        <f>-E29/E10*100</f>
        <v>0.37127479994674051</v>
      </c>
      <c r="F30" s="15"/>
      <c r="G30" s="15">
        <f>-G29/G10*100</f>
        <v>0.26471884657760264</v>
      </c>
      <c r="H30" s="15"/>
      <c r="I30" s="15">
        <f>I29/I10*100</f>
        <v>0.34162602612276316</v>
      </c>
      <c r="J30" s="15"/>
      <c r="K30" s="15">
        <f>K29/K10*100</f>
        <v>0.19215374997662421</v>
      </c>
      <c r="L30" s="15"/>
      <c r="M30" s="25">
        <f>-M29/M10*100</f>
        <v>4.60472466269818E-2</v>
      </c>
      <c r="N30" s="15"/>
      <c r="O30" s="25">
        <f>-O29/O10*100</f>
        <v>2.5616713553184987E-2</v>
      </c>
      <c r="P30" s="15"/>
      <c r="Q30" s="15">
        <f>-Q29/Q10*100</f>
        <v>0.10791620487991049</v>
      </c>
      <c r="R30" s="15"/>
      <c r="S30" s="15">
        <f>-S29/S10*100</f>
        <v>0.17962440672876664</v>
      </c>
      <c r="T30" s="15"/>
      <c r="U30" s="15">
        <f>-U29/U10*100</f>
        <v>0.29689857248389417</v>
      </c>
      <c r="V30" s="15"/>
      <c r="W30" s="15">
        <f>-W29/W10*100</f>
        <v>0.17502803997373625</v>
      </c>
      <c r="X30" s="15"/>
    </row>
  </sheetData>
  <mergeCells count="2">
    <mergeCell ref="A5:W5"/>
    <mergeCell ref="A6:W6"/>
  </mergeCells>
  <pageMargins left="0.78740157480314965" right="0.39370078740157483" top="0.78740157480314965" bottom="0.78740157480314965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Параметры ОБ-б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2022-09-01T10:53:18Z</cp:lastPrinted>
  <dcterms:created xsi:type="dcterms:W3CDTF">2022-02-01T12:37:53Z</dcterms:created>
  <dcterms:modified xsi:type="dcterms:W3CDTF">2022-09-01T10:53:38Z</dcterms:modified>
</cp:coreProperties>
</file>