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Проезд " sheetId="1" r:id="rId1"/>
  </sheets>
  <definedNames>
    <definedName name="_xlnm.Print_Area" localSheetId="0">'Проезд '!$A$1:$Q$27</definedName>
  </definedNames>
  <calcPr calcId="145621"/>
</workbook>
</file>

<file path=xl/calcChain.xml><?xml version="1.0" encoding="utf-8"?>
<calcChain xmlns="http://schemas.openxmlformats.org/spreadsheetml/2006/main">
  <c r="R27" i="1" l="1"/>
  <c r="N27" i="1"/>
  <c r="N28" i="1" s="1"/>
  <c r="K27" i="1"/>
  <c r="J27" i="1"/>
  <c r="I27" i="1"/>
  <c r="F27" i="1"/>
  <c r="E27" i="1"/>
  <c r="D27" i="1"/>
  <c r="N26" i="1"/>
  <c r="K26" i="1"/>
  <c r="H26" i="1"/>
  <c r="L26" i="1" s="1"/>
  <c r="C26" i="1"/>
  <c r="S26" i="1" s="1"/>
  <c r="N25" i="1"/>
  <c r="K25" i="1"/>
  <c r="H25" i="1"/>
  <c r="L25" i="1" s="1"/>
  <c r="C25" i="1"/>
  <c r="S25" i="1" s="1"/>
  <c r="N24" i="1"/>
  <c r="K24" i="1"/>
  <c r="H24" i="1"/>
  <c r="L24" i="1" s="1"/>
  <c r="C24" i="1"/>
  <c r="S24" i="1" s="1"/>
  <c r="N23" i="1"/>
  <c r="K23" i="1"/>
  <c r="H23" i="1"/>
  <c r="L23" i="1" s="1"/>
  <c r="C23" i="1"/>
  <c r="S23" i="1" s="1"/>
  <c r="N22" i="1"/>
  <c r="K22" i="1"/>
  <c r="H22" i="1"/>
  <c r="L22" i="1" s="1"/>
  <c r="C22" i="1"/>
  <c r="S22" i="1" s="1"/>
  <c r="N21" i="1"/>
  <c r="K21" i="1"/>
  <c r="H21" i="1"/>
  <c r="L21" i="1" s="1"/>
  <c r="C21" i="1"/>
  <c r="S21" i="1" s="1"/>
  <c r="N20" i="1"/>
  <c r="K20" i="1"/>
  <c r="H20" i="1"/>
  <c r="L20" i="1" s="1"/>
  <c r="C20" i="1"/>
  <c r="S20" i="1" s="1"/>
  <c r="N19" i="1"/>
  <c r="K19" i="1"/>
  <c r="H19" i="1"/>
  <c r="L19" i="1" s="1"/>
  <c r="C19" i="1"/>
  <c r="S19" i="1" s="1"/>
  <c r="N18" i="1"/>
  <c r="K18" i="1"/>
  <c r="H18" i="1"/>
  <c r="L18" i="1" s="1"/>
  <c r="C18" i="1"/>
  <c r="S18" i="1" s="1"/>
  <c r="N17" i="1"/>
  <c r="K17" i="1"/>
  <c r="H17" i="1"/>
  <c r="L17" i="1" s="1"/>
  <c r="C17" i="1"/>
  <c r="S17" i="1" s="1"/>
  <c r="N16" i="1"/>
  <c r="K16" i="1"/>
  <c r="H16" i="1"/>
  <c r="L16" i="1" s="1"/>
  <c r="C16" i="1"/>
  <c r="S16" i="1" s="1"/>
  <c r="N15" i="1"/>
  <c r="K15" i="1"/>
  <c r="H15" i="1"/>
  <c r="L15" i="1" s="1"/>
  <c r="C15" i="1"/>
  <c r="S15" i="1" s="1"/>
  <c r="N14" i="1"/>
  <c r="K14" i="1"/>
  <c r="H14" i="1"/>
  <c r="L14" i="1" s="1"/>
  <c r="C14" i="1"/>
  <c r="S14" i="1" s="1"/>
  <c r="N13" i="1"/>
  <c r="K13" i="1"/>
  <c r="H13" i="1"/>
  <c r="L13" i="1" s="1"/>
  <c r="C13" i="1"/>
  <c r="S13" i="1" s="1"/>
  <c r="N12" i="1"/>
  <c r="K12" i="1"/>
  <c r="H12" i="1"/>
  <c r="L12" i="1" s="1"/>
  <c r="C12" i="1"/>
  <c r="S12" i="1" s="1"/>
  <c r="N11" i="1"/>
  <c r="K11" i="1"/>
  <c r="H11" i="1"/>
  <c r="L11" i="1" s="1"/>
  <c r="C11" i="1"/>
  <c r="S11" i="1" s="1"/>
  <c r="N10" i="1"/>
  <c r="K10" i="1"/>
  <c r="H10" i="1"/>
  <c r="L10" i="1" s="1"/>
  <c r="C10" i="1"/>
  <c r="S10" i="1" s="1"/>
  <c r="N9" i="1"/>
  <c r="K9" i="1"/>
  <c r="H9" i="1"/>
  <c r="C9" i="1"/>
  <c r="C27" i="1" s="1"/>
  <c r="C30" i="1" s="1"/>
  <c r="U23" i="1" l="1"/>
  <c r="V23" i="1" s="1"/>
  <c r="W23" i="1" s="1"/>
  <c r="O23" i="1"/>
  <c r="P23" i="1" s="1"/>
  <c r="Q23" i="1" s="1"/>
  <c r="U10" i="1"/>
  <c r="V10" i="1" s="1"/>
  <c r="W10" i="1" s="1"/>
  <c r="O10" i="1"/>
  <c r="P10" i="1" s="1"/>
  <c r="Q10" i="1" s="1"/>
  <c r="U11" i="1"/>
  <c r="V11" i="1" s="1"/>
  <c r="W11" i="1" s="1"/>
  <c r="O11" i="1"/>
  <c r="P11" i="1" s="1"/>
  <c r="Q11" i="1" s="1"/>
  <c r="U12" i="1"/>
  <c r="V12" i="1" s="1"/>
  <c r="W12" i="1" s="1"/>
  <c r="O12" i="1"/>
  <c r="P12" i="1" s="1"/>
  <c r="Q12" i="1" s="1"/>
  <c r="U13" i="1"/>
  <c r="V13" i="1" s="1"/>
  <c r="W13" i="1" s="1"/>
  <c r="O13" i="1"/>
  <c r="P13" i="1" s="1"/>
  <c r="Q13" i="1" s="1"/>
  <c r="U14" i="1"/>
  <c r="V14" i="1" s="1"/>
  <c r="W14" i="1" s="1"/>
  <c r="O14" i="1"/>
  <c r="P14" i="1" s="1"/>
  <c r="Q14" i="1" s="1"/>
  <c r="U15" i="1"/>
  <c r="V15" i="1" s="1"/>
  <c r="W15" i="1" s="1"/>
  <c r="O15" i="1"/>
  <c r="P15" i="1" s="1"/>
  <c r="Q15" i="1" s="1"/>
  <c r="U16" i="1"/>
  <c r="V16" i="1" s="1"/>
  <c r="W16" i="1" s="1"/>
  <c r="O16" i="1"/>
  <c r="P16" i="1" s="1"/>
  <c r="Q16" i="1" s="1"/>
  <c r="U17" i="1"/>
  <c r="V17" i="1" s="1"/>
  <c r="W17" i="1" s="1"/>
  <c r="O17" i="1"/>
  <c r="P17" i="1" s="1"/>
  <c r="Q17" i="1" s="1"/>
  <c r="U18" i="1"/>
  <c r="V18" i="1" s="1"/>
  <c r="W18" i="1" s="1"/>
  <c r="O18" i="1"/>
  <c r="P18" i="1" s="1"/>
  <c r="Q18" i="1" s="1"/>
  <c r="U19" i="1"/>
  <c r="V19" i="1" s="1"/>
  <c r="W19" i="1" s="1"/>
  <c r="O19" i="1"/>
  <c r="P19" i="1" s="1"/>
  <c r="Q19" i="1" s="1"/>
  <c r="U20" i="1"/>
  <c r="V20" i="1" s="1"/>
  <c r="W20" i="1" s="1"/>
  <c r="O20" i="1"/>
  <c r="P20" i="1" s="1"/>
  <c r="Q20" i="1" s="1"/>
  <c r="U21" i="1"/>
  <c r="V21" i="1" s="1"/>
  <c r="W21" i="1" s="1"/>
  <c r="O21" i="1"/>
  <c r="P21" i="1" s="1"/>
  <c r="Q21" i="1" s="1"/>
  <c r="U22" i="1"/>
  <c r="V22" i="1" s="1"/>
  <c r="W22" i="1" s="1"/>
  <c r="O22" i="1"/>
  <c r="P22" i="1" s="1"/>
  <c r="Q22" i="1" s="1"/>
  <c r="H27" i="1"/>
  <c r="L9" i="1"/>
  <c r="U24" i="1"/>
  <c r="V24" i="1" s="1"/>
  <c r="W24" i="1" s="1"/>
  <c r="O24" i="1"/>
  <c r="P24" i="1" s="1"/>
  <c r="Q24" i="1" s="1"/>
  <c r="U25" i="1"/>
  <c r="V25" i="1" s="1"/>
  <c r="W25" i="1" s="1"/>
  <c r="O25" i="1"/>
  <c r="P25" i="1" s="1"/>
  <c r="Q25" i="1" s="1"/>
  <c r="U26" i="1"/>
  <c r="V26" i="1" s="1"/>
  <c r="W26" i="1" s="1"/>
  <c r="O26" i="1"/>
  <c r="P26" i="1" s="1"/>
  <c r="Q26" i="1" s="1"/>
  <c r="S9" i="1"/>
  <c r="S27" i="1" s="1"/>
  <c r="L27" i="1" l="1"/>
  <c r="L28" i="1" s="1"/>
  <c r="U9" i="1"/>
  <c r="O9" i="1"/>
  <c r="O27" i="1" l="1"/>
  <c r="P9" i="1"/>
  <c r="V9" i="1"/>
  <c r="U27" i="1"/>
  <c r="P27" i="1" l="1"/>
  <c r="Q9" i="1"/>
  <c r="Q27" i="1" s="1"/>
  <c r="V27" i="1"/>
  <c r="W9" i="1"/>
  <c r="W27" i="1" s="1"/>
</calcChain>
</file>

<file path=xl/sharedStrings.xml><?xml version="1.0" encoding="utf-8"?>
<sst xmlns="http://schemas.openxmlformats.org/spreadsheetml/2006/main" count="42" uniqueCount="41">
  <si>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бесплатным проездом один раз в год к месту жительства и обратно к месту учебы на 2022 год</t>
  </si>
  <si>
    <t>№ п/п</t>
  </si>
  <si>
    <t>Наименование муниципальных районов и городского поселения</t>
  </si>
  <si>
    <t>Количество детей-сирот и детей, оставшихся без попечения  родителей, имеющих право на бесплатный проезд</t>
  </si>
  <si>
    <t>Размер ежемесячной денежной выплаты, предоставляемой детям-сиротам и детям, оставшимся без попечения родителей, обучающихся в муниципальных образовательных учреждениях, для обеспечения бесплатного проезда на городском, пригородном, внутрирайонном транспорте</t>
  </si>
  <si>
    <t>Итого</t>
  </si>
  <si>
    <t>Планируемая численность детей-сирот и детей, оставшихся без попечения родителей, для получения единовременной выплаты к месту обучения и обратно</t>
  </si>
  <si>
    <t>Планируемый размер единовременной выплаты, тыс.руб.</t>
  </si>
  <si>
    <t>Потребность в средствах на единовременную выплату к месту обучения и обратно, тыс. руб.</t>
  </si>
  <si>
    <t>Общая потребность в средствах на 2022 год, тыс.руб.</t>
  </si>
  <si>
    <t>Утверждено в областном законе на 2020 год, тыс.руб.</t>
  </si>
  <si>
    <t>4 % к 2020г</t>
  </si>
  <si>
    <t>в проект бюджета на 2022-2024гг</t>
  </si>
  <si>
    <t>Количество детей-сирот и детей, оставшихся без попечения  родителей, имеющих право на бесплатный проезд, 2021</t>
  </si>
  <si>
    <t>2022 год</t>
  </si>
  <si>
    <t>ВСЕГО</t>
  </si>
  <si>
    <t>под опекой (попечительством)</t>
  </si>
  <si>
    <t>в приемных семьях</t>
  </si>
  <si>
    <t>в учреждениях социальной сферы</t>
  </si>
  <si>
    <t>Динамика</t>
  </si>
  <si>
    <t>в АЦК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</si>
  <si>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</si>
  <si>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</si>
  <si>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</si>
  <si>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</si>
  <si>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</si>
  <si>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</si>
  <si>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</si>
  <si>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</si>
  <si>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</si>
  <si>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</si>
  <si>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</si>
  <si>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</si>
  <si>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</si>
  <si>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</si>
  <si>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</si>
  <si>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</si>
  <si>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</si>
  <si>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</si>
  <si>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</si>
  <si>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Приложение 31 к пояснительной записке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</si>
</sst>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₽_-;\-* #,##0.00\ _₽_-;_-* &quot;-&quot;??\ _₽_-;_-@_-"/>
    <numFmt numFmtId="164" formatCode="#,##0.0"/>
    <numFmt numFmtId="165" formatCode="_(* #,##0.0_);_(* \(#,##0.0\);_(* \-??_);_(@_)"/>
    <numFmt numFmtId="166" formatCode="0.0"/>
    <numFmt numFmtId="167" formatCode="_(* #,##0.00_);_(* \(#,##0.00\);_(* \-??_);_(@_)"/>
    <numFmt numFmtId="168" formatCode="_(* #,##0_);_(* \(#,##0\);_(* \-??_);_(@_)"/>
    <numFmt numFmtId="169" formatCode="0.0%"/>
    <numFmt numFmtId="170" formatCode="[Blue]\+#,##0.00;[Red]\-#,##0.00;&quot;-&quot;"/>
    <numFmt numFmtId="171" formatCode="00"/>
    <numFmt numFmtId="172" formatCode="_(* #,##0.00_);_(* \(#,##0.00\);_(* &quot;-&quot;??_);_(@_)"/>
    <numFmt numFmtId="173" formatCode="#,##0.00;[Red]\-#,##0.00;&quot;-&quot;"/>
    <numFmt numFmtId="174" formatCode="#,##0;[Red]\-#,##0;&quot;-&quot;"/>
    <numFmt numFmtId="175" formatCode="_-* #,##0.00_р_._-;\-* #,##0.00_р_._-;_-* \-??_р_._-;_-@_-"/>
  </numFmts>
  <fonts count="32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sz val="7"/>
      <name val="Arial Cyr"/>
      <charset val="204"/>
    </font>
    <font>
      <sz val="6"/>
      <name val="Arial Cyr"/>
      <charset val="204"/>
    </font>
    <font>
      <b/>
      <sz val="7"/>
      <name val="Arial Cyr"/>
      <charset val="204"/>
    </font>
    <font>
      <b/>
      <sz val="10"/>
      <name val="Times New Roman"/>
      <family val="1"/>
      <charset val="204"/>
    </font>
    <font>
      <b/>
      <sz val="8"/>
      <name val="Arial Cyr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sz val="10"/>
      <color indexed="10"/>
      <name val="Arial Cyr"/>
      <family val="2"/>
      <charset val="204"/>
    </font>
    <font>
      <b/>
      <sz val="9"/>
      <name val="Arial Cyr"/>
      <charset val="204"/>
    </font>
    <font>
      <sz val="9"/>
      <color indexed="9"/>
      <name val="Arial"/>
      <family val="2"/>
      <charset val="204"/>
    </font>
    <font>
      <sz val="10"/>
      <color rgb="FF7030A0"/>
      <name val="Arial Cyr"/>
      <family val="2"/>
      <charset val="204"/>
    </font>
    <font>
      <sz val="8"/>
      <color rgb="FF7030A0"/>
      <name val="Arial Cyr"/>
      <family val="2"/>
      <charset val="204"/>
    </font>
    <font>
      <sz val="9"/>
      <color rgb="FF7030A0"/>
      <name val="Arial"/>
      <family val="2"/>
      <charset val="204"/>
    </font>
    <font>
      <sz val="10"/>
      <color indexed="9"/>
      <name val="Arial Cyr"/>
      <family val="2"/>
      <charset val="204"/>
    </font>
    <font>
      <sz val="8"/>
      <color indexed="9"/>
      <name val="Arial Cyr"/>
      <family val="2"/>
      <charset val="204"/>
    </font>
    <font>
      <sz val="11"/>
      <color indexed="8"/>
      <name val="Calibri"/>
      <family val="2"/>
      <charset val="1"/>
    </font>
    <font>
      <b/>
      <sz val="10"/>
      <color rgb="FFC00000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410">
    <xf numFmtId="0" fontId="0" fillId="0" borderId="0"/>
    <xf numFmtId="167" fontId="12" fillId="0" borderId="0" applyFill="0" applyBorder="0" applyAlignment="0" applyProtection="0"/>
    <xf numFmtId="9" fontId="12" fillId="0" borderId="0" applyFont="0" applyFill="0" applyBorder="0" applyAlignment="0" applyProtection="0"/>
    <xf numFmtId="0" fontId="23" fillId="0" borderId="0"/>
    <xf numFmtId="0" fontId="24" fillId="0" borderId="16">
      <alignment horizontal="left" indent="1"/>
    </xf>
    <xf numFmtId="0" fontId="25" fillId="0" borderId="17">
      <alignment horizontal="left" indent="1"/>
    </xf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ill="0" applyBorder="0" applyAlignment="0" applyProtection="0"/>
    <xf numFmtId="169" fontId="28" fillId="0" borderId="0" applyFont="0" applyFill="0" applyBorder="0" applyProtection="0">
      <alignment horizontal="right" vertical="center" indent="1"/>
    </xf>
    <xf numFmtId="9" fontId="12" fillId="0" borderId="0" applyFont="0" applyFill="0" applyBorder="0" applyAlignment="0" applyProtection="0"/>
    <xf numFmtId="9" fontId="12" fillId="0" borderId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Border="0" applyProtection="0"/>
    <xf numFmtId="9" fontId="12" fillId="0" borderId="0" applyBorder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9" fontId="12" fillId="0" borderId="0" applyFill="0" applyBorder="0" applyAlignment="0" applyProtection="0"/>
    <xf numFmtId="170" fontId="29" fillId="2" borderId="0" applyFont="0" applyFill="0" applyBorder="0" applyAlignment="0" applyProtection="0">
      <alignment horizontal="right" indent="1"/>
    </xf>
    <xf numFmtId="0" fontId="30" fillId="0" borderId="0" applyFill="0" applyBorder="0">
      <alignment horizontal="center" vertical="center" wrapText="1"/>
    </xf>
    <xf numFmtId="171" fontId="31" fillId="3" borderId="0">
      <alignment horizontal="right" vertical="center" indent="1"/>
    </xf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12" fillId="0" borderId="0" applyBorder="0" applyProtection="0"/>
    <xf numFmtId="167" fontId="12" fillId="0" borderId="0" applyFill="0" applyBorder="0" applyAlignment="0" applyProtection="0"/>
    <xf numFmtId="173" fontId="28" fillId="0" borderId="0" applyFont="0" applyFill="0" applyBorder="0" applyProtection="0">
      <alignment horizontal="right" vertical="center" indent="1"/>
    </xf>
    <xf numFmtId="172" fontId="12" fillId="0" borderId="0" applyFont="0" applyFill="0" applyBorder="0" applyAlignment="0" applyProtection="0"/>
    <xf numFmtId="167" fontId="12" fillId="0" borderId="0" applyFill="0" applyBorder="0" applyAlignment="0" applyProtection="0"/>
    <xf numFmtId="172" fontId="12" fillId="0" borderId="0" applyFont="0" applyFill="0" applyBorder="0" applyAlignment="0" applyProtection="0"/>
    <xf numFmtId="167" fontId="12" fillId="0" borderId="0" applyFill="0" applyBorder="0" applyAlignment="0" applyProtection="0"/>
    <xf numFmtId="174" fontId="28" fillId="0" borderId="0" applyFont="0" applyFill="0" applyBorder="0" applyProtection="0">
      <alignment horizontal="right" vertical="center" indent="1"/>
    </xf>
    <xf numFmtId="167" fontId="12" fillId="0" borderId="0" applyFill="0" applyBorder="0" applyAlignment="0" applyProtection="0"/>
    <xf numFmtId="172" fontId="12" fillId="0" borderId="0" applyFont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Border="0" applyProtection="0"/>
    <xf numFmtId="167" fontId="12" fillId="0" borderId="0" applyBorder="0" applyProtection="0"/>
    <xf numFmtId="172" fontId="12" fillId="0" borderId="0" applyFont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Border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72" fontId="12" fillId="0" borderId="0" applyFont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72" fontId="12" fillId="0" borderId="0" applyFont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12" fillId="0" borderId="0" applyFill="0" applyBorder="0" applyAlignment="0" applyProtection="0"/>
    <xf numFmtId="175" fontId="11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75" fontId="11" fillId="0" borderId="0" applyFill="0" applyBorder="0" applyAlignment="0" applyProtection="0"/>
    <xf numFmtId="167" fontId="12" fillId="0" borderId="0" applyBorder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 applyFill="0" applyBorder="0" applyAlignment="0" applyProtection="0"/>
  </cellStyleXfs>
  <cellXfs count="75">
    <xf numFmtId="0" fontId="0" fillId="0" borderId="0" xfId="0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 wrapText="1"/>
    </xf>
    <xf numFmtId="1" fontId="9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/>
    <xf numFmtId="0" fontId="11" fillId="0" borderId="2" xfId="0" applyNumberFormat="1" applyFont="1" applyFill="1" applyBorder="1" applyAlignment="1" applyProtection="1">
      <alignment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1" fontId="11" fillId="0" borderId="2" xfId="0" applyNumberFormat="1" applyFont="1" applyFill="1" applyBorder="1" applyAlignment="1" applyProtection="1">
      <alignment horizontal="center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0" fontId="3" fillId="0" borderId="2" xfId="0" applyNumberFormat="1" applyFont="1" applyFill="1" applyBorder="1" applyAlignment="1" applyProtection="1"/>
    <xf numFmtId="165" fontId="11" fillId="0" borderId="2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 applyProtection="1">
      <alignment horizontal="right"/>
    </xf>
    <xf numFmtId="166" fontId="3" fillId="0" borderId="2" xfId="0" applyNumberFormat="1" applyFont="1" applyFill="1" applyBorder="1" applyAlignment="1" applyProtection="1">
      <alignment horizontal="right"/>
    </xf>
    <xf numFmtId="164" fontId="12" fillId="0" borderId="14" xfId="0" applyNumberFormat="1" applyFont="1" applyFill="1" applyBorder="1" applyAlignment="1" applyProtection="1"/>
    <xf numFmtId="165" fontId="12" fillId="0" borderId="14" xfId="1" applyNumberFormat="1" applyFill="1" applyBorder="1" applyAlignment="1" applyProtection="1"/>
    <xf numFmtId="0" fontId="3" fillId="0" borderId="15" xfId="0" applyFont="1" applyFill="1" applyBorder="1"/>
    <xf numFmtId="0" fontId="3" fillId="0" borderId="2" xfId="0" applyNumberFormat="1" applyFont="1" applyFill="1" applyBorder="1" applyAlignment="1" applyProtection="1">
      <alignment horizontal="right"/>
    </xf>
    <xf numFmtId="164" fontId="11" fillId="0" borderId="0" xfId="0" applyNumberFormat="1" applyFont="1" applyFill="1" applyBorder="1" applyAlignment="1" applyProtection="1"/>
    <xf numFmtId="164" fontId="13" fillId="0" borderId="2" xfId="0" applyNumberFormat="1" applyFont="1" applyFill="1" applyBorder="1" applyAlignment="1" applyProtection="1">
      <alignment horizontal="right"/>
    </xf>
    <xf numFmtId="0" fontId="1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168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center" vertical="center"/>
    </xf>
    <xf numFmtId="0" fontId="14" fillId="0" borderId="2" xfId="0" applyNumberFormat="1" applyFont="1" applyFill="1" applyBorder="1" applyAlignment="1" applyProtection="1">
      <alignment horizontal="center"/>
    </xf>
    <xf numFmtId="1" fontId="14" fillId="0" borderId="2" xfId="0" applyNumberFormat="1" applyFont="1" applyFill="1" applyBorder="1" applyAlignment="1" applyProtection="1">
      <alignment horizontal="center" vertical="center" wrapText="1"/>
    </xf>
    <xf numFmtId="164" fontId="14" fillId="0" borderId="2" xfId="0" applyNumberFormat="1" applyFont="1" applyFill="1" applyBorder="1" applyAlignment="1">
      <alignment horizontal="right" vertical="center" wrapText="1"/>
    </xf>
    <xf numFmtId="165" fontId="14" fillId="0" borderId="2" xfId="0" applyNumberFormat="1" applyFont="1" applyFill="1" applyBorder="1" applyAlignment="1">
      <alignment horizontal="center" vertical="center" wrapText="1"/>
    </xf>
    <xf numFmtId="166" fontId="14" fillId="0" borderId="2" xfId="0" applyNumberFormat="1" applyFont="1" applyFill="1" applyBorder="1" applyAlignment="1">
      <alignment horizontal="right" vertical="center" wrapText="1"/>
    </xf>
    <xf numFmtId="165" fontId="12" fillId="0" borderId="10" xfId="1" applyNumberFormat="1" applyFill="1" applyBorder="1" applyAlignment="1">
      <alignment horizontal="right" vertical="center" wrapText="1"/>
    </xf>
    <xf numFmtId="0" fontId="14" fillId="0" borderId="2" xfId="0" applyNumberFormat="1" applyFont="1" applyFill="1" applyBorder="1" applyAlignment="1" applyProtection="1">
      <alignment horizontal="right"/>
    </xf>
    <xf numFmtId="0" fontId="14" fillId="0" borderId="0" xfId="0" applyNumberFormat="1" applyFont="1" applyFill="1" applyBorder="1" applyAlignment="1" applyProtection="1">
      <alignment horizontal="center"/>
    </xf>
    <xf numFmtId="164" fontId="14" fillId="0" borderId="11" xfId="0" applyNumberFormat="1" applyFont="1" applyFill="1" applyBorder="1" applyAlignment="1" applyProtection="1"/>
    <xf numFmtId="164" fontId="14" fillId="0" borderId="12" xfId="0" applyNumberFormat="1" applyFont="1" applyFill="1" applyBorder="1" applyAlignment="1" applyProtection="1"/>
    <xf numFmtId="164" fontId="14" fillId="0" borderId="13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/>
    <xf numFmtId="169" fontId="16" fillId="0" borderId="0" xfId="2" applyNumberFormat="1" applyFont="1" applyFill="1" applyBorder="1" applyAlignment="1">
      <alignment wrapText="1"/>
    </xf>
    <xf numFmtId="169" fontId="17" fillId="0" borderId="0" xfId="0" applyNumberFormat="1" applyFont="1" applyFill="1" applyBorder="1" applyAlignment="1" applyProtection="1"/>
    <xf numFmtId="164" fontId="17" fillId="0" borderId="0" xfId="0" applyNumberFormat="1" applyFont="1" applyFill="1" applyBorder="1" applyAlignment="1" applyProtection="1"/>
    <xf numFmtId="164" fontId="10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/>
    <xf numFmtId="168" fontId="18" fillId="0" borderId="0" xfId="0" applyNumberFormat="1" applyFont="1" applyFill="1" applyBorder="1" applyAlignment="1" applyProtection="1">
      <alignment horizontal="center"/>
    </xf>
    <xf numFmtId="164" fontId="20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>
      <alignment horizontal="center"/>
    </xf>
    <xf numFmtId="0" fontId="22" fillId="0" borderId="0" xfId="0" applyNumberFormat="1" applyFont="1" applyFill="1" applyBorder="1" applyAlignment="1" applyProtection="1">
      <alignment horizontal="center"/>
    </xf>
    <xf numFmtId="168" fontId="21" fillId="0" borderId="0" xfId="0" applyNumberFormat="1" applyFont="1" applyFill="1" applyBorder="1" applyAlignment="1" applyProtection="1">
      <alignment horizontal="center"/>
    </xf>
    <xf numFmtId="0" fontId="22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1" fontId="9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10" fillId="0" borderId="11" xfId="0" applyNumberFormat="1" applyFont="1" applyFill="1" applyBorder="1" applyAlignment="1" applyProtection="1">
      <alignment horizontal="center" wrapText="1"/>
    </xf>
    <xf numFmtId="0" fontId="0" fillId="0" borderId="12" xfId="0" applyFill="1" applyBorder="1" applyAlignment="1">
      <alignment horizontal="center" wrapText="1"/>
    </xf>
    <xf numFmtId="0" fontId="0" fillId="0" borderId="13" xfId="0" applyFill="1" applyBorder="1" applyAlignment="1">
      <alignment horizont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</cellXfs>
  <cellStyles count="410">
    <cellStyle name="Excel Built-in Normal" xfId="3"/>
    <cellStyle name="Заголовок 1 2" xfId="4"/>
    <cellStyle name="Заголовок 2 2" xfId="5"/>
    <cellStyle name="Обычный" xfId="0" builtinId="0"/>
    <cellStyle name="Обычный 10" xfId="6"/>
    <cellStyle name="Обычный 10 2" xfId="7"/>
    <cellStyle name="Обычный 10 2 2" xfId="8"/>
    <cellStyle name="Обычный 10 2 2 2" xfId="9"/>
    <cellStyle name="Обычный 10 2 3" xfId="10"/>
    <cellStyle name="Обычный 10 3" xfId="11"/>
    <cellStyle name="Обычный 10 3 2" xfId="12"/>
    <cellStyle name="Обычный 11" xfId="13"/>
    <cellStyle name="Обычный 11 2" xfId="14"/>
    <cellStyle name="Обычный 12" xfId="15"/>
    <cellStyle name="Обычный 12 2" xfId="16"/>
    <cellStyle name="Обычный 13" xfId="17"/>
    <cellStyle name="Обычный 13 2" xfId="18"/>
    <cellStyle name="Обычный 14" xfId="19"/>
    <cellStyle name="Обычный 14 2" xfId="20"/>
    <cellStyle name="Обычный 15" xfId="21"/>
    <cellStyle name="Обычный 15 2" xfId="22"/>
    <cellStyle name="Обычный 16" xfId="23"/>
    <cellStyle name="Обычный 16 2" xfId="24"/>
    <cellStyle name="Обычный 17" xfId="25"/>
    <cellStyle name="Обычный 17 2" xfId="26"/>
    <cellStyle name="Обычный 18" xfId="27"/>
    <cellStyle name="Обычный 18 2" xfId="28"/>
    <cellStyle name="Обычный 19" xfId="29"/>
    <cellStyle name="Обычный 19 2" xfId="30"/>
    <cellStyle name="Обычный 2" xfId="31"/>
    <cellStyle name="Обычный 2 2" xfId="32"/>
    <cellStyle name="Обычный 2 2 2" xfId="33"/>
    <cellStyle name="Обычный 2 2 2 2" xfId="34"/>
    <cellStyle name="Обычный 2 2 3" xfId="35"/>
    <cellStyle name="Обычный 2 2 3 2" xfId="36"/>
    <cellStyle name="Обычный 2 2 4" xfId="37"/>
    <cellStyle name="Обычный 2 3" xfId="38"/>
    <cellStyle name="Обычный 2 3 2" xfId="39"/>
    <cellStyle name="Обычный 2 4" xfId="40"/>
    <cellStyle name="Обычный 2 4 2" xfId="41"/>
    <cellStyle name="Обычный 2 5" xfId="42"/>
    <cellStyle name="Обычный 2_Расчет норматива" xfId="43"/>
    <cellStyle name="Обычный 20" xfId="44"/>
    <cellStyle name="Обычный 20 2" xfId="45"/>
    <cellStyle name="Обычный 21" xfId="46"/>
    <cellStyle name="Обычный 22" xfId="47"/>
    <cellStyle name="Обычный 23" xfId="48"/>
    <cellStyle name="Обычный 24" xfId="49"/>
    <cellStyle name="Обычный 25" xfId="50"/>
    <cellStyle name="Обычный 26" xfId="51"/>
    <cellStyle name="Обычный 27" xfId="52"/>
    <cellStyle name="Обычный 3" xfId="53"/>
    <cellStyle name="Обычный 3 2" xfId="54"/>
    <cellStyle name="Обычный 3 2 2" xfId="55"/>
    <cellStyle name="Обычный 3 3" xfId="56"/>
    <cellStyle name="Обычный 3 3 2" xfId="57"/>
    <cellStyle name="Обычный 3 4" xfId="58"/>
    <cellStyle name="Обычный 4" xfId="59"/>
    <cellStyle name="Обычный 4 2" xfId="60"/>
    <cellStyle name="Обычный 4 2 2" xfId="61"/>
    <cellStyle name="Обычный 4 3" xfId="62"/>
    <cellStyle name="Обычный 5" xfId="63"/>
    <cellStyle name="Обычный 5 2" xfId="64"/>
    <cellStyle name="Обычный 5 2 2" xfId="65"/>
    <cellStyle name="Обычный 5 3" xfId="66"/>
    <cellStyle name="Обычный 5 4" xfId="67"/>
    <cellStyle name="Обычный 6" xfId="68"/>
    <cellStyle name="Обычный 6 2" xfId="69"/>
    <cellStyle name="Обычный 6 2 2" xfId="70"/>
    <cellStyle name="Обычный 6 3" xfId="71"/>
    <cellStyle name="Обычный 7" xfId="72"/>
    <cellStyle name="Обычный 7 2" xfId="73"/>
    <cellStyle name="Обычный 7 2 2" xfId="74"/>
    <cellStyle name="Обычный 7 3" xfId="75"/>
    <cellStyle name="Обычный 8" xfId="76"/>
    <cellStyle name="Обычный 8 2" xfId="77"/>
    <cellStyle name="Обычный 8 2 2" xfId="78"/>
    <cellStyle name="Обычный 8 2 2 2" xfId="79"/>
    <cellStyle name="Обычный 8 2 3" xfId="80"/>
    <cellStyle name="Обычный 8 3" xfId="81"/>
    <cellStyle name="Обычный 8 3 2" xfId="82"/>
    <cellStyle name="Обычный 9" xfId="83"/>
    <cellStyle name="Обычный 9 2" xfId="84"/>
    <cellStyle name="Обычный 9 2 2" xfId="85"/>
    <cellStyle name="Обычный 9 2 2 2" xfId="86"/>
    <cellStyle name="Обычный 9 2 3" xfId="87"/>
    <cellStyle name="Обычный 9 3" xfId="88"/>
    <cellStyle name="Обычный 9 3 2" xfId="89"/>
    <cellStyle name="Процентный" xfId="2" builtinId="5"/>
    <cellStyle name="Процентный 10" xfId="90"/>
    <cellStyle name="Процентный 10 2" xfId="91"/>
    <cellStyle name="Процентный 11" xfId="92"/>
    <cellStyle name="Процентный 11 2" xfId="93"/>
    <cellStyle name="Процентный 12" xfId="94"/>
    <cellStyle name="Процентный 13" xfId="95"/>
    <cellStyle name="Процентный 14" xfId="96"/>
    <cellStyle name="Процентный 15" xfId="97"/>
    <cellStyle name="Процентный 2" xfId="98"/>
    <cellStyle name="Процентный 2 10" xfId="99"/>
    <cellStyle name="Процентный 2 11" xfId="100"/>
    <cellStyle name="Процентный 2 2" xfId="101"/>
    <cellStyle name="Процентный 2 2 2" xfId="102"/>
    <cellStyle name="Процентный 2 2 2 2" xfId="103"/>
    <cellStyle name="Процентный 2 2 3" xfId="104"/>
    <cellStyle name="Процентный 2 2_Школы" xfId="105"/>
    <cellStyle name="Процентный 2 3" xfId="106"/>
    <cellStyle name="Процентный 2 3 2" xfId="107"/>
    <cellStyle name="Процентный 2 4" xfId="108"/>
    <cellStyle name="Процентный 2 4 2" xfId="109"/>
    <cellStyle name="Процентный 2 5" xfId="110"/>
    <cellStyle name="Процентный 2 5 2" xfId="111"/>
    <cellStyle name="Процентный 2 6" xfId="112"/>
    <cellStyle name="Процентный 2 6 2" xfId="113"/>
    <cellStyle name="Процентный 2 7" xfId="114"/>
    <cellStyle name="Процентный 2 7 2" xfId="115"/>
    <cellStyle name="Процентный 2 8" xfId="116"/>
    <cellStyle name="Процентный 2 9" xfId="117"/>
    <cellStyle name="Процентный 2_Школы" xfId="118"/>
    <cellStyle name="Процентный 3" xfId="119"/>
    <cellStyle name="Процентный 3 10" xfId="120"/>
    <cellStyle name="Процентный 3 11" xfId="121"/>
    <cellStyle name="Процентный 3 2" xfId="122"/>
    <cellStyle name="Процентный 3 2 10" xfId="123"/>
    <cellStyle name="Процентный 3 2 2" xfId="124"/>
    <cellStyle name="Процентный 3 2 2 2" xfId="125"/>
    <cellStyle name="Процентный 3 2 2 2 2" xfId="126"/>
    <cellStyle name="Процентный 3 2 2 3" xfId="127"/>
    <cellStyle name="Процентный 3 2 2_Школы" xfId="128"/>
    <cellStyle name="Процентный 3 2 3" xfId="129"/>
    <cellStyle name="Процентный 3 2 3 2" xfId="130"/>
    <cellStyle name="Процентный 3 2 4" xfId="131"/>
    <cellStyle name="Процентный 3 2 4 2" xfId="132"/>
    <cellStyle name="Процентный 3 2 5" xfId="133"/>
    <cellStyle name="Процентный 3 2 5 2" xfId="134"/>
    <cellStyle name="Процентный 3 2 6" xfId="135"/>
    <cellStyle name="Процентный 3 2 6 2" xfId="136"/>
    <cellStyle name="Процентный 3 2 7" xfId="137"/>
    <cellStyle name="Процентный 3 2 8" xfId="138"/>
    <cellStyle name="Процентный 3 2 9" xfId="139"/>
    <cellStyle name="Процентный 3 2_Школы" xfId="140"/>
    <cellStyle name="Процентный 3 3" xfId="141"/>
    <cellStyle name="Процентный 3 3 10" xfId="142"/>
    <cellStyle name="Процентный 3 3 2" xfId="143"/>
    <cellStyle name="Процентный 3 3 2 2" xfId="144"/>
    <cellStyle name="Процентный 3 3 2 2 2" xfId="145"/>
    <cellStyle name="Процентный 3 3 2 3" xfId="146"/>
    <cellStyle name="Процентный 3 3 2_Школы" xfId="147"/>
    <cellStyle name="Процентный 3 3 3" xfId="148"/>
    <cellStyle name="Процентный 3 3 3 2" xfId="149"/>
    <cellStyle name="Процентный 3 3 4" xfId="150"/>
    <cellStyle name="Процентный 3 3 4 2" xfId="151"/>
    <cellStyle name="Процентный 3 3 5" xfId="152"/>
    <cellStyle name="Процентный 3 3 5 2" xfId="153"/>
    <cellStyle name="Процентный 3 3 6" xfId="154"/>
    <cellStyle name="Процентный 3 3 6 2" xfId="155"/>
    <cellStyle name="Процентный 3 3 7" xfId="156"/>
    <cellStyle name="Процентный 3 3 8" xfId="157"/>
    <cellStyle name="Процентный 3 3 9" xfId="158"/>
    <cellStyle name="Процентный 3 3_Школы" xfId="159"/>
    <cellStyle name="Процентный 3 4" xfId="160"/>
    <cellStyle name="Процентный 3 4 10" xfId="161"/>
    <cellStyle name="Процентный 3 4 2" xfId="162"/>
    <cellStyle name="Процентный 3 4 2 2" xfId="163"/>
    <cellStyle name="Процентный 3 4 2 2 2" xfId="164"/>
    <cellStyle name="Процентный 3 4 2 3" xfId="165"/>
    <cellStyle name="Процентный 3 4 2_Школы" xfId="166"/>
    <cellStyle name="Процентный 3 4 3" xfId="167"/>
    <cellStyle name="Процентный 3 4 3 2" xfId="168"/>
    <cellStyle name="Процентный 3 4 4" xfId="169"/>
    <cellStyle name="Процентный 3 4 5" xfId="170"/>
    <cellStyle name="Процентный 3 4 6" xfId="171"/>
    <cellStyle name="Процентный 3 4 7" xfId="172"/>
    <cellStyle name="Процентный 3 4 8" xfId="173"/>
    <cellStyle name="Процентный 3 4 9" xfId="174"/>
    <cellStyle name="Процентный 3 4_Школы" xfId="175"/>
    <cellStyle name="Процентный 3 5" xfId="176"/>
    <cellStyle name="Процентный 3 5 2" xfId="177"/>
    <cellStyle name="Процентный 3 5 2 2" xfId="178"/>
    <cellStyle name="Процентный 3 5 3" xfId="179"/>
    <cellStyle name="Процентный 3 5_Школы" xfId="180"/>
    <cellStyle name="Процентный 3 6" xfId="181"/>
    <cellStyle name="Процентный 3 6 2" xfId="182"/>
    <cellStyle name="Процентный 3 7" xfId="183"/>
    <cellStyle name="Процентный 3 7 2" xfId="184"/>
    <cellStyle name="Процентный 3 8" xfId="185"/>
    <cellStyle name="Процентный 3 8 2" xfId="186"/>
    <cellStyle name="Процентный 3 9" xfId="187"/>
    <cellStyle name="Процентный 3 9 2" xfId="188"/>
    <cellStyle name="Процентный 3_Школы" xfId="189"/>
    <cellStyle name="Процентный 4" xfId="190"/>
    <cellStyle name="Процентный 4 10" xfId="191"/>
    <cellStyle name="Процентный 4 2" xfId="192"/>
    <cellStyle name="Процентный 4 2 2" xfId="193"/>
    <cellStyle name="Процентный 4 2 2 2" xfId="194"/>
    <cellStyle name="Процентный 4 2 3" xfId="195"/>
    <cellStyle name="Процентный 4 2_Школы" xfId="196"/>
    <cellStyle name="Процентный 4 3" xfId="197"/>
    <cellStyle name="Процентный 4 3 2" xfId="198"/>
    <cellStyle name="Процентный 4 4" xfId="199"/>
    <cellStyle name="Процентный 4 4 2" xfId="200"/>
    <cellStyle name="Процентный 4 5" xfId="201"/>
    <cellStyle name="Процентный 4 5 2" xfId="202"/>
    <cellStyle name="Процентный 4 6" xfId="203"/>
    <cellStyle name="Процентный 4 6 2" xfId="204"/>
    <cellStyle name="Процентный 4 7" xfId="205"/>
    <cellStyle name="Процентный 4 8" xfId="206"/>
    <cellStyle name="Процентный 4 9" xfId="207"/>
    <cellStyle name="Процентный 4_Школы" xfId="208"/>
    <cellStyle name="Процентный 5" xfId="209"/>
    <cellStyle name="Процентный 5 2" xfId="210"/>
    <cellStyle name="Процентный 5 2 2" xfId="211"/>
    <cellStyle name="Процентный 5 3" xfId="212"/>
    <cellStyle name="Процентный 5_Школы" xfId="213"/>
    <cellStyle name="Процентный 6" xfId="214"/>
    <cellStyle name="Процентный 6 2" xfId="215"/>
    <cellStyle name="Процентный 6 2 2" xfId="216"/>
    <cellStyle name="Процентный 6 3" xfId="217"/>
    <cellStyle name="Процентный 7" xfId="218"/>
    <cellStyle name="Процентный 7 2" xfId="219"/>
    <cellStyle name="Процентный 8" xfId="220"/>
    <cellStyle name="Процентный 8 2" xfId="221"/>
    <cellStyle name="Процентный 9" xfId="222"/>
    <cellStyle name="Процентный 9 2" xfId="223"/>
    <cellStyle name="Таб: +|-" xfId="224"/>
    <cellStyle name="Таб: Графа" xfId="225"/>
    <cellStyle name="Таб: Номер" xfId="226"/>
    <cellStyle name="Финансовый" xfId="1" builtinId="3"/>
    <cellStyle name="Финансовый 10" xfId="227"/>
    <cellStyle name="Финансовый 10 2" xfId="228"/>
    <cellStyle name="Финансовый 11" xfId="229"/>
    <cellStyle name="Финансовый 11 2" xfId="230"/>
    <cellStyle name="Финансовый 12" xfId="231"/>
    <cellStyle name="Финансовый 12 2" xfId="232"/>
    <cellStyle name="Финансовый 13" xfId="233"/>
    <cellStyle name="Финансовый 14" xfId="234"/>
    <cellStyle name="Финансовый 15" xfId="235"/>
    <cellStyle name="Финансовый 16" xfId="236"/>
    <cellStyle name="Финансовый 17" xfId="237"/>
    <cellStyle name="Финансовый 2" xfId="238"/>
    <cellStyle name="Финансовый 2 10" xfId="239"/>
    <cellStyle name="Финансовый 2 11" xfId="240"/>
    <cellStyle name="Финансовый 2 12" xfId="241"/>
    <cellStyle name="Финансовый 2 2" xfId="242"/>
    <cellStyle name="Финансовый 2 2 10" xfId="243"/>
    <cellStyle name="Финансовый 2 2 11" xfId="244"/>
    <cellStyle name="Финансовый 2 2 2" xfId="245"/>
    <cellStyle name="Финансовый 2 2 2 2" xfId="246"/>
    <cellStyle name="Финансовый 2 2 2 2 2" xfId="247"/>
    <cellStyle name="Финансовый 2 2 2 3" xfId="248"/>
    <cellStyle name="Финансовый 2 2 2_Школы" xfId="249"/>
    <cellStyle name="Финансовый 2 2 3" xfId="250"/>
    <cellStyle name="Финансовый 2 2 3 2" xfId="251"/>
    <cellStyle name="Финансовый 2 2 4" xfId="252"/>
    <cellStyle name="Финансовый 2 2 4 2" xfId="253"/>
    <cellStyle name="Финансовый 2 2 5" xfId="254"/>
    <cellStyle name="Финансовый 2 2 5 2" xfId="255"/>
    <cellStyle name="Финансовый 2 2 6" xfId="256"/>
    <cellStyle name="Финансовый 2 2 6 2" xfId="257"/>
    <cellStyle name="Финансовый 2 2 7" xfId="258"/>
    <cellStyle name="Финансовый 2 2 8" xfId="259"/>
    <cellStyle name="Финансовый 2 2 9" xfId="260"/>
    <cellStyle name="Финансовый 2 2_Школы" xfId="261"/>
    <cellStyle name="Финансовый 2 3" xfId="262"/>
    <cellStyle name="Финансовый 2 3 2" xfId="263"/>
    <cellStyle name="Финансовый 2 3 2 2" xfId="264"/>
    <cellStyle name="Финансовый 2 3 3" xfId="265"/>
    <cellStyle name="Финансовый 2 3_Школы" xfId="266"/>
    <cellStyle name="Финансовый 2 4" xfId="267"/>
    <cellStyle name="Финансовый 2 4 2" xfId="268"/>
    <cellStyle name="Финансовый 2 5" xfId="269"/>
    <cellStyle name="Финансовый 2 5 2" xfId="270"/>
    <cellStyle name="Финансовый 2 6" xfId="271"/>
    <cellStyle name="Финансовый 2 6 2" xfId="272"/>
    <cellStyle name="Финансовый 2 7" xfId="273"/>
    <cellStyle name="Финансовый 2 7 2" xfId="274"/>
    <cellStyle name="Финансовый 2 8" xfId="275"/>
    <cellStyle name="Финансовый 2 8 2" xfId="276"/>
    <cellStyle name="Финансовый 2 9" xfId="277"/>
    <cellStyle name="Финансовый 2_Школы" xfId="278"/>
    <cellStyle name="Финансовый 3" xfId="279"/>
    <cellStyle name="Финансовый 3 10" xfId="280"/>
    <cellStyle name="Финансовый 3 11" xfId="281"/>
    <cellStyle name="Финансовый 3 2" xfId="282"/>
    <cellStyle name="Финансовый 3 2 2" xfId="283"/>
    <cellStyle name="Финансовый 3 2 2 2" xfId="284"/>
    <cellStyle name="Финансовый 3 2 3" xfId="285"/>
    <cellStyle name="Финансовый 3 2_Школы" xfId="286"/>
    <cellStyle name="Финансовый 3 3" xfId="287"/>
    <cellStyle name="Финансовый 3 3 2" xfId="288"/>
    <cellStyle name="Финансовый 3 4" xfId="289"/>
    <cellStyle name="Финансовый 3 4 2" xfId="290"/>
    <cellStyle name="Финансовый 3 5" xfId="291"/>
    <cellStyle name="Финансовый 3 5 2" xfId="292"/>
    <cellStyle name="Финансовый 3 6" xfId="293"/>
    <cellStyle name="Финансовый 3 6 2" xfId="294"/>
    <cellStyle name="Финансовый 3 7" xfId="295"/>
    <cellStyle name="Финансовый 3 8" xfId="296"/>
    <cellStyle name="Финансовый 3 9" xfId="297"/>
    <cellStyle name="Финансовый 3_Школы" xfId="298"/>
    <cellStyle name="Финансовый 4" xfId="299"/>
    <cellStyle name="Финансовый 4 10" xfId="300"/>
    <cellStyle name="Финансовый 4 11" xfId="301"/>
    <cellStyle name="Финансовый 4 2" xfId="302"/>
    <cellStyle name="Финансовый 4 2 10" xfId="303"/>
    <cellStyle name="Финансовый 4 2 2" xfId="304"/>
    <cellStyle name="Финансовый 4 2 2 2" xfId="305"/>
    <cellStyle name="Финансовый 4 2 2 2 2" xfId="306"/>
    <cellStyle name="Финансовый 4 2 2 3" xfId="307"/>
    <cellStyle name="Финансовый 4 2 2_Школы" xfId="308"/>
    <cellStyle name="Финансовый 4 2 3" xfId="309"/>
    <cellStyle name="Финансовый 4 2 3 2" xfId="310"/>
    <cellStyle name="Финансовый 4 2 4" xfId="311"/>
    <cellStyle name="Финансовый 4 2 4 2" xfId="312"/>
    <cellStyle name="Финансовый 4 2 5" xfId="313"/>
    <cellStyle name="Финансовый 4 2 5 2" xfId="314"/>
    <cellStyle name="Финансовый 4 2 6" xfId="315"/>
    <cellStyle name="Финансовый 4 2 6 2" xfId="316"/>
    <cellStyle name="Финансовый 4 2 7" xfId="317"/>
    <cellStyle name="Финансовый 4 2 8" xfId="318"/>
    <cellStyle name="Финансовый 4 2 9" xfId="319"/>
    <cellStyle name="Финансовый 4 2_Школы" xfId="320"/>
    <cellStyle name="Финансовый 4 3" xfId="321"/>
    <cellStyle name="Финансовый 4 3 10" xfId="322"/>
    <cellStyle name="Финансовый 4 3 2" xfId="323"/>
    <cellStyle name="Финансовый 4 3 2 2" xfId="324"/>
    <cellStyle name="Финансовый 4 3 2 2 2" xfId="325"/>
    <cellStyle name="Финансовый 4 3 2 3" xfId="326"/>
    <cellStyle name="Финансовый 4 3 2_Школы" xfId="327"/>
    <cellStyle name="Финансовый 4 3 3" xfId="328"/>
    <cellStyle name="Финансовый 4 3 3 2" xfId="329"/>
    <cellStyle name="Финансовый 4 3 4" xfId="330"/>
    <cellStyle name="Финансовый 4 3 4 2" xfId="331"/>
    <cellStyle name="Финансовый 4 3 5" xfId="332"/>
    <cellStyle name="Финансовый 4 3 5 2" xfId="333"/>
    <cellStyle name="Финансовый 4 3 6" xfId="334"/>
    <cellStyle name="Финансовый 4 3 6 2" xfId="335"/>
    <cellStyle name="Финансовый 4 3 7" xfId="336"/>
    <cellStyle name="Финансовый 4 3 8" xfId="337"/>
    <cellStyle name="Финансовый 4 3 9" xfId="338"/>
    <cellStyle name="Финансовый 4 3_Школы" xfId="339"/>
    <cellStyle name="Финансовый 4 4" xfId="340"/>
    <cellStyle name="Финансовый 4 4 10" xfId="341"/>
    <cellStyle name="Финансовый 4 4 2" xfId="342"/>
    <cellStyle name="Финансовый 4 4 2 2" xfId="343"/>
    <cellStyle name="Финансовый 4 4 2 2 2" xfId="344"/>
    <cellStyle name="Финансовый 4 4 2 3" xfId="345"/>
    <cellStyle name="Финансовый 4 4 2_Школы" xfId="346"/>
    <cellStyle name="Финансовый 4 4 3" xfId="347"/>
    <cellStyle name="Финансовый 4 4 3 2" xfId="348"/>
    <cellStyle name="Финансовый 4 4 4" xfId="349"/>
    <cellStyle name="Финансовый 4 4 4 2" xfId="350"/>
    <cellStyle name="Финансовый 4 4 5" xfId="351"/>
    <cellStyle name="Финансовый 4 4 6" xfId="352"/>
    <cellStyle name="Финансовый 4 4 7" xfId="353"/>
    <cellStyle name="Финансовый 4 4 8" xfId="354"/>
    <cellStyle name="Финансовый 4 4 9" xfId="355"/>
    <cellStyle name="Финансовый 4 4_Школы" xfId="356"/>
    <cellStyle name="Финансовый 4 5" xfId="357"/>
    <cellStyle name="Финансовый 4 5 2" xfId="358"/>
    <cellStyle name="Финансовый 4 5 2 2" xfId="359"/>
    <cellStyle name="Финансовый 4 5 3" xfId="360"/>
    <cellStyle name="Финансовый 4 5_Школы" xfId="361"/>
    <cellStyle name="Финансовый 4 6" xfId="362"/>
    <cellStyle name="Финансовый 4 6 2" xfId="363"/>
    <cellStyle name="Финансовый 4 7" xfId="364"/>
    <cellStyle name="Финансовый 4 7 2" xfId="365"/>
    <cellStyle name="Финансовый 4 8" xfId="366"/>
    <cellStyle name="Финансовый 4 8 2" xfId="367"/>
    <cellStyle name="Финансовый 4 9" xfId="368"/>
    <cellStyle name="Финансовый 4 9 2" xfId="369"/>
    <cellStyle name="Финансовый 4_Школы" xfId="370"/>
    <cellStyle name="Финансовый 5" xfId="371"/>
    <cellStyle name="Финансовый 5 10" xfId="372"/>
    <cellStyle name="Финансовый 5 11" xfId="373"/>
    <cellStyle name="Финансовый 5 2" xfId="374"/>
    <cellStyle name="Финансовый 5 2 2" xfId="375"/>
    <cellStyle name="Финансовый 5 2 2 2" xfId="376"/>
    <cellStyle name="Финансовый 5 2 3" xfId="377"/>
    <cellStyle name="Финансовый 5 2_Школы" xfId="378"/>
    <cellStyle name="Финансовый 5 3" xfId="379"/>
    <cellStyle name="Финансовый 5 3 2" xfId="380"/>
    <cellStyle name="Финансовый 5 4" xfId="381"/>
    <cellStyle name="Финансовый 5 4 2" xfId="382"/>
    <cellStyle name="Финансовый 5 5" xfId="383"/>
    <cellStyle name="Финансовый 5 5 2" xfId="384"/>
    <cellStyle name="Финансовый 5 6" xfId="385"/>
    <cellStyle name="Финансовый 5 6 2" xfId="386"/>
    <cellStyle name="Финансовый 5 7" xfId="387"/>
    <cellStyle name="Финансовый 5 7 2" xfId="388"/>
    <cellStyle name="Финансовый 5 8" xfId="389"/>
    <cellStyle name="Финансовый 5 9" xfId="390"/>
    <cellStyle name="Финансовый 5_Школы" xfId="391"/>
    <cellStyle name="Финансовый 6" xfId="392"/>
    <cellStyle name="Финансовый 6 2" xfId="393"/>
    <cellStyle name="Финансовый 6 2 2" xfId="394"/>
    <cellStyle name="Финансовый 6 3" xfId="395"/>
    <cellStyle name="Финансовый 6 4" xfId="396"/>
    <cellStyle name="Финансовый 6_Школы" xfId="397"/>
    <cellStyle name="Финансовый 7" xfId="398"/>
    <cellStyle name="Финансовый 7 2" xfId="399"/>
    <cellStyle name="Финансовый 7 2 2" xfId="400"/>
    <cellStyle name="Финансовый 7 3" xfId="401"/>
    <cellStyle name="Финансовый 7 3 2" xfId="402"/>
    <cellStyle name="Финансовый 7 4" xfId="403"/>
    <cellStyle name="Финансовый 7 4 2" xfId="404"/>
    <cellStyle name="Финансовый 7 5" xfId="405"/>
    <cellStyle name="Финансовый 8" xfId="406"/>
    <cellStyle name="Финансовый 8 2" xfId="407"/>
    <cellStyle name="Финансовый 9" xfId="408"/>
    <cellStyle name="Финансовый 9 2" xfId="4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0"/>
  <sheetViews>
    <sheetView tabSelected="1" view="pageBreakPreview" zoomScale="90" zoomScaleNormal="70" zoomScaleSheetLayoutView="90" workbookViewId="0">
      <pane xSplit="2" ySplit="8" topLeftCell="C9" activePane="bottomRight" state="frozen"/>
      <selection activeCell="D26" sqref="D26"/>
      <selection pane="topRight" activeCell="D26" sqref="D26"/>
      <selection pane="bottomLeft" activeCell="D26" sqref="D26"/>
      <selection pane="bottomRight" activeCell="G25" sqref="G25"/>
    </sheetView>
  </sheetViews>
  <sheetFormatPr defaultColWidth="9.140625" defaultRowHeight="12.75" x14ac:dyDescent="0.2"/>
  <cols>
    <col min="1" max="1" width="3.5703125" style="1" customWidth="1"/>
    <col min="2" max="2" width="16.42578125" style="1" customWidth="1"/>
    <col min="3" max="3" width="8.28515625" style="4" customWidth="1"/>
    <col min="4" max="4" width="9.140625" style="4" customWidth="1"/>
    <col min="5" max="5" width="8.140625" style="4" customWidth="1"/>
    <col min="6" max="6" width="10.140625" style="4" customWidth="1"/>
    <col min="7" max="7" width="22.7109375" style="1" customWidth="1"/>
    <col min="8" max="8" width="9" style="1" customWidth="1"/>
    <col min="9" max="9" width="13.7109375" style="1" hidden="1" customWidth="1"/>
    <col min="10" max="10" width="11" style="1" hidden="1" customWidth="1"/>
    <col min="11" max="11" width="12.85546875" style="1" hidden="1" customWidth="1"/>
    <col min="12" max="12" width="10.7109375" style="1" customWidth="1"/>
    <col min="13" max="13" width="9.85546875" style="1" hidden="1" customWidth="1"/>
    <col min="14" max="14" width="10.28515625" style="1" hidden="1" customWidth="1"/>
    <col min="15" max="17" width="10.28515625" style="1" customWidth="1"/>
    <col min="18" max="18" width="13.28515625" style="1" hidden="1" customWidth="1"/>
    <col min="19" max="19" width="9.140625" style="1" hidden="1" customWidth="1"/>
    <col min="20" max="20" width="0" style="1" hidden="1" customWidth="1"/>
    <col min="21" max="22" width="12.85546875" style="1" hidden="1" customWidth="1"/>
    <col min="23" max="23" width="13.85546875" style="1" hidden="1" customWidth="1"/>
    <col min="24" max="16384" width="9.140625" style="1"/>
  </cols>
  <sheetData>
    <row r="1" spans="1:24" x14ac:dyDescent="0.2">
      <c r="Q1" s="55" t="s">
        <v>40</v>
      </c>
    </row>
    <row r="3" spans="1:24" ht="12" customHeight="1" x14ac:dyDescent="0.2">
      <c r="A3" s="56" t="s">
        <v>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</row>
    <row r="4" spans="1:24" s="2" customFormat="1" ht="57.75" customHeight="1" x14ac:dyDescent="0.2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</row>
    <row r="5" spans="1:24" x14ac:dyDescent="0.2">
      <c r="B5" s="3"/>
    </row>
    <row r="6" spans="1:24" s="5" customFormat="1" ht="46.15" customHeight="1" x14ac:dyDescent="0.2">
      <c r="A6" s="57" t="s">
        <v>1</v>
      </c>
      <c r="B6" s="57" t="s">
        <v>2</v>
      </c>
      <c r="C6" s="69" t="s">
        <v>3</v>
      </c>
      <c r="D6" s="69"/>
      <c r="E6" s="69"/>
      <c r="F6" s="69"/>
      <c r="G6" s="73" t="s">
        <v>4</v>
      </c>
      <c r="H6" s="73" t="s">
        <v>5</v>
      </c>
      <c r="I6" s="73" t="s">
        <v>6</v>
      </c>
      <c r="J6" s="73" t="s">
        <v>7</v>
      </c>
      <c r="K6" s="73" t="s">
        <v>8</v>
      </c>
      <c r="L6" s="74" t="s">
        <v>9</v>
      </c>
      <c r="M6" s="57" t="s">
        <v>10</v>
      </c>
      <c r="N6" s="60" t="s">
        <v>11</v>
      </c>
      <c r="O6" s="63" t="s">
        <v>12</v>
      </c>
      <c r="P6" s="64"/>
      <c r="Q6" s="65"/>
      <c r="R6" s="69" t="s">
        <v>13</v>
      </c>
      <c r="S6" s="69"/>
    </row>
    <row r="7" spans="1:24" s="5" customFormat="1" ht="16.149999999999999" customHeight="1" x14ac:dyDescent="0.2">
      <c r="A7" s="57"/>
      <c r="B7" s="57"/>
      <c r="C7" s="69" t="s">
        <v>14</v>
      </c>
      <c r="D7" s="69"/>
      <c r="E7" s="69"/>
      <c r="F7" s="69"/>
      <c r="G7" s="73"/>
      <c r="H7" s="73"/>
      <c r="I7" s="73"/>
      <c r="J7" s="73"/>
      <c r="K7" s="73"/>
      <c r="L7" s="74"/>
      <c r="M7" s="58"/>
      <c r="N7" s="61"/>
      <c r="O7" s="66"/>
      <c r="P7" s="67"/>
      <c r="Q7" s="68"/>
      <c r="R7" s="69"/>
      <c r="S7" s="69"/>
    </row>
    <row r="8" spans="1:24" s="5" customFormat="1" ht="30" customHeight="1" x14ac:dyDescent="0.2">
      <c r="A8" s="57"/>
      <c r="B8" s="57"/>
      <c r="C8" s="6" t="s">
        <v>15</v>
      </c>
      <c r="D8" s="6" t="s">
        <v>16</v>
      </c>
      <c r="E8" s="6" t="s">
        <v>17</v>
      </c>
      <c r="F8" s="6" t="s">
        <v>18</v>
      </c>
      <c r="G8" s="73"/>
      <c r="H8" s="73"/>
      <c r="I8" s="73"/>
      <c r="J8" s="73"/>
      <c r="K8" s="73"/>
      <c r="L8" s="74"/>
      <c r="M8" s="59"/>
      <c r="N8" s="62"/>
      <c r="O8" s="7">
        <v>2022</v>
      </c>
      <c r="P8" s="7">
        <v>2023</v>
      </c>
      <c r="Q8" s="7">
        <v>2024</v>
      </c>
      <c r="R8" s="8" t="s">
        <v>15</v>
      </c>
      <c r="S8" s="9" t="s">
        <v>19</v>
      </c>
      <c r="U8" s="70" t="s">
        <v>20</v>
      </c>
      <c r="V8" s="71"/>
      <c r="W8" s="72"/>
      <c r="X8" s="10"/>
    </row>
    <row r="9" spans="1:24" x14ac:dyDescent="0.2">
      <c r="A9" s="11">
        <v>1</v>
      </c>
      <c r="B9" s="11" t="s">
        <v>21</v>
      </c>
      <c r="C9" s="12">
        <f t="shared" ref="C9:C26" si="0">D9+E9+F9</f>
        <v>101</v>
      </c>
      <c r="D9" s="12">
        <v>41</v>
      </c>
      <c r="E9" s="12">
        <v>60</v>
      </c>
      <c r="F9" s="12"/>
      <c r="G9" s="13">
        <v>433</v>
      </c>
      <c r="H9" s="14">
        <f t="shared" ref="H9:H26" si="1">ROUND(C9*G9*12/1000,1)</f>
        <v>524.79999999999995</v>
      </c>
      <c r="I9" s="15"/>
      <c r="J9" s="15"/>
      <c r="K9" s="16">
        <f t="shared" ref="K9:K26" si="2">I9*J9</f>
        <v>0</v>
      </c>
      <c r="L9" s="17">
        <f t="shared" ref="L9:L26" si="3">H9+K9</f>
        <v>524.79999999999995</v>
      </c>
      <c r="M9" s="18">
        <v>549.1</v>
      </c>
      <c r="N9" s="19">
        <f t="shared" ref="N9:N26" si="4">ROUND(M9*1.04,1)</f>
        <v>571.1</v>
      </c>
      <c r="O9" s="20">
        <f>L9</f>
        <v>524.79999999999995</v>
      </c>
      <c r="P9" s="20">
        <f>O9</f>
        <v>524.79999999999995</v>
      </c>
      <c r="Q9" s="20">
        <f>P9</f>
        <v>524.79999999999995</v>
      </c>
      <c r="R9" s="21"/>
      <c r="S9" s="22">
        <f t="shared" ref="S9:S26" si="5">C9-R9</f>
        <v>101</v>
      </c>
      <c r="U9" s="23">
        <f t="shared" ref="U9:U26" si="6">L9*1000</f>
        <v>524800</v>
      </c>
      <c r="V9" s="23">
        <f>U9</f>
        <v>524800</v>
      </c>
      <c r="W9" s="23">
        <f>V9</f>
        <v>524800</v>
      </c>
      <c r="X9" s="23"/>
    </row>
    <row r="10" spans="1:24" x14ac:dyDescent="0.2">
      <c r="A10" s="11">
        <v>2</v>
      </c>
      <c r="B10" s="11" t="s">
        <v>22</v>
      </c>
      <c r="C10" s="12">
        <f t="shared" si="0"/>
        <v>118</v>
      </c>
      <c r="D10" s="12">
        <v>76</v>
      </c>
      <c r="E10" s="12">
        <v>42</v>
      </c>
      <c r="F10" s="12"/>
      <c r="G10" s="13">
        <v>433</v>
      </c>
      <c r="H10" s="14">
        <f t="shared" si="1"/>
        <v>613.1</v>
      </c>
      <c r="I10" s="15"/>
      <c r="J10" s="15"/>
      <c r="K10" s="16">
        <f t="shared" si="2"/>
        <v>0</v>
      </c>
      <c r="L10" s="17">
        <f t="shared" si="3"/>
        <v>613.1</v>
      </c>
      <c r="M10" s="18">
        <v>848.6</v>
      </c>
      <c r="N10" s="19">
        <f t="shared" si="4"/>
        <v>882.5</v>
      </c>
      <c r="O10" s="20">
        <f t="shared" ref="O10:O26" si="7">L10</f>
        <v>613.1</v>
      </c>
      <c r="P10" s="20">
        <f t="shared" ref="P10:Q25" si="8">O10</f>
        <v>613.1</v>
      </c>
      <c r="Q10" s="20">
        <f t="shared" si="8"/>
        <v>613.1</v>
      </c>
      <c r="R10" s="21"/>
      <c r="S10" s="22">
        <f t="shared" si="5"/>
        <v>118</v>
      </c>
      <c r="U10" s="23">
        <f t="shared" si="6"/>
        <v>613100</v>
      </c>
      <c r="V10" s="23">
        <f t="shared" ref="V10:W25" si="9">U10</f>
        <v>613100</v>
      </c>
      <c r="W10" s="23">
        <f t="shared" si="9"/>
        <v>613100</v>
      </c>
      <c r="X10" s="23"/>
    </row>
    <row r="11" spans="1:24" x14ac:dyDescent="0.2">
      <c r="A11" s="11">
        <v>3</v>
      </c>
      <c r="B11" s="11" t="s">
        <v>23</v>
      </c>
      <c r="C11" s="12">
        <f t="shared" si="0"/>
        <v>179</v>
      </c>
      <c r="D11" s="12">
        <v>120</v>
      </c>
      <c r="E11" s="12">
        <v>59</v>
      </c>
      <c r="F11" s="12"/>
      <c r="G11" s="13">
        <v>433</v>
      </c>
      <c r="H11" s="17">
        <f t="shared" si="1"/>
        <v>930.1</v>
      </c>
      <c r="I11" s="15"/>
      <c r="J11" s="15"/>
      <c r="K11" s="16">
        <f t="shared" si="2"/>
        <v>0</v>
      </c>
      <c r="L11" s="14">
        <f t="shared" si="3"/>
        <v>930.1</v>
      </c>
      <c r="M11" s="18">
        <v>1038.3</v>
      </c>
      <c r="N11" s="19">
        <f t="shared" si="4"/>
        <v>1079.8</v>
      </c>
      <c r="O11" s="20">
        <f t="shared" si="7"/>
        <v>930.1</v>
      </c>
      <c r="P11" s="20">
        <f t="shared" si="8"/>
        <v>930.1</v>
      </c>
      <c r="Q11" s="20">
        <f t="shared" si="8"/>
        <v>930.1</v>
      </c>
      <c r="R11" s="21"/>
      <c r="S11" s="22">
        <f t="shared" si="5"/>
        <v>179</v>
      </c>
      <c r="U11" s="23">
        <f t="shared" si="6"/>
        <v>930100</v>
      </c>
      <c r="V11" s="23">
        <f t="shared" si="9"/>
        <v>930100</v>
      </c>
      <c r="W11" s="23">
        <f t="shared" si="9"/>
        <v>930100</v>
      </c>
      <c r="X11" s="23"/>
    </row>
    <row r="12" spans="1:24" x14ac:dyDescent="0.2">
      <c r="A12" s="11">
        <v>4</v>
      </c>
      <c r="B12" s="11" t="s">
        <v>24</v>
      </c>
      <c r="C12" s="12">
        <f t="shared" si="0"/>
        <v>304</v>
      </c>
      <c r="D12" s="12">
        <v>173</v>
      </c>
      <c r="E12" s="12">
        <v>131</v>
      </c>
      <c r="F12" s="12"/>
      <c r="G12" s="13">
        <v>433</v>
      </c>
      <c r="H12" s="17">
        <f t="shared" si="1"/>
        <v>1579.6</v>
      </c>
      <c r="I12" s="15"/>
      <c r="J12" s="15"/>
      <c r="K12" s="16">
        <f t="shared" si="2"/>
        <v>0</v>
      </c>
      <c r="L12" s="14">
        <f>H12+K12</f>
        <v>1579.6</v>
      </c>
      <c r="M12" s="18">
        <v>1522.6</v>
      </c>
      <c r="N12" s="19">
        <f t="shared" si="4"/>
        <v>1583.5</v>
      </c>
      <c r="O12" s="20">
        <f t="shared" si="7"/>
        <v>1579.6</v>
      </c>
      <c r="P12" s="20">
        <f t="shared" si="8"/>
        <v>1579.6</v>
      </c>
      <c r="Q12" s="20">
        <f t="shared" si="8"/>
        <v>1579.6</v>
      </c>
      <c r="R12" s="21"/>
      <c r="S12" s="22">
        <f t="shared" si="5"/>
        <v>304</v>
      </c>
      <c r="U12" s="23">
        <f t="shared" si="6"/>
        <v>1579600</v>
      </c>
      <c r="V12" s="23">
        <f t="shared" si="9"/>
        <v>1579600</v>
      </c>
      <c r="W12" s="23">
        <f t="shared" si="9"/>
        <v>1579600</v>
      </c>
      <c r="X12" s="23"/>
    </row>
    <row r="13" spans="1:24" x14ac:dyDescent="0.2">
      <c r="A13" s="11">
        <v>5</v>
      </c>
      <c r="B13" s="11" t="s">
        <v>25</v>
      </c>
      <c r="C13" s="12">
        <f t="shared" si="0"/>
        <v>290</v>
      </c>
      <c r="D13" s="12">
        <v>190</v>
      </c>
      <c r="E13" s="12">
        <v>100</v>
      </c>
      <c r="F13" s="12"/>
      <c r="G13" s="13">
        <v>433</v>
      </c>
      <c r="H13" s="17">
        <f t="shared" si="1"/>
        <v>1506.8</v>
      </c>
      <c r="I13" s="15"/>
      <c r="J13" s="15"/>
      <c r="K13" s="16">
        <f t="shared" si="2"/>
        <v>0</v>
      </c>
      <c r="L13" s="14">
        <f t="shared" si="3"/>
        <v>1506.8</v>
      </c>
      <c r="M13" s="18">
        <v>1472.6</v>
      </c>
      <c r="N13" s="19">
        <f t="shared" si="4"/>
        <v>1531.5</v>
      </c>
      <c r="O13" s="20">
        <f t="shared" si="7"/>
        <v>1506.8</v>
      </c>
      <c r="P13" s="20">
        <f t="shared" si="8"/>
        <v>1506.8</v>
      </c>
      <c r="Q13" s="20">
        <f t="shared" si="8"/>
        <v>1506.8</v>
      </c>
      <c r="R13" s="21"/>
      <c r="S13" s="22">
        <f t="shared" si="5"/>
        <v>290</v>
      </c>
      <c r="U13" s="23">
        <f t="shared" si="6"/>
        <v>1506800</v>
      </c>
      <c r="V13" s="23">
        <f t="shared" si="9"/>
        <v>1506800</v>
      </c>
      <c r="W13" s="23">
        <f t="shared" si="9"/>
        <v>1506800</v>
      </c>
      <c r="X13" s="23"/>
    </row>
    <row r="14" spans="1:24" x14ac:dyDescent="0.2">
      <c r="A14" s="11">
        <v>6</v>
      </c>
      <c r="B14" s="11" t="s">
        <v>26</v>
      </c>
      <c r="C14" s="12">
        <f t="shared" si="0"/>
        <v>420</v>
      </c>
      <c r="D14" s="12">
        <v>280</v>
      </c>
      <c r="E14" s="12">
        <v>140</v>
      </c>
      <c r="F14" s="12"/>
      <c r="G14" s="13">
        <v>433</v>
      </c>
      <c r="H14" s="24">
        <f t="shared" si="1"/>
        <v>2182.3000000000002</v>
      </c>
      <c r="I14" s="25"/>
      <c r="J14" s="25"/>
      <c r="K14" s="16">
        <f t="shared" si="2"/>
        <v>0</v>
      </c>
      <c r="L14" s="14">
        <f t="shared" si="3"/>
        <v>2182.3000000000002</v>
      </c>
      <c r="M14" s="18">
        <v>1996.8</v>
      </c>
      <c r="N14" s="19">
        <f t="shared" si="4"/>
        <v>2076.6999999999998</v>
      </c>
      <c r="O14" s="20">
        <f t="shared" si="7"/>
        <v>2182.3000000000002</v>
      </c>
      <c r="P14" s="20">
        <f t="shared" si="8"/>
        <v>2182.3000000000002</v>
      </c>
      <c r="Q14" s="20">
        <f t="shared" si="8"/>
        <v>2182.3000000000002</v>
      </c>
      <c r="R14" s="21"/>
      <c r="S14" s="22">
        <f t="shared" si="5"/>
        <v>420</v>
      </c>
      <c r="U14" s="23">
        <f t="shared" si="6"/>
        <v>2182300</v>
      </c>
      <c r="V14" s="23">
        <f t="shared" si="9"/>
        <v>2182300</v>
      </c>
      <c r="W14" s="23">
        <f t="shared" si="9"/>
        <v>2182300</v>
      </c>
      <c r="X14" s="23"/>
    </row>
    <row r="15" spans="1:24" x14ac:dyDescent="0.2">
      <c r="A15" s="11">
        <v>7</v>
      </c>
      <c r="B15" s="11" t="s">
        <v>27</v>
      </c>
      <c r="C15" s="12">
        <f t="shared" si="0"/>
        <v>129</v>
      </c>
      <c r="D15" s="12">
        <v>93</v>
      </c>
      <c r="E15" s="12">
        <v>36</v>
      </c>
      <c r="F15" s="12"/>
      <c r="G15" s="13">
        <v>433</v>
      </c>
      <c r="H15" s="17">
        <f t="shared" si="1"/>
        <v>670.3</v>
      </c>
      <c r="I15" s="15"/>
      <c r="J15" s="15"/>
      <c r="K15" s="16">
        <f t="shared" si="2"/>
        <v>0</v>
      </c>
      <c r="L15" s="14">
        <f t="shared" si="3"/>
        <v>670.3</v>
      </c>
      <c r="M15" s="18">
        <v>639</v>
      </c>
      <c r="N15" s="19">
        <f t="shared" si="4"/>
        <v>664.6</v>
      </c>
      <c r="O15" s="20">
        <f t="shared" si="7"/>
        <v>670.3</v>
      </c>
      <c r="P15" s="20">
        <f t="shared" si="8"/>
        <v>670.3</v>
      </c>
      <c r="Q15" s="20">
        <f t="shared" si="8"/>
        <v>670.3</v>
      </c>
      <c r="R15" s="21"/>
      <c r="S15" s="22">
        <f t="shared" si="5"/>
        <v>129</v>
      </c>
      <c r="U15" s="23">
        <f t="shared" si="6"/>
        <v>670300</v>
      </c>
      <c r="V15" s="23">
        <f t="shared" si="9"/>
        <v>670300</v>
      </c>
      <c r="W15" s="23">
        <f t="shared" si="9"/>
        <v>670300</v>
      </c>
      <c r="X15" s="23"/>
    </row>
    <row r="16" spans="1:24" x14ac:dyDescent="0.2">
      <c r="A16" s="11">
        <v>8</v>
      </c>
      <c r="B16" s="11" t="s">
        <v>28</v>
      </c>
      <c r="C16" s="12">
        <f t="shared" si="0"/>
        <v>135</v>
      </c>
      <c r="D16" s="12">
        <v>90</v>
      </c>
      <c r="E16" s="12">
        <v>45</v>
      </c>
      <c r="F16" s="12">
        <v>0</v>
      </c>
      <c r="G16" s="13">
        <v>433</v>
      </c>
      <c r="H16" s="17">
        <f t="shared" si="1"/>
        <v>701.5</v>
      </c>
      <c r="I16" s="16"/>
      <c r="J16" s="16"/>
      <c r="K16" s="16">
        <f t="shared" si="2"/>
        <v>0</v>
      </c>
      <c r="L16" s="14">
        <f t="shared" si="3"/>
        <v>701.5</v>
      </c>
      <c r="M16" s="18">
        <v>683.9</v>
      </c>
      <c r="N16" s="19">
        <f t="shared" si="4"/>
        <v>711.3</v>
      </c>
      <c r="O16" s="20">
        <f t="shared" si="7"/>
        <v>701.5</v>
      </c>
      <c r="P16" s="20">
        <f t="shared" si="8"/>
        <v>701.5</v>
      </c>
      <c r="Q16" s="20">
        <f t="shared" si="8"/>
        <v>701.5</v>
      </c>
      <c r="R16" s="21"/>
      <c r="S16" s="22">
        <f t="shared" si="5"/>
        <v>135</v>
      </c>
      <c r="U16" s="23">
        <f t="shared" si="6"/>
        <v>701500</v>
      </c>
      <c r="V16" s="23">
        <f t="shared" si="9"/>
        <v>701500</v>
      </c>
      <c r="W16" s="23">
        <f t="shared" si="9"/>
        <v>701500</v>
      </c>
      <c r="X16" s="23"/>
    </row>
    <row r="17" spans="1:24" x14ac:dyDescent="0.2">
      <c r="A17" s="11">
        <v>9</v>
      </c>
      <c r="B17" s="11" t="s">
        <v>29</v>
      </c>
      <c r="C17" s="12">
        <f t="shared" si="0"/>
        <v>146</v>
      </c>
      <c r="D17" s="12">
        <v>120</v>
      </c>
      <c r="E17" s="12">
        <v>26</v>
      </c>
      <c r="F17" s="12"/>
      <c r="G17" s="13">
        <v>433</v>
      </c>
      <c r="H17" s="17">
        <f t="shared" si="1"/>
        <v>758.6</v>
      </c>
      <c r="I17" s="16"/>
      <c r="J17" s="16"/>
      <c r="K17" s="16">
        <f t="shared" si="2"/>
        <v>0</v>
      </c>
      <c r="L17" s="14">
        <f t="shared" si="3"/>
        <v>758.6</v>
      </c>
      <c r="M17" s="18">
        <v>763.8</v>
      </c>
      <c r="N17" s="19">
        <f t="shared" si="4"/>
        <v>794.4</v>
      </c>
      <c r="O17" s="20">
        <f t="shared" si="7"/>
        <v>758.6</v>
      </c>
      <c r="P17" s="20">
        <f t="shared" si="8"/>
        <v>758.6</v>
      </c>
      <c r="Q17" s="20">
        <f t="shared" si="8"/>
        <v>758.6</v>
      </c>
      <c r="R17" s="21"/>
      <c r="S17" s="22">
        <f t="shared" si="5"/>
        <v>146</v>
      </c>
      <c r="U17" s="23">
        <f t="shared" si="6"/>
        <v>758600</v>
      </c>
      <c r="V17" s="23">
        <f t="shared" si="9"/>
        <v>758600</v>
      </c>
      <c r="W17" s="23">
        <f t="shared" si="9"/>
        <v>758600</v>
      </c>
      <c r="X17" s="23"/>
    </row>
    <row r="18" spans="1:24" x14ac:dyDescent="0.2">
      <c r="A18" s="11">
        <v>10</v>
      </c>
      <c r="B18" s="11" t="s">
        <v>30</v>
      </c>
      <c r="C18" s="12">
        <f t="shared" si="0"/>
        <v>72</v>
      </c>
      <c r="D18" s="12">
        <v>22</v>
      </c>
      <c r="E18" s="12">
        <v>50</v>
      </c>
      <c r="F18" s="12">
        <v>0</v>
      </c>
      <c r="G18" s="13">
        <v>433</v>
      </c>
      <c r="H18" s="14">
        <f t="shared" si="1"/>
        <v>374.1</v>
      </c>
      <c r="I18" s="16"/>
      <c r="J18" s="16"/>
      <c r="K18" s="16">
        <f t="shared" si="2"/>
        <v>0</v>
      </c>
      <c r="L18" s="14">
        <f t="shared" si="3"/>
        <v>374.1</v>
      </c>
      <c r="M18" s="18">
        <v>399.4</v>
      </c>
      <c r="N18" s="19">
        <f t="shared" si="4"/>
        <v>415.4</v>
      </c>
      <c r="O18" s="20">
        <f t="shared" si="7"/>
        <v>374.1</v>
      </c>
      <c r="P18" s="20">
        <f t="shared" si="8"/>
        <v>374.1</v>
      </c>
      <c r="Q18" s="20">
        <f t="shared" si="8"/>
        <v>374.1</v>
      </c>
      <c r="R18" s="21"/>
      <c r="S18" s="22">
        <f t="shared" si="5"/>
        <v>72</v>
      </c>
      <c r="U18" s="23">
        <f t="shared" si="6"/>
        <v>374100</v>
      </c>
      <c r="V18" s="23">
        <f t="shared" si="9"/>
        <v>374100</v>
      </c>
      <c r="W18" s="23">
        <f t="shared" si="9"/>
        <v>374100</v>
      </c>
      <c r="X18" s="23"/>
    </row>
    <row r="19" spans="1:24" x14ac:dyDescent="0.2">
      <c r="A19" s="11">
        <v>11</v>
      </c>
      <c r="B19" s="11" t="s">
        <v>31</v>
      </c>
      <c r="C19" s="12">
        <f t="shared" si="0"/>
        <v>133</v>
      </c>
      <c r="D19" s="12">
        <v>98</v>
      </c>
      <c r="E19" s="12">
        <v>35</v>
      </c>
      <c r="F19" s="12"/>
      <c r="G19" s="13">
        <v>433</v>
      </c>
      <c r="H19" s="14">
        <f t="shared" si="1"/>
        <v>691.1</v>
      </c>
      <c r="I19" s="16"/>
      <c r="J19" s="16"/>
      <c r="K19" s="16">
        <f t="shared" si="2"/>
        <v>0</v>
      </c>
      <c r="L19" s="14">
        <f t="shared" si="3"/>
        <v>691.1</v>
      </c>
      <c r="M19" s="18">
        <v>768.8</v>
      </c>
      <c r="N19" s="19">
        <f t="shared" si="4"/>
        <v>799.6</v>
      </c>
      <c r="O19" s="20">
        <f t="shared" si="7"/>
        <v>691.1</v>
      </c>
      <c r="P19" s="20">
        <f t="shared" si="8"/>
        <v>691.1</v>
      </c>
      <c r="Q19" s="20">
        <f t="shared" si="8"/>
        <v>691.1</v>
      </c>
      <c r="R19" s="21"/>
      <c r="S19" s="22">
        <f t="shared" si="5"/>
        <v>133</v>
      </c>
      <c r="U19" s="23">
        <f t="shared" si="6"/>
        <v>691100</v>
      </c>
      <c r="V19" s="23">
        <f t="shared" si="9"/>
        <v>691100</v>
      </c>
      <c r="W19" s="23">
        <f t="shared" si="9"/>
        <v>691100</v>
      </c>
      <c r="X19" s="23"/>
    </row>
    <row r="20" spans="1:24" x14ac:dyDescent="0.2">
      <c r="A20" s="11">
        <v>12</v>
      </c>
      <c r="B20" s="11" t="s">
        <v>32</v>
      </c>
      <c r="C20" s="12">
        <f t="shared" si="0"/>
        <v>120</v>
      </c>
      <c r="D20" s="12">
        <v>60</v>
      </c>
      <c r="E20" s="12">
        <v>60</v>
      </c>
      <c r="F20" s="12">
        <v>0</v>
      </c>
      <c r="G20" s="13">
        <v>433</v>
      </c>
      <c r="H20" s="14">
        <f t="shared" si="1"/>
        <v>623.5</v>
      </c>
      <c r="I20" s="16"/>
      <c r="J20" s="16"/>
      <c r="K20" s="16">
        <f t="shared" si="2"/>
        <v>0</v>
      </c>
      <c r="L20" s="14">
        <f t="shared" si="3"/>
        <v>623.5</v>
      </c>
      <c r="M20" s="18">
        <v>883.6</v>
      </c>
      <c r="N20" s="19">
        <f t="shared" si="4"/>
        <v>918.9</v>
      </c>
      <c r="O20" s="20">
        <f t="shared" si="7"/>
        <v>623.5</v>
      </c>
      <c r="P20" s="20">
        <f t="shared" si="8"/>
        <v>623.5</v>
      </c>
      <c r="Q20" s="20">
        <f t="shared" si="8"/>
        <v>623.5</v>
      </c>
      <c r="R20" s="21"/>
      <c r="S20" s="22">
        <f t="shared" si="5"/>
        <v>120</v>
      </c>
      <c r="U20" s="23">
        <f t="shared" si="6"/>
        <v>623500</v>
      </c>
      <c r="V20" s="23">
        <f t="shared" si="9"/>
        <v>623500</v>
      </c>
      <c r="W20" s="23">
        <f t="shared" si="9"/>
        <v>623500</v>
      </c>
      <c r="X20" s="23"/>
    </row>
    <row r="21" spans="1:24" x14ac:dyDescent="0.2">
      <c r="A21" s="11">
        <v>13</v>
      </c>
      <c r="B21" s="11" t="s">
        <v>33</v>
      </c>
      <c r="C21" s="12">
        <f t="shared" si="0"/>
        <v>110</v>
      </c>
      <c r="D21" s="12">
        <v>68</v>
      </c>
      <c r="E21" s="12">
        <v>42</v>
      </c>
      <c r="F21" s="12">
        <v>0</v>
      </c>
      <c r="G21" s="13">
        <v>433</v>
      </c>
      <c r="H21" s="14">
        <f t="shared" si="1"/>
        <v>571.6</v>
      </c>
      <c r="I21" s="16"/>
      <c r="J21" s="16"/>
      <c r="K21" s="16">
        <f t="shared" si="2"/>
        <v>0</v>
      </c>
      <c r="L21" s="14">
        <f t="shared" si="3"/>
        <v>571.6</v>
      </c>
      <c r="M21" s="18">
        <v>584.1</v>
      </c>
      <c r="N21" s="19">
        <f t="shared" si="4"/>
        <v>607.5</v>
      </c>
      <c r="O21" s="20">
        <f t="shared" si="7"/>
        <v>571.6</v>
      </c>
      <c r="P21" s="20">
        <f t="shared" si="8"/>
        <v>571.6</v>
      </c>
      <c r="Q21" s="20">
        <f t="shared" si="8"/>
        <v>571.6</v>
      </c>
      <c r="R21" s="21"/>
      <c r="S21" s="22">
        <f t="shared" si="5"/>
        <v>110</v>
      </c>
      <c r="U21" s="23">
        <f t="shared" si="6"/>
        <v>571600</v>
      </c>
      <c r="V21" s="23">
        <f t="shared" si="9"/>
        <v>571600</v>
      </c>
      <c r="W21" s="23">
        <f t="shared" si="9"/>
        <v>571600</v>
      </c>
      <c r="X21" s="23"/>
    </row>
    <row r="22" spans="1:24" x14ac:dyDescent="0.2">
      <c r="A22" s="11">
        <v>14</v>
      </c>
      <c r="B22" s="11" t="s">
        <v>34</v>
      </c>
      <c r="C22" s="12">
        <f t="shared" si="0"/>
        <v>132</v>
      </c>
      <c r="D22" s="12">
        <v>96</v>
      </c>
      <c r="E22" s="12">
        <v>36</v>
      </c>
      <c r="F22" s="12"/>
      <c r="G22" s="13">
        <v>433</v>
      </c>
      <c r="H22" s="14">
        <f t="shared" si="1"/>
        <v>685.9</v>
      </c>
      <c r="I22" s="16"/>
      <c r="J22" s="16"/>
      <c r="K22" s="16">
        <f t="shared" si="2"/>
        <v>0</v>
      </c>
      <c r="L22" s="14">
        <f t="shared" si="3"/>
        <v>685.9</v>
      </c>
      <c r="M22" s="18">
        <v>823.7</v>
      </c>
      <c r="N22" s="19">
        <f t="shared" si="4"/>
        <v>856.6</v>
      </c>
      <c r="O22" s="20">
        <f t="shared" si="7"/>
        <v>685.9</v>
      </c>
      <c r="P22" s="20">
        <f t="shared" si="8"/>
        <v>685.9</v>
      </c>
      <c r="Q22" s="20">
        <f t="shared" si="8"/>
        <v>685.9</v>
      </c>
      <c r="R22" s="21"/>
      <c r="S22" s="22">
        <f t="shared" si="5"/>
        <v>132</v>
      </c>
      <c r="U22" s="23">
        <f t="shared" si="6"/>
        <v>685900</v>
      </c>
      <c r="V22" s="23">
        <f t="shared" si="9"/>
        <v>685900</v>
      </c>
      <c r="W22" s="23">
        <f t="shared" si="9"/>
        <v>685900</v>
      </c>
      <c r="X22" s="23"/>
    </row>
    <row r="23" spans="1:24" x14ac:dyDescent="0.2">
      <c r="A23" s="11">
        <v>15</v>
      </c>
      <c r="B23" s="11" t="s">
        <v>35</v>
      </c>
      <c r="C23" s="12">
        <f t="shared" si="0"/>
        <v>108</v>
      </c>
      <c r="D23" s="12">
        <v>64</v>
      </c>
      <c r="E23" s="12">
        <v>44</v>
      </c>
      <c r="F23" s="12"/>
      <c r="G23" s="13">
        <v>433</v>
      </c>
      <c r="H23" s="14">
        <f t="shared" si="1"/>
        <v>561.20000000000005</v>
      </c>
      <c r="I23" s="16"/>
      <c r="J23" s="16"/>
      <c r="K23" s="16">
        <f t="shared" si="2"/>
        <v>0</v>
      </c>
      <c r="L23" s="14">
        <f t="shared" si="3"/>
        <v>561.20000000000005</v>
      </c>
      <c r="M23" s="18">
        <v>604</v>
      </c>
      <c r="N23" s="19">
        <f t="shared" si="4"/>
        <v>628.20000000000005</v>
      </c>
      <c r="O23" s="20">
        <f t="shared" si="7"/>
        <v>561.20000000000005</v>
      </c>
      <c r="P23" s="20">
        <f t="shared" si="8"/>
        <v>561.20000000000005</v>
      </c>
      <c r="Q23" s="20">
        <f t="shared" si="8"/>
        <v>561.20000000000005</v>
      </c>
      <c r="R23" s="21"/>
      <c r="S23" s="22">
        <f t="shared" si="5"/>
        <v>108</v>
      </c>
      <c r="U23" s="23">
        <f t="shared" si="6"/>
        <v>561200</v>
      </c>
      <c r="V23" s="23">
        <f t="shared" si="9"/>
        <v>561200</v>
      </c>
      <c r="W23" s="23">
        <f t="shared" si="9"/>
        <v>561200</v>
      </c>
      <c r="X23" s="23"/>
    </row>
    <row r="24" spans="1:24" x14ac:dyDescent="0.2">
      <c r="A24" s="11">
        <v>16</v>
      </c>
      <c r="B24" s="11" t="s">
        <v>36</v>
      </c>
      <c r="C24" s="12">
        <f t="shared" si="0"/>
        <v>155</v>
      </c>
      <c r="D24" s="12">
        <v>105</v>
      </c>
      <c r="E24" s="12">
        <v>50</v>
      </c>
      <c r="F24" s="12"/>
      <c r="G24" s="13">
        <v>433</v>
      </c>
      <c r="H24" s="14">
        <f t="shared" si="1"/>
        <v>805.4</v>
      </c>
      <c r="I24" s="16"/>
      <c r="J24" s="16"/>
      <c r="K24" s="16">
        <f t="shared" si="2"/>
        <v>0</v>
      </c>
      <c r="L24" s="14">
        <f t="shared" si="3"/>
        <v>805.4</v>
      </c>
      <c r="M24" s="18">
        <v>783.7</v>
      </c>
      <c r="N24" s="19">
        <f t="shared" si="4"/>
        <v>815</v>
      </c>
      <c r="O24" s="20">
        <f t="shared" si="7"/>
        <v>805.4</v>
      </c>
      <c r="P24" s="20">
        <f t="shared" si="8"/>
        <v>805.4</v>
      </c>
      <c r="Q24" s="20">
        <f t="shared" si="8"/>
        <v>805.4</v>
      </c>
      <c r="R24" s="21"/>
      <c r="S24" s="22">
        <f t="shared" si="5"/>
        <v>155</v>
      </c>
      <c r="U24" s="23">
        <f t="shared" si="6"/>
        <v>805400</v>
      </c>
      <c r="V24" s="23">
        <f t="shared" si="9"/>
        <v>805400</v>
      </c>
      <c r="W24" s="23">
        <f t="shared" si="9"/>
        <v>805400</v>
      </c>
      <c r="X24" s="23"/>
    </row>
    <row r="25" spans="1:24" x14ac:dyDescent="0.2">
      <c r="A25" s="11">
        <v>17</v>
      </c>
      <c r="B25" s="11" t="s">
        <v>37</v>
      </c>
      <c r="C25" s="12">
        <f t="shared" si="0"/>
        <v>218</v>
      </c>
      <c r="D25" s="26">
        <v>160</v>
      </c>
      <c r="E25" s="26">
        <v>58</v>
      </c>
      <c r="F25" s="12"/>
      <c r="G25" s="13">
        <v>433</v>
      </c>
      <c r="H25" s="14">
        <f t="shared" si="1"/>
        <v>1132.7</v>
      </c>
      <c r="I25" s="16"/>
      <c r="J25" s="16"/>
      <c r="K25" s="16">
        <f t="shared" si="2"/>
        <v>0</v>
      </c>
      <c r="L25" s="14">
        <f t="shared" si="3"/>
        <v>1132.7</v>
      </c>
      <c r="M25" s="18">
        <v>1198.0999999999999</v>
      </c>
      <c r="N25" s="19">
        <f t="shared" si="4"/>
        <v>1246</v>
      </c>
      <c r="O25" s="20">
        <f t="shared" si="7"/>
        <v>1132.7</v>
      </c>
      <c r="P25" s="20">
        <f t="shared" si="8"/>
        <v>1132.7</v>
      </c>
      <c r="Q25" s="20">
        <f t="shared" si="8"/>
        <v>1132.7</v>
      </c>
      <c r="R25" s="21"/>
      <c r="S25" s="22">
        <f t="shared" si="5"/>
        <v>218</v>
      </c>
      <c r="U25" s="23">
        <f t="shared" si="6"/>
        <v>1132700</v>
      </c>
      <c r="V25" s="23">
        <f t="shared" si="9"/>
        <v>1132700</v>
      </c>
      <c r="W25" s="23">
        <f t="shared" si="9"/>
        <v>1132700</v>
      </c>
      <c r="X25" s="23"/>
    </row>
    <row r="26" spans="1:24" x14ac:dyDescent="0.2">
      <c r="A26" s="11">
        <v>18</v>
      </c>
      <c r="B26" s="11" t="s">
        <v>38</v>
      </c>
      <c r="C26" s="12">
        <f t="shared" si="0"/>
        <v>66</v>
      </c>
      <c r="D26" s="26">
        <v>40</v>
      </c>
      <c r="E26" s="26">
        <v>26</v>
      </c>
      <c r="F26" s="12"/>
      <c r="G26" s="13">
        <v>433</v>
      </c>
      <c r="H26" s="14">
        <f t="shared" si="1"/>
        <v>342.9</v>
      </c>
      <c r="I26" s="16"/>
      <c r="J26" s="16"/>
      <c r="K26" s="16">
        <f t="shared" si="2"/>
        <v>0</v>
      </c>
      <c r="L26" s="14">
        <f t="shared" si="3"/>
        <v>342.9</v>
      </c>
      <c r="M26" s="18">
        <v>374.4</v>
      </c>
      <c r="N26" s="19">
        <f t="shared" si="4"/>
        <v>389.4</v>
      </c>
      <c r="O26" s="20">
        <f t="shared" si="7"/>
        <v>342.9</v>
      </c>
      <c r="P26" s="20">
        <f t="shared" ref="P26:Q26" si="10">O26</f>
        <v>342.9</v>
      </c>
      <c r="Q26" s="20">
        <f t="shared" si="10"/>
        <v>342.9</v>
      </c>
      <c r="R26" s="21"/>
      <c r="S26" s="22">
        <f t="shared" si="5"/>
        <v>66</v>
      </c>
      <c r="U26" s="23">
        <f t="shared" si="6"/>
        <v>342900</v>
      </c>
      <c r="V26" s="23">
        <f t="shared" ref="V26:W26" si="11">U26</f>
        <v>342900</v>
      </c>
      <c r="W26" s="23">
        <f t="shared" si="11"/>
        <v>342900</v>
      </c>
      <c r="X26" s="23"/>
    </row>
    <row r="27" spans="1:24" s="37" customFormat="1" x14ac:dyDescent="0.2">
      <c r="A27" s="27"/>
      <c r="B27" s="27" t="s">
        <v>39</v>
      </c>
      <c r="C27" s="28">
        <f>SUM(C9:C26)</f>
        <v>2936</v>
      </c>
      <c r="D27" s="28">
        <f>SUM(D9:D26)</f>
        <v>1896</v>
      </c>
      <c r="E27" s="29">
        <f>SUM(E9:E26)</f>
        <v>1040</v>
      </c>
      <c r="F27" s="30">
        <f>SUM(F9:F26)</f>
        <v>0</v>
      </c>
      <c r="G27" s="31"/>
      <c r="H27" s="32">
        <f t="shared" ref="H27:Q27" si="12">SUM(H9:H26)</f>
        <v>15255.500000000002</v>
      </c>
      <c r="I27" s="33">
        <f t="shared" si="12"/>
        <v>0</v>
      </c>
      <c r="J27" s="33">
        <f t="shared" si="12"/>
        <v>0</v>
      </c>
      <c r="K27" s="33">
        <f t="shared" si="12"/>
        <v>0</v>
      </c>
      <c r="L27" s="32">
        <f t="shared" si="12"/>
        <v>15255.500000000002</v>
      </c>
      <c r="M27" s="34">
        <v>15934.5</v>
      </c>
      <c r="N27" s="34">
        <f t="shared" si="12"/>
        <v>16572</v>
      </c>
      <c r="O27" s="35">
        <f t="shared" si="12"/>
        <v>15255.500000000002</v>
      </c>
      <c r="P27" s="35">
        <f t="shared" si="12"/>
        <v>15255.500000000002</v>
      </c>
      <c r="Q27" s="35">
        <f t="shared" si="12"/>
        <v>15255.500000000002</v>
      </c>
      <c r="R27" s="36">
        <f>SUM(R9:R26)</f>
        <v>0</v>
      </c>
      <c r="S27" s="36">
        <f>SUM(S9:S26)</f>
        <v>2936</v>
      </c>
      <c r="U27" s="38">
        <f>SUM(U9:U26)</f>
        <v>15255500</v>
      </c>
      <c r="V27" s="39">
        <f t="shared" ref="V27:W27" si="13">SUM(V9:V26)</f>
        <v>15255500</v>
      </c>
      <c r="W27" s="40">
        <f t="shared" si="13"/>
        <v>15255500</v>
      </c>
      <c r="X27" s="23"/>
    </row>
    <row r="28" spans="1:24" s="41" customFormat="1" hidden="1" x14ac:dyDescent="0.2">
      <c r="L28" s="42">
        <f>L27/M27-100%</f>
        <v>-4.2611942640183087E-2</v>
      </c>
      <c r="M28" s="43"/>
      <c r="N28" s="42">
        <f>N27/M27-100%</f>
        <v>4.0007530829332616E-2</v>
      </c>
      <c r="O28" s="42"/>
      <c r="P28" s="42"/>
      <c r="Q28" s="42"/>
      <c r="U28" s="44"/>
      <c r="V28" s="45"/>
      <c r="W28" s="45"/>
      <c r="X28" s="44"/>
    </row>
    <row r="29" spans="1:24" s="46" customFormat="1" hidden="1" x14ac:dyDescent="0.2">
      <c r="A29" s="46">
        <v>1</v>
      </c>
      <c r="B29" s="47">
        <v>2</v>
      </c>
      <c r="C29" s="48">
        <v>3</v>
      </c>
      <c r="D29" s="46">
        <v>4</v>
      </c>
      <c r="E29" s="46">
        <v>5</v>
      </c>
      <c r="F29" s="46">
        <v>6</v>
      </c>
      <c r="G29" s="47">
        <v>7</v>
      </c>
      <c r="H29" s="48">
        <v>8</v>
      </c>
      <c r="I29" s="46">
        <v>9</v>
      </c>
      <c r="J29" s="46">
        <v>10</v>
      </c>
      <c r="K29" s="46">
        <v>11</v>
      </c>
      <c r="L29" s="47">
        <v>12</v>
      </c>
      <c r="M29" s="48">
        <v>13</v>
      </c>
      <c r="N29" s="46">
        <v>14</v>
      </c>
      <c r="O29" s="46">
        <v>15</v>
      </c>
      <c r="P29" s="46">
        <v>16</v>
      </c>
      <c r="Q29" s="47">
        <v>17</v>
      </c>
      <c r="R29" s="47"/>
      <c r="S29" s="48"/>
      <c r="U29" s="49"/>
      <c r="V29" s="45"/>
      <c r="W29" s="45"/>
      <c r="X29" s="49"/>
    </row>
    <row r="30" spans="1:24" s="54" customFormat="1" hidden="1" x14ac:dyDescent="0.2">
      <c r="A30" s="50"/>
      <c r="B30" s="51"/>
      <c r="C30" s="52">
        <f>C29-C27</f>
        <v>-2933</v>
      </c>
      <c r="D30" s="51"/>
      <c r="E30" s="50"/>
      <c r="F30" s="51"/>
      <c r="G30" s="50"/>
      <c r="H30" s="51"/>
      <c r="I30" s="50"/>
      <c r="J30" s="51"/>
      <c r="K30" s="50"/>
      <c r="L30" s="53"/>
    </row>
  </sheetData>
  <sheetProtection selectLockedCells="1" selectUnlockedCells="1"/>
  <mergeCells count="16">
    <mergeCell ref="U8:W8"/>
    <mergeCell ref="A6:A8"/>
    <mergeCell ref="B6:B8"/>
    <mergeCell ref="C6:F6"/>
    <mergeCell ref="G6:G8"/>
    <mergeCell ref="H6:H8"/>
    <mergeCell ref="I6:I8"/>
    <mergeCell ref="J6:J8"/>
    <mergeCell ref="K6:K8"/>
    <mergeCell ref="L6:L8"/>
    <mergeCell ref="A3:Q4"/>
    <mergeCell ref="M6:M8"/>
    <mergeCell ref="N6:N8"/>
    <mergeCell ref="O6:Q7"/>
    <mergeCell ref="R6:S7"/>
    <mergeCell ref="C7:F7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Проезд </vt:lpstr>
      <vt:lpstr>'Проезд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Павлова</dc:creator>
  <cp:lastModifiedBy>Елена Александровна Павлова</cp:lastModifiedBy>
  <dcterms:created xsi:type="dcterms:W3CDTF">2021-08-19T08:09:33Z</dcterms:created>
  <dcterms:modified xsi:type="dcterms:W3CDTF">2021-08-30T10:44:06Z</dcterms:modified>
</cp:coreProperties>
</file>