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3365" yWindow="-225" windowWidth="13935" windowHeight="12525" activeTab="2"/>
  </bookViews>
  <sheets>
    <sheet name="для НИФИ" sheetId="3" r:id="rId1"/>
    <sheet name="5.2" sheetId="5" r:id="rId2"/>
    <sheet name="5.3" sheetId="7" r:id="rId3"/>
  </sheets>
  <definedNames>
    <definedName name="_xlnm._FilterDatabase" localSheetId="1" hidden="1">'5.2'!$A$5:$E$103</definedName>
    <definedName name="_xlnm._FilterDatabase" localSheetId="2" hidden="1">'5.3'!$A$6:$E$89</definedName>
    <definedName name="_xlnm.Print_Titles" localSheetId="1">'5.2'!$5:$6</definedName>
    <definedName name="_xlnm.Print_Titles" localSheetId="0">'для НИФИ'!$6:$7</definedName>
    <definedName name="_xlnm.Print_Area" localSheetId="2">'5.3'!$A$1:$E$89</definedName>
  </definedNames>
  <calcPr calcId="145621"/>
</workbook>
</file>

<file path=xl/calcChain.xml><?xml version="1.0" encoding="utf-8"?>
<calcChain xmlns="http://schemas.openxmlformats.org/spreadsheetml/2006/main">
  <c r="D8" i="7" l="1"/>
  <c r="E8" i="7"/>
  <c r="D9" i="7"/>
  <c r="E9" i="7"/>
  <c r="D10" i="7"/>
  <c r="E10" i="7"/>
  <c r="D11" i="7"/>
  <c r="E11" i="7"/>
  <c r="D12" i="7"/>
  <c r="E12" i="7"/>
  <c r="C8" i="7"/>
  <c r="C9" i="7"/>
  <c r="C20" i="7"/>
  <c r="C12" i="7"/>
  <c r="C10" i="7"/>
  <c r="C11" i="7"/>
  <c r="E87" i="7" l="1"/>
  <c r="D87" i="7"/>
  <c r="C87" i="7"/>
  <c r="E83" i="7"/>
  <c r="D83" i="7"/>
  <c r="C83" i="7"/>
  <c r="E80" i="7"/>
  <c r="D80" i="7"/>
  <c r="C80" i="7"/>
  <c r="E76" i="7"/>
  <c r="D76" i="7"/>
  <c r="C76" i="7"/>
  <c r="E74" i="7"/>
  <c r="D74" i="7"/>
  <c r="C74" i="7"/>
  <c r="E69" i="7"/>
  <c r="D69" i="7"/>
  <c r="C69" i="7"/>
  <c r="E65" i="7"/>
  <c r="D65" i="7"/>
  <c r="C65" i="7"/>
  <c r="E59" i="7"/>
  <c r="D59" i="7"/>
  <c r="C59" i="7"/>
  <c r="E54" i="7"/>
  <c r="D54" i="7"/>
  <c r="C54" i="7"/>
  <c r="E49" i="7"/>
  <c r="D49" i="7"/>
  <c r="C49" i="7"/>
  <c r="E47" i="7"/>
  <c r="D47" i="7"/>
  <c r="C47" i="7"/>
  <c r="E43" i="7"/>
  <c r="D43" i="7"/>
  <c r="C43" i="7"/>
  <c r="E39" i="7"/>
  <c r="D39" i="7"/>
  <c r="C39" i="7"/>
  <c r="E34" i="7"/>
  <c r="D34" i="7"/>
  <c r="C34" i="7"/>
  <c r="E29" i="7"/>
  <c r="D29" i="7"/>
  <c r="C29" i="7"/>
  <c r="E25" i="7"/>
  <c r="D25" i="7"/>
  <c r="C25" i="7"/>
  <c r="E20" i="7"/>
  <c r="D20" i="7"/>
  <c r="E15" i="7"/>
  <c r="D15" i="7"/>
  <c r="C15" i="7"/>
  <c r="C5" i="7" l="1"/>
  <c r="C14" i="7" s="1"/>
  <c r="E5" i="7"/>
  <c r="E6" i="7" s="1"/>
  <c r="E7" i="7" s="1"/>
  <c r="D5" i="7"/>
  <c r="D14" i="7" s="1"/>
  <c r="C84" i="5"/>
  <c r="C33" i="5"/>
  <c r="E14" i="7" l="1"/>
  <c r="C6" i="7"/>
  <c r="C7" i="7" s="1"/>
  <c r="D6" i="7"/>
  <c r="D7" i="7" s="1"/>
  <c r="E98" i="5"/>
  <c r="D98" i="5"/>
  <c r="C98" i="5"/>
  <c r="E96" i="5"/>
  <c r="D96" i="5"/>
  <c r="C96" i="5"/>
  <c r="E93" i="5"/>
  <c r="D93" i="5"/>
  <c r="C93" i="5"/>
  <c r="E84" i="5"/>
  <c r="D84" i="5"/>
  <c r="E82" i="5"/>
  <c r="D82" i="5"/>
  <c r="C82" i="5"/>
  <c r="E80" i="5"/>
  <c r="E78" i="5" s="1"/>
  <c r="D78" i="5"/>
  <c r="C78" i="5"/>
  <c r="E74" i="5"/>
  <c r="D74" i="5"/>
  <c r="C74" i="5"/>
  <c r="E69" i="5"/>
  <c r="E66" i="5"/>
  <c r="D66" i="5"/>
  <c r="C66" i="5"/>
  <c r="E60" i="5"/>
  <c r="D60" i="5"/>
  <c r="C60" i="5"/>
  <c r="E55" i="5"/>
  <c r="D55" i="5"/>
  <c r="C55" i="5"/>
  <c r="E49" i="5"/>
  <c r="D49" i="5"/>
  <c r="C49" i="5"/>
  <c r="E46" i="5"/>
  <c r="D46" i="5"/>
  <c r="C46" i="5"/>
  <c r="E42" i="5"/>
  <c r="D42" i="5"/>
  <c r="C42" i="5"/>
  <c r="E37" i="5"/>
  <c r="D37" i="5"/>
  <c r="C37" i="5"/>
  <c r="E34" i="5"/>
  <c r="D34" i="5"/>
  <c r="C34" i="5"/>
  <c r="E20" i="5"/>
  <c r="D20" i="5"/>
  <c r="C20" i="5"/>
  <c r="E12" i="5"/>
  <c r="D12" i="5"/>
  <c r="C12" i="5"/>
  <c r="E8" i="5"/>
  <c r="D8" i="5"/>
  <c r="C8" i="5"/>
  <c r="D8" i="3"/>
  <c r="D30" i="3" s="1"/>
  <c r="C7" i="5" l="1"/>
  <c r="E7" i="5"/>
  <c r="D7" i="5"/>
  <c r="C8" i="3"/>
  <c r="E8" i="3"/>
  <c r="F8" i="3"/>
  <c r="B8" i="3"/>
  <c r="B30" i="3" s="1"/>
  <c r="C30" i="3" l="1"/>
  <c r="F30" i="3"/>
  <c r="E30" i="3"/>
</calcChain>
</file>

<file path=xl/sharedStrings.xml><?xml version="1.0" encoding="utf-8"?>
<sst xmlns="http://schemas.openxmlformats.org/spreadsheetml/2006/main" count="328" uniqueCount="204">
  <si>
    <t>Непрограммные расходы органов исполнительной власти Ленинградской области</t>
  </si>
  <si>
    <t>тыс. руб.</t>
  </si>
  <si>
    <t>Наименование государственной программы Ленинградской области</t>
  </si>
  <si>
    <t>Содействие занятости населения Ленинградской области</t>
  </si>
  <si>
    <t>Развитие здравоохранения в Ленинградской области</t>
  </si>
  <si>
    <t>Современное образование Ленинградской области</t>
  </si>
  <si>
    <t>Социальная поддержка отдельных категорий граждан в Ленинградской области</t>
  </si>
  <si>
    <t>Развитие физической культуры и спорта в Ленинградской области</t>
  </si>
  <si>
    <t>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</t>
  </si>
  <si>
    <t>Безопасность Ленинградской области</t>
  </si>
  <si>
    <t>Охрана окружающей среды Ленинградской области</t>
  </si>
  <si>
    <t>Стимулирование экономической активности Ленинградской области</t>
  </si>
  <si>
    <t>Развитие сельского хозяйства Ленинградской области</t>
  </si>
  <si>
    <t>Управление государственными финансами и государственным долгом Ленинградской области</t>
  </si>
  <si>
    <t>Устойчивое общественное развитие в Ленинградской области</t>
  </si>
  <si>
    <t>в том числе по государственным программам:</t>
  </si>
  <si>
    <t>Формирование городской среды и обеспечение качественным жильем граждан на территории Ленинградской области</t>
  </si>
  <si>
    <t>Условно утвержденные расходы</t>
  </si>
  <si>
    <t>Всего</t>
  </si>
  <si>
    <t>2022 год</t>
  </si>
  <si>
    <t>Цифровое развитие Ленинградской области</t>
  </si>
  <si>
    <t>Развитие транспортной системы Ленинградской области</t>
  </si>
  <si>
    <t>2023 год</t>
  </si>
  <si>
    <t>Развитие культуры в Ленинградской области</t>
  </si>
  <si>
    <t>Комплексное развитие сельских территорий Ленинградской области</t>
  </si>
  <si>
    <t>Развитие внутреннего и въездного туризма в Ленинградской области</t>
  </si>
  <si>
    <t>ИТОГО</t>
  </si>
  <si>
    <t>Проект</t>
  </si>
  <si>
    <t>№
п/п</t>
  </si>
  <si>
    <t>Наименование государственной программы
Ленинградской области/
наименование главного распорядителя бюджетных средств</t>
  </si>
  <si>
    <t>Проект
на 2022 год</t>
  </si>
  <si>
    <t>Проект
на 2023 год</t>
  </si>
  <si>
    <t>2</t>
  </si>
  <si>
    <t>3</t>
  </si>
  <si>
    <t>4</t>
  </si>
  <si>
    <t>5</t>
  </si>
  <si>
    <t>ИТОГО:</t>
  </si>
  <si>
    <t>1.</t>
  </si>
  <si>
    <t>Государственная программа Ленинградской области "Комплексное развитие сельских территорий Ленинградской области"</t>
  </si>
  <si>
    <t>1.1.</t>
  </si>
  <si>
    <t>Комитет по дорожному хозяйству Ленинградской области</t>
  </si>
  <si>
    <t>1.2.</t>
  </si>
  <si>
    <t>Комитет общего и профессионального образования Ленинградской области</t>
  </si>
  <si>
    <t>1.3.</t>
  </si>
  <si>
    <t>Комитет по агропромышленному и рыбохозяйственному комплексу Ленинградской области</t>
  </si>
  <si>
    <t>Комитет по топливно-энергетическому комплексу Ленинградской области</t>
  </si>
  <si>
    <t>комитет по строительству Ленинградской области</t>
  </si>
  <si>
    <t>Управление ветеринарии Ленинградской области</t>
  </si>
  <si>
    <t>2.</t>
  </si>
  <si>
    <t>Государственная программа Ленинградской области "Развитие внутреннего и въездного туризма в Ленинградской области"</t>
  </si>
  <si>
    <t>2.1.</t>
  </si>
  <si>
    <t>Государственная программа Ленинградской области "Содействие занятости населения Ленинградской области"</t>
  </si>
  <si>
    <t>3.1.</t>
  </si>
  <si>
    <t>комитет по труду и занятости населения Ленинградской области</t>
  </si>
  <si>
    <t>4.</t>
  </si>
  <si>
    <t>Государственная программа Ленинградской области "Развитие здравоохранения в Ленинградской области"</t>
  </si>
  <si>
    <t>4.1.</t>
  </si>
  <si>
    <t>Комитет по здравоохранению Ленинградской области</t>
  </si>
  <si>
    <t>4.2.</t>
  </si>
  <si>
    <t>Комитет цифрового развития Ленинградской области</t>
  </si>
  <si>
    <t>5.</t>
  </si>
  <si>
    <t>Государственная программа Ленинградской области "Современное образование Ленинградской области"</t>
  </si>
  <si>
    <t>5.1.</t>
  </si>
  <si>
    <t>5.2.</t>
  </si>
  <si>
    <t>5.3.</t>
  </si>
  <si>
    <t>5.4.</t>
  </si>
  <si>
    <t>комитет по социальной защите населения Ленинградской области</t>
  </si>
  <si>
    <t>Комитет правопорядка и безопасности Ленинградской области</t>
  </si>
  <si>
    <t>Комитет экономического развития и инвестиционной деятельности Ленинградской области</t>
  </si>
  <si>
    <t>6.</t>
  </si>
  <si>
    <t>Государственная программа Ленинградской области "Социальная поддержка отдельных категорий граждан в Ленинградской области"</t>
  </si>
  <si>
    <t>6.1.</t>
  </si>
  <si>
    <t>6.2.</t>
  </si>
  <si>
    <t>6.3.</t>
  </si>
  <si>
    <t>комитет по физической культуре и спорту Ленинградской области</t>
  </si>
  <si>
    <t>Комитет государственного экологического надзора Ленинградской области</t>
  </si>
  <si>
    <t>7.</t>
  </si>
  <si>
    <t>Государственная программа Ленинградской области "Развитие физической культуры и спорта в Ленинградской области"</t>
  </si>
  <si>
    <t>7.1.</t>
  </si>
  <si>
    <t>7.2.</t>
  </si>
  <si>
    <t>8.</t>
  </si>
  <si>
    <t>Государственная программа Ленинградской области "Развитие культуры в Ленинградской области"</t>
  </si>
  <si>
    <t>8.1.</t>
  </si>
  <si>
    <t>8.2.</t>
  </si>
  <si>
    <t>8.3.</t>
  </si>
  <si>
    <t>Управление делами Правительства Ленинградской области</t>
  </si>
  <si>
    <t>Государственная программа Ленинградской области "Формирование городской среды и обеспечение качественным жильем граждан на территории Ленинградской области"</t>
  </si>
  <si>
    <t>9.1.</t>
  </si>
  <si>
    <t>9.2.</t>
  </si>
  <si>
    <t>комитет по жилищно-коммунальному хозяйству Ленинградской области</t>
  </si>
  <si>
    <t>9.3.</t>
  </si>
  <si>
    <t>Ленинградский областной комитет по управлению государственным имуществом</t>
  </si>
  <si>
    <t>Комитет градостроительной политики Ленинградской области</t>
  </si>
  <si>
    <t>Государственная программа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</si>
  <si>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10.1.</t>
  </si>
  <si>
    <t>10.2.</t>
  </si>
  <si>
    <t>11.</t>
  </si>
  <si>
    <t>Государственная программа Ленинградской области "Безопасность Ленинградской области"</t>
  </si>
  <si>
    <t>11.1.</t>
  </si>
  <si>
    <t>11.2.</t>
  </si>
  <si>
    <t>11.3.</t>
  </si>
  <si>
    <t>комитет по молодежной политике Ленинградской области</t>
  </si>
  <si>
    <t>11.4.</t>
  </si>
  <si>
    <t>комитет по развитию малого, среднего бизнеса и потребительского рынка Ленинградской области</t>
  </si>
  <si>
    <t>12.</t>
  </si>
  <si>
    <t>Государственная программа Ленинградской области "Охрана окружающей среды Ленинградской области"</t>
  </si>
  <si>
    <t>12.1.</t>
  </si>
  <si>
    <t>Комитет Ленинградской области по обращению с отходами</t>
  </si>
  <si>
    <t>Комитет по природным ресурсам Ленинградской области</t>
  </si>
  <si>
    <t>12.3.</t>
  </si>
  <si>
    <t>комитет по охране, контролю и регулированию использования объектов животного мира Ленинградской области</t>
  </si>
  <si>
    <t>13.</t>
  </si>
  <si>
    <t>Государственная программа Ленинградской области "Цифровое развитие Ленинградской области"</t>
  </si>
  <si>
    <t>13.1.</t>
  </si>
  <si>
    <t>13.2.</t>
  </si>
  <si>
    <t>13.3.</t>
  </si>
  <si>
    <t>Комитет государственного заказа Ленинградской области</t>
  </si>
  <si>
    <t>Комитет по печати Ленинградской области</t>
  </si>
  <si>
    <t>14.</t>
  </si>
  <si>
    <t>Государственная программа Ленинградской области "Стимулирование экономической активности Ленинградской области"</t>
  </si>
  <si>
    <t>14.1.</t>
  </si>
  <si>
    <t>15.</t>
  </si>
  <si>
    <t>Государственная программа Ленинградской области "Развитие транспортной системы Ленинградской области"</t>
  </si>
  <si>
    <t>15.1.</t>
  </si>
  <si>
    <t>15.2.</t>
  </si>
  <si>
    <t>15.3.</t>
  </si>
  <si>
    <t>управление Ленинградской области по государственному техническому надзору и контролю</t>
  </si>
  <si>
    <t>16.</t>
  </si>
  <si>
    <t>Государственная программа Ленинградской области "Развитие сельского хозяйства Ленинградской области"</t>
  </si>
  <si>
    <t>16.1.</t>
  </si>
  <si>
    <t>16.2.</t>
  </si>
  <si>
    <t>17.</t>
  </si>
  <si>
    <t>Государственная программа Ленинградской области "Управление государственными финансами и государственным долгом Ленинградской области"</t>
  </si>
  <si>
    <t>17.1.</t>
  </si>
  <si>
    <t>Комитет финансов Ленинградской области</t>
  </si>
  <si>
    <t>18.</t>
  </si>
  <si>
    <t>Государственная программа Ленинградской области "Устойчивое общественное развитие в Ленинградской области"</t>
  </si>
  <si>
    <t>18.1.</t>
  </si>
  <si>
    <t>комитет по местному самоуправлению, межнациональным и межконфессиональным отношениям Ленинградской области</t>
  </si>
  <si>
    <t>18.2.</t>
  </si>
  <si>
    <t>18.3.</t>
  </si>
  <si>
    <t>18.4.</t>
  </si>
  <si>
    <t>18.5.</t>
  </si>
  <si>
    <t>Расходы областного бюджета Ленинградской области 
по государственным программам Ленинградской области в 2020 - 2024 годах</t>
  </si>
  <si>
    <t>Отчет за
2020 год</t>
  </si>
  <si>
    <t>Ожидаемое исполнение 2021 год</t>
  </si>
  <si>
    <t>2024 год</t>
  </si>
  <si>
    <t>Распределение бюджетных ассигнований
областного бюджета Ленинградской области на 2022-2024 годы
по государственным программам Ленинградской области и по исполнителям</t>
  </si>
  <si>
    <t>Проект
на 2024 год</t>
  </si>
  <si>
    <t>комитет по культуре и туризму Ленинградской области</t>
  </si>
  <si>
    <t>3.2.</t>
  </si>
  <si>
    <t>Комитет Ленинградской области по транспорту</t>
  </si>
  <si>
    <t>комитет по сохранению культурного наследия Ленинградской области</t>
  </si>
  <si>
    <t>8.4.</t>
  </si>
  <si>
    <t>11.5.</t>
  </si>
  <si>
    <t>Комитет общественных коммуникаций Ленинградской области</t>
  </si>
  <si>
    <t>Приложение 5.1 к пояснительной записке 2022 года</t>
  </si>
  <si>
    <t>Приложение 5.2 к пояснительной записке 2021 года</t>
  </si>
  <si>
    <t>2.2.</t>
  </si>
  <si>
    <t>2.3.</t>
  </si>
  <si>
    <t>2.4.</t>
  </si>
  <si>
    <t>2.5.</t>
  </si>
  <si>
    <t>2.6.</t>
  </si>
  <si>
    <t>2.7.</t>
  </si>
  <si>
    <t>3.3.</t>
  </si>
  <si>
    <t>3.4.</t>
  </si>
  <si>
    <t>3.5.</t>
  </si>
  <si>
    <t>3.6.</t>
  </si>
  <si>
    <t>3.7.</t>
  </si>
  <si>
    <t>3.8.</t>
  </si>
  <si>
    <t>3.9.</t>
  </si>
  <si>
    <t>3.10.</t>
  </si>
  <si>
    <t>3.11.</t>
  </si>
  <si>
    <t>3.12.</t>
  </si>
  <si>
    <t>3.13.</t>
  </si>
  <si>
    <t>8.5.</t>
  </si>
  <si>
    <t>9.4.</t>
  </si>
  <si>
    <t>10.3.</t>
  </si>
  <si>
    <t>10.4.</t>
  </si>
  <si>
    <t>10.5.</t>
  </si>
  <si>
    <t>11.6.</t>
  </si>
  <si>
    <t>11.7.</t>
  </si>
  <si>
    <t>15.4.</t>
  </si>
  <si>
    <t>15.5.</t>
  </si>
  <si>
    <t>15.6.</t>
  </si>
  <si>
    <t>15.7.</t>
  </si>
  <si>
    <t>15.8.</t>
  </si>
  <si>
    <t>Приложение 5.3 к пояснительной записке 2022 года</t>
  </si>
  <si>
    <t>N п/п</t>
  </si>
  <si>
    <t xml:space="preserve"> Проект на 2022 год</t>
  </si>
  <si>
    <t xml:space="preserve"> Проект на 2023 год</t>
  </si>
  <si>
    <t>Федеральные проекты, входящие в состав национальных проектов</t>
  </si>
  <si>
    <t>Комплексы процессных мероприятий</t>
  </si>
  <si>
    <t>Приоритетные проекты</t>
  </si>
  <si>
    <t>Мероприятия, направленные на достижение целей проектов</t>
  </si>
  <si>
    <t>Федеральные проекты, не входящие в состав национальных проектов</t>
  </si>
  <si>
    <t>Отраслевые проекты</t>
  </si>
  <si>
    <t>тыс.руб.</t>
  </si>
  <si>
    <t>Расходы областного бюджета на реализацию государственных программ, всего</t>
  </si>
  <si>
    <t>в т.ч. проектная часть</t>
  </si>
  <si>
    <t>в т.ч. процессная часть</t>
  </si>
  <si>
    <t>уд.вес в общих расходах на реализацию государственных программ</t>
  </si>
  <si>
    <t>Расходы на реализацию государственных программ Ленинградской области по проектной и процессной части                                  в 2022-2024 годах</t>
  </si>
  <si>
    <t xml:space="preserve"> Проект на 2024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</si>
</sst>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%"/>
  </numFmts>
  <fonts count="13" x14ac:knownFonts="1">
    <font>
      <sz val="10"/>
      <name val="Arial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i/>
      <sz val="12"/>
      <name val="Times New Roman"/>
      <family val="1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i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6" fillId="0" borderId="0"/>
    <xf numFmtId="0" fontId="9" fillId="0" borderId="0"/>
    <xf numFmtId="9" fontId="10" fillId="0" borderId="0" applyFont="0" applyFill="0" applyBorder="0" applyAlignment="0" applyProtection="0"/>
  </cellStyleXfs>
  <cellXfs count="82">
    <xf numFmtId="0" fontId="0" fillId="0" borderId="0" xfId="0"/>
    <xf numFmtId="0" fontId="1" fillId="0" borderId="0" xfId="0" applyFont="1"/>
    <xf numFmtId="0" fontId="1" fillId="0" borderId="0" xfId="0" applyFont="1" applyBorder="1" applyAlignment="1" applyProtection="1">
      <alignment vertical="top" wrapText="1"/>
    </xf>
    <xf numFmtId="0" fontId="1" fillId="0" borderId="0" xfId="0" applyFont="1" applyBorder="1" applyAlignment="1" applyProtection="1">
      <alignment horizontal="right"/>
    </xf>
    <xf numFmtId="0" fontId="2" fillId="0" borderId="0" xfId="0" applyFont="1"/>
    <xf numFmtId="0" fontId="2" fillId="0" borderId="0" xfId="0" applyFont="1" applyBorder="1" applyAlignment="1" applyProtection="1">
      <alignment vertical="top" wrapText="1"/>
    </xf>
    <xf numFmtId="49" fontId="3" fillId="0" borderId="2" xfId="0" applyNumberFormat="1" applyFont="1" applyBorder="1" applyAlignment="1" applyProtection="1">
      <alignment horizontal="left" wrapText="1"/>
    </xf>
    <xf numFmtId="49" fontId="5" fillId="0" borderId="2" xfId="0" applyNumberFormat="1" applyFont="1" applyBorder="1" applyAlignment="1" applyProtection="1">
      <alignment horizontal="left" wrapText="1"/>
    </xf>
    <xf numFmtId="49" fontId="2" fillId="0" borderId="2" xfId="0" applyNumberFormat="1" applyFont="1" applyBorder="1" applyAlignment="1" applyProtection="1">
      <alignment horizontal="left" wrapText="1"/>
    </xf>
    <xf numFmtId="164" fontId="3" fillId="0" borderId="2" xfId="0" applyNumberFormat="1" applyFont="1" applyBorder="1" applyAlignment="1" applyProtection="1">
      <alignment horizontal="center" vertical="center" wrapText="1"/>
    </xf>
    <xf numFmtId="0" fontId="3" fillId="2" borderId="1" xfId="0" applyFont="1" applyFill="1" applyBorder="1" applyAlignment="1">
      <alignment vertical="center"/>
    </xf>
    <xf numFmtId="164" fontId="3" fillId="0" borderId="2" xfId="0" applyNumberFormat="1" applyFont="1" applyFill="1" applyBorder="1" applyAlignment="1" applyProtection="1">
      <alignment horizontal="center" vertical="center"/>
    </xf>
    <xf numFmtId="164" fontId="2" fillId="0" borderId="2" xfId="0" applyNumberFormat="1" applyFont="1" applyFill="1" applyBorder="1" applyAlignment="1" applyProtection="1">
      <alignment horizontal="center" vertical="center" wrapText="1"/>
    </xf>
    <xf numFmtId="164" fontId="2" fillId="0" borderId="3" xfId="0" applyNumberFormat="1" applyFont="1" applyFill="1" applyBorder="1" applyAlignment="1" applyProtection="1">
      <alignment horizontal="right" vertical="center" wrapText="1"/>
    </xf>
    <xf numFmtId="164" fontId="2" fillId="0" borderId="2" xfId="0" applyNumberFormat="1" applyFont="1" applyFill="1" applyBorder="1" applyAlignment="1" applyProtection="1">
      <alignment horizontal="right" vertical="center" wrapText="1"/>
    </xf>
    <xf numFmtId="0" fontId="1" fillId="0" borderId="0" xfId="0" applyFont="1" applyFill="1"/>
    <xf numFmtId="164" fontId="3" fillId="0" borderId="2" xfId="0" applyNumberFormat="1" applyFont="1" applyFill="1" applyBorder="1" applyAlignment="1" applyProtection="1">
      <alignment horizontal="center" vertical="center" wrapText="1"/>
    </xf>
    <xf numFmtId="49" fontId="2" fillId="0" borderId="1" xfId="0" applyNumberFormat="1" applyFont="1" applyBorder="1" applyAlignment="1" applyProtection="1">
      <alignment horizontal="center" vertical="center" wrapText="1"/>
    </xf>
    <xf numFmtId="164" fontId="1" fillId="0" borderId="0" xfId="0" applyNumberFormat="1" applyFont="1"/>
    <xf numFmtId="0" fontId="7" fillId="0" borderId="0" xfId="1" applyFont="1" applyAlignment="1">
      <alignment horizontal="center" vertical="center"/>
    </xf>
    <xf numFmtId="0" fontId="7" fillId="0" borderId="0" xfId="1" applyFont="1" applyAlignment="1">
      <alignment horizontal="left" vertical="center"/>
    </xf>
    <xf numFmtId="0" fontId="7" fillId="0" borderId="0" xfId="1" applyFont="1" applyAlignment="1">
      <alignment vertical="center"/>
    </xf>
    <xf numFmtId="49" fontId="8" fillId="0" borderId="0" xfId="1" applyNumberFormat="1" applyFont="1" applyAlignment="1">
      <alignment horizontal="left" vertical="center"/>
    </xf>
    <xf numFmtId="0" fontId="7" fillId="0" borderId="0" xfId="1" applyFont="1" applyAlignment="1">
      <alignment horizontal="right" vertical="center"/>
    </xf>
    <xf numFmtId="0" fontId="8" fillId="0" borderId="1" xfId="1" applyFont="1" applyBorder="1" applyAlignment="1">
      <alignment horizontal="center" vertical="center" wrapText="1"/>
    </xf>
    <xf numFmtId="49" fontId="8" fillId="0" borderId="1" xfId="1" applyNumberFormat="1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/>
    </xf>
    <xf numFmtId="49" fontId="7" fillId="0" borderId="1" xfId="1" applyNumberFormat="1" applyFont="1" applyBorder="1" applyAlignment="1">
      <alignment horizontal="center" vertical="center" wrapText="1"/>
    </xf>
    <xf numFmtId="49" fontId="8" fillId="0" borderId="1" xfId="1" applyNumberFormat="1" applyFont="1" applyBorder="1" applyAlignment="1">
      <alignment horizontal="left" vertical="center"/>
    </xf>
    <xf numFmtId="0" fontId="2" fillId="0" borderId="0" xfId="0" applyFont="1" applyAlignment="1">
      <alignment horizontal="right"/>
    </xf>
    <xf numFmtId="4" fontId="1" fillId="0" borderId="0" xfId="0" applyNumberFormat="1" applyFont="1"/>
    <xf numFmtId="0" fontId="1" fillId="0" borderId="0" xfId="0" applyFont="1" applyFill="1" applyBorder="1" applyAlignment="1" applyProtection="1">
      <alignment vertical="top" wrapText="1"/>
    </xf>
    <xf numFmtId="164" fontId="2" fillId="0" borderId="1" xfId="0" applyNumberFormat="1" applyFont="1" applyFill="1" applyBorder="1" applyAlignment="1" applyProtection="1">
      <alignment horizontal="right" vertical="center" wrapText="1"/>
    </xf>
    <xf numFmtId="4" fontId="1" fillId="0" borderId="0" xfId="0" applyNumberFormat="1" applyFont="1" applyFill="1"/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left" vertical="center" wrapText="1"/>
    </xf>
    <xf numFmtId="164" fontId="8" fillId="0" borderId="1" xfId="0" applyNumberFormat="1" applyFont="1" applyFill="1" applyBorder="1" applyAlignment="1">
      <alignment horizontal="center" vertical="center"/>
    </xf>
    <xf numFmtId="0" fontId="7" fillId="0" borderId="0" xfId="0" applyFont="1" applyFill="1" applyAlignment="1">
      <alignment vertical="center"/>
    </xf>
    <xf numFmtId="16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 wrapText="1"/>
    </xf>
    <xf numFmtId="164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16" fontId="8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0" fontId="6" fillId="0" borderId="0" xfId="1" applyFill="1" applyAlignment="1">
      <alignment horizontal="center"/>
    </xf>
    <xf numFmtId="0" fontId="6" fillId="0" borderId="0" xfId="1" applyFill="1"/>
    <xf numFmtId="0" fontId="6" fillId="0" borderId="0" xfId="1" applyFont="1" applyFill="1" applyAlignment="1">
      <alignment horizontal="right"/>
    </xf>
    <xf numFmtId="164" fontId="2" fillId="0" borderId="1" xfId="1" applyNumberFormat="1" applyFont="1" applyFill="1" applyBorder="1" applyAlignment="1" applyProtection="1">
      <alignment horizontal="center" wrapText="1"/>
    </xf>
    <xf numFmtId="164" fontId="3" fillId="0" borderId="1" xfId="1" applyNumberFormat="1" applyFont="1" applyFill="1" applyBorder="1" applyAlignment="1" applyProtection="1">
      <alignment horizontal="center" wrapText="1"/>
    </xf>
    <xf numFmtId="49" fontId="3" fillId="0" borderId="1" xfId="1" applyNumberFormat="1" applyFont="1" applyFill="1" applyBorder="1" applyAlignment="1" applyProtection="1">
      <alignment horizontal="left" wrapText="1"/>
    </xf>
    <xf numFmtId="0" fontId="11" fillId="0" borderId="0" xfId="1" applyFont="1" applyFill="1"/>
    <xf numFmtId="49" fontId="2" fillId="0" borderId="1" xfId="1" applyNumberFormat="1" applyFont="1" applyFill="1" applyBorder="1" applyAlignment="1" applyProtection="1">
      <alignment horizontal="left" wrapText="1"/>
    </xf>
    <xf numFmtId="164" fontId="2" fillId="0" borderId="1" xfId="0" applyNumberFormat="1" applyFont="1" applyFill="1" applyBorder="1" applyAlignment="1" applyProtection="1">
      <alignment horizontal="center" wrapText="1"/>
    </xf>
    <xf numFmtId="0" fontId="6" fillId="0" borderId="0" xfId="1" applyFill="1" applyAlignment="1">
      <alignment horizontal="center" vertical="center"/>
    </xf>
    <xf numFmtId="0" fontId="11" fillId="0" borderId="1" xfId="1" applyFont="1" applyFill="1" applyBorder="1" applyAlignment="1">
      <alignment horizontal="center" vertical="center"/>
    </xf>
    <xf numFmtId="0" fontId="6" fillId="0" borderId="1" xfId="1" applyFill="1" applyBorder="1" applyAlignment="1">
      <alignment horizontal="center" vertical="center"/>
    </xf>
    <xf numFmtId="165" fontId="5" fillId="0" borderId="1" xfId="3" applyNumberFormat="1" applyFont="1" applyFill="1" applyBorder="1" applyAlignment="1" applyProtection="1">
      <alignment horizontal="center" wrapText="1"/>
    </xf>
    <xf numFmtId="0" fontId="12" fillId="0" borderId="0" xfId="1" applyFont="1" applyFill="1"/>
    <xf numFmtId="0" fontId="12" fillId="0" borderId="8" xfId="0" applyFont="1" applyFill="1" applyBorder="1" applyAlignment="1">
      <alignment horizontal="center" vertical="center"/>
    </xf>
    <xf numFmtId="49" fontId="5" fillId="0" borderId="8" xfId="0" applyNumberFormat="1" applyFont="1" applyFill="1" applyBorder="1" applyAlignment="1" applyProtection="1">
      <alignment horizontal="left" wrapText="1"/>
    </xf>
    <xf numFmtId="0" fontId="12" fillId="0" borderId="0" xfId="0" applyFont="1" applyFill="1"/>
    <xf numFmtId="49" fontId="2" fillId="0" borderId="1" xfId="1" applyNumberFormat="1" applyFont="1" applyFill="1" applyBorder="1" applyAlignment="1" applyProtection="1">
      <alignment horizontal="right" wrapText="1"/>
    </xf>
    <xf numFmtId="0" fontId="11" fillId="0" borderId="8" xfId="0" applyFont="1" applyFill="1" applyBorder="1" applyAlignment="1">
      <alignment horizontal="center" vertical="center"/>
    </xf>
    <xf numFmtId="49" fontId="3" fillId="0" borderId="8" xfId="0" applyNumberFormat="1" applyFont="1" applyFill="1" applyBorder="1" applyAlignment="1" applyProtection="1">
      <alignment horizontal="left" wrapText="1"/>
    </xf>
    <xf numFmtId="164" fontId="3" fillId="0" borderId="1" xfId="0" applyNumberFormat="1" applyFont="1" applyFill="1" applyBorder="1" applyAlignment="1" applyProtection="1">
      <alignment horizontal="center" wrapText="1"/>
    </xf>
    <xf numFmtId="0" fontId="11" fillId="0" borderId="0" xfId="0" applyFont="1" applyFill="1"/>
    <xf numFmtId="0" fontId="4" fillId="0" borderId="0" xfId="0" applyFont="1" applyBorder="1" applyAlignment="1" applyProtection="1">
      <alignment horizontal="center" vertical="center" wrapText="1"/>
    </xf>
    <xf numFmtId="49" fontId="2" fillId="0" borderId="1" xfId="0" applyNumberFormat="1" applyFont="1" applyBorder="1" applyAlignment="1" applyProtection="1">
      <alignment horizontal="center" vertical="center" wrapText="1"/>
    </xf>
    <xf numFmtId="49" fontId="2" fillId="0" borderId="4" xfId="0" applyNumberFormat="1" applyFont="1" applyBorder="1" applyAlignment="1" applyProtection="1">
      <alignment horizontal="center" vertical="center" wrapText="1"/>
    </xf>
    <xf numFmtId="49" fontId="2" fillId="0" borderId="8" xfId="0" applyNumberFormat="1" applyFont="1" applyBorder="1" applyAlignment="1" applyProtection="1">
      <alignment horizontal="center" vertical="center" wrapText="1"/>
    </xf>
    <xf numFmtId="49" fontId="2" fillId="0" borderId="4" xfId="0" applyNumberFormat="1" applyFont="1" applyFill="1" applyBorder="1" applyAlignment="1" applyProtection="1">
      <alignment horizontal="center" vertical="center" wrapText="1"/>
    </xf>
    <xf numFmtId="49" fontId="2" fillId="0" borderId="8" xfId="0" applyNumberFormat="1" applyFont="1" applyFill="1" applyBorder="1" applyAlignment="1" applyProtection="1">
      <alignment horizontal="center" vertical="center" wrapText="1"/>
    </xf>
    <xf numFmtId="49" fontId="2" fillId="0" borderId="5" xfId="0" applyNumberFormat="1" applyFont="1" applyBorder="1" applyAlignment="1" applyProtection="1">
      <alignment horizontal="center" vertical="center" wrapText="1"/>
    </xf>
    <xf numFmtId="49" fontId="2" fillId="0" borderId="6" xfId="0" applyNumberFormat="1" applyFont="1" applyBorder="1" applyAlignment="1" applyProtection="1">
      <alignment horizontal="center" vertical="center" wrapText="1"/>
    </xf>
    <xf numFmtId="49" fontId="2" fillId="0" borderId="7" xfId="0" applyNumberFormat="1" applyFont="1" applyBorder="1" applyAlignment="1" applyProtection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0" fontId="7" fillId="0" borderId="0" xfId="1" applyFont="1" applyAlignment="1">
      <alignment horizontal="right" vertical="center" wrapText="1"/>
    </xf>
    <xf numFmtId="0" fontId="3" fillId="0" borderId="0" xfId="1" applyFont="1" applyFill="1" applyBorder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center"/>
    </xf>
    <xf numFmtId="0" fontId="6" fillId="0" borderId="8" xfId="1" applyFill="1" applyBorder="1" applyAlignment="1">
      <alignment horizontal="center" vertical="center"/>
    </xf>
    <xf numFmtId="49" fontId="2" fillId="0" borderId="4" xfId="1" applyNumberFormat="1" applyFont="1" applyFill="1" applyBorder="1" applyAlignment="1" applyProtection="1">
      <alignment horizontal="center" vertical="center" wrapText="1"/>
    </xf>
    <xf numFmtId="49" fontId="2" fillId="0" borderId="8" xfId="1" applyNumberFormat="1" applyFont="1" applyFill="1" applyBorder="1" applyAlignment="1" applyProtection="1">
      <alignment horizontal="center" vertical="center" wrapText="1"/>
    </xf>
  </cellXfs>
  <cellStyles count="4">
    <cellStyle name="Обычный" xfId="0" builtinId="0"/>
    <cellStyle name="Обычный 2" xfId="1"/>
    <cellStyle name="Обычный 3" xfId="2"/>
    <cellStyle name="Процентный" xfId="3" builtinId="5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G33"/>
  <sheetViews>
    <sheetView showGridLines="0" zoomScale="88" zoomScaleNormal="88" workbookViewId="0">
      <selection activeCell="H12" sqref="H12"/>
    </sheetView>
  </sheetViews>
  <sheetFormatPr defaultColWidth="9.140625" defaultRowHeight="15.75" x14ac:dyDescent="0.25"/>
  <cols>
    <col min="1" max="1" width="49.28515625" style="4" customWidth="1"/>
    <col min="2" max="2" width="15.7109375" style="1" customWidth="1"/>
    <col min="3" max="3" width="15.140625" style="15" customWidth="1"/>
    <col min="4" max="4" width="15.140625" style="1" customWidth="1"/>
    <col min="5" max="5" width="15" style="1" customWidth="1"/>
    <col min="6" max="6" width="15.140625" style="1" customWidth="1"/>
    <col min="7" max="8" width="9.140625" style="1" customWidth="1"/>
    <col min="9" max="13" width="11.85546875" style="1" bestFit="1" customWidth="1"/>
    <col min="14" max="16384" width="9.140625" style="1"/>
  </cols>
  <sheetData>
    <row r="1" spans="1:7" x14ac:dyDescent="0.25">
      <c r="F1" s="29" t="s">
        <v>156</v>
      </c>
    </row>
    <row r="3" spans="1:7" ht="45" customHeight="1" x14ac:dyDescent="0.2">
      <c r="A3" s="66" t="s">
        <v>143</v>
      </c>
      <c r="B3" s="66"/>
      <c r="C3" s="66"/>
      <c r="D3" s="66"/>
      <c r="E3" s="66"/>
      <c r="F3" s="66"/>
    </row>
    <row r="4" spans="1:7" x14ac:dyDescent="0.2">
      <c r="A4" s="5"/>
      <c r="B4" s="2"/>
      <c r="C4" s="31"/>
      <c r="D4" s="2"/>
      <c r="E4" s="2"/>
      <c r="F4" s="2"/>
    </row>
    <row r="5" spans="1:7" x14ac:dyDescent="0.25">
      <c r="F5" s="3" t="s">
        <v>1</v>
      </c>
    </row>
    <row r="6" spans="1:7" ht="24.75" customHeight="1" x14ac:dyDescent="0.2">
      <c r="A6" s="67" t="s">
        <v>2</v>
      </c>
      <c r="B6" s="68" t="s">
        <v>144</v>
      </c>
      <c r="C6" s="70" t="s">
        <v>145</v>
      </c>
      <c r="D6" s="72" t="s">
        <v>27</v>
      </c>
      <c r="E6" s="73"/>
      <c r="F6" s="74"/>
    </row>
    <row r="7" spans="1:7" ht="33.75" customHeight="1" x14ac:dyDescent="0.2">
      <c r="A7" s="67"/>
      <c r="B7" s="69"/>
      <c r="C7" s="71"/>
      <c r="D7" s="17" t="s">
        <v>19</v>
      </c>
      <c r="E7" s="17" t="s">
        <v>22</v>
      </c>
      <c r="F7" s="17" t="s">
        <v>146</v>
      </c>
    </row>
    <row r="8" spans="1:7" x14ac:dyDescent="0.25">
      <c r="A8" s="6" t="s">
        <v>26</v>
      </c>
      <c r="B8" s="9">
        <f>SUM(B10:B28)</f>
        <v>170268115.69999999</v>
      </c>
      <c r="C8" s="16">
        <f>SUM(C10:C28)</f>
        <v>177708758.39999998</v>
      </c>
      <c r="D8" s="9">
        <f>SUM(D10:D28)</f>
        <v>164090987.69999999</v>
      </c>
      <c r="E8" s="9">
        <f>SUM(E10:E28)</f>
        <v>155272499.09999999</v>
      </c>
      <c r="F8" s="9">
        <f>SUM(F10:F28)</f>
        <v>141413038.5</v>
      </c>
    </row>
    <row r="9" spans="1:7" x14ac:dyDescent="0.25">
      <c r="A9" s="7" t="s">
        <v>15</v>
      </c>
      <c r="B9" s="9"/>
      <c r="C9" s="12"/>
      <c r="D9" s="11"/>
      <c r="E9" s="11"/>
      <c r="F9" s="11"/>
    </row>
    <row r="10" spans="1:7" ht="31.5" x14ac:dyDescent="0.25">
      <c r="A10" s="8" t="s">
        <v>4</v>
      </c>
      <c r="B10" s="13">
        <v>33471500.5</v>
      </c>
      <c r="C10" s="32">
        <v>27790627.200000003</v>
      </c>
      <c r="D10" s="13">
        <v>25590305.699999999</v>
      </c>
      <c r="E10" s="14">
        <v>25370718.300000001</v>
      </c>
      <c r="F10" s="14">
        <v>23692123</v>
      </c>
      <c r="G10" s="18"/>
    </row>
    <row r="11" spans="1:7" ht="31.5" x14ac:dyDescent="0.25">
      <c r="A11" s="8" t="s">
        <v>5</v>
      </c>
      <c r="B11" s="13">
        <v>37239717.899999999</v>
      </c>
      <c r="C11" s="32">
        <v>42068085.899999976</v>
      </c>
      <c r="D11" s="13">
        <v>39331596.600000009</v>
      </c>
      <c r="E11" s="14">
        <v>39859582.800000004</v>
      </c>
      <c r="F11" s="14">
        <v>40900062.800000004</v>
      </c>
      <c r="G11" s="18"/>
    </row>
    <row r="12" spans="1:7" ht="31.5" x14ac:dyDescent="0.25">
      <c r="A12" s="8" t="s">
        <v>6</v>
      </c>
      <c r="B12" s="13">
        <v>23749119.5</v>
      </c>
      <c r="C12" s="32">
        <v>25953267.800000004</v>
      </c>
      <c r="D12" s="13">
        <v>24263066.099999998</v>
      </c>
      <c r="E12" s="14">
        <v>24470755.699999999</v>
      </c>
      <c r="F12" s="14">
        <v>17523779.100000001</v>
      </c>
      <c r="G12" s="18"/>
    </row>
    <row r="13" spans="1:7" ht="31.5" x14ac:dyDescent="0.25">
      <c r="A13" s="8" t="s">
        <v>7</v>
      </c>
      <c r="B13" s="13">
        <v>2301406.5</v>
      </c>
      <c r="C13" s="32">
        <v>2518074.5</v>
      </c>
      <c r="D13" s="13">
        <v>3041259.6</v>
      </c>
      <c r="E13" s="14">
        <v>2102065.2000000002</v>
      </c>
      <c r="F13" s="14">
        <v>1280379.6000000001</v>
      </c>
      <c r="G13" s="18"/>
    </row>
    <row r="14" spans="1:7" ht="13.5" customHeight="1" x14ac:dyDescent="0.25">
      <c r="A14" s="8" t="s">
        <v>23</v>
      </c>
      <c r="B14" s="13">
        <v>3423548.6</v>
      </c>
      <c r="C14" s="32">
        <v>3487298.2</v>
      </c>
      <c r="D14" s="13">
        <v>3466987.5</v>
      </c>
      <c r="E14" s="14">
        <v>2476578</v>
      </c>
      <c r="F14" s="14">
        <v>1974969</v>
      </c>
      <c r="G14" s="18"/>
    </row>
    <row r="15" spans="1:7" ht="47.25" x14ac:dyDescent="0.25">
      <c r="A15" s="8" t="s">
        <v>16</v>
      </c>
      <c r="B15" s="13">
        <v>9060020.8000000007</v>
      </c>
      <c r="C15" s="32">
        <v>10891575.999999998</v>
      </c>
      <c r="D15" s="13">
        <v>8319017.7000000002</v>
      </c>
      <c r="E15" s="14">
        <v>7749059.7999999998</v>
      </c>
      <c r="F15" s="14">
        <v>7683266.5</v>
      </c>
      <c r="G15" s="18"/>
    </row>
    <row r="16" spans="1:7" ht="63" x14ac:dyDescent="0.25">
      <c r="A16" s="8" t="s">
        <v>8</v>
      </c>
      <c r="B16" s="13">
        <v>11362007.699999999</v>
      </c>
      <c r="C16" s="32">
        <v>11089196.199999999</v>
      </c>
      <c r="D16" s="13">
        <v>9740855.0999999996</v>
      </c>
      <c r="E16" s="14">
        <v>6769742.5999999996</v>
      </c>
      <c r="F16" s="14">
        <v>7279758.9000000004</v>
      </c>
      <c r="G16" s="18"/>
    </row>
    <row r="17" spans="1:7" x14ac:dyDescent="0.25">
      <c r="A17" s="8" t="s">
        <v>9</v>
      </c>
      <c r="B17" s="13">
        <v>2775344.1</v>
      </c>
      <c r="C17" s="32">
        <v>2557421.5000000005</v>
      </c>
      <c r="D17" s="13">
        <v>2348081.9</v>
      </c>
      <c r="E17" s="14">
        <v>2408777.5</v>
      </c>
      <c r="F17" s="14">
        <v>2473862.4999999995</v>
      </c>
      <c r="G17" s="18"/>
    </row>
    <row r="18" spans="1:7" ht="31.5" x14ac:dyDescent="0.25">
      <c r="A18" s="8" t="s">
        <v>10</v>
      </c>
      <c r="B18" s="13">
        <v>2699574.3</v>
      </c>
      <c r="C18" s="32">
        <v>2686263.3000000003</v>
      </c>
      <c r="D18" s="13">
        <v>2628917</v>
      </c>
      <c r="E18" s="14">
        <v>2691927.5</v>
      </c>
      <c r="F18" s="14">
        <v>2109692.9</v>
      </c>
      <c r="G18" s="18"/>
    </row>
    <row r="19" spans="1:7" x14ac:dyDescent="0.25">
      <c r="A19" s="8" t="s">
        <v>20</v>
      </c>
      <c r="B19" s="13">
        <v>2570690.2999999998</v>
      </c>
      <c r="C19" s="32">
        <v>3030384.1</v>
      </c>
      <c r="D19" s="13">
        <v>3124562.9</v>
      </c>
      <c r="E19" s="14">
        <v>3122024.8</v>
      </c>
      <c r="F19" s="14">
        <v>3030478.3</v>
      </c>
      <c r="G19" s="18"/>
    </row>
    <row r="20" spans="1:7" ht="31.5" x14ac:dyDescent="0.25">
      <c r="A20" s="8" t="s">
        <v>11</v>
      </c>
      <c r="B20" s="13">
        <v>2461336.7999999998</v>
      </c>
      <c r="C20" s="32">
        <v>2258164.3000000003</v>
      </c>
      <c r="D20" s="13">
        <v>2520659.6</v>
      </c>
      <c r="E20" s="14">
        <v>2086174.4</v>
      </c>
      <c r="F20" s="14">
        <v>1735851.3</v>
      </c>
      <c r="G20" s="18"/>
    </row>
    <row r="21" spans="1:7" ht="31.5" x14ac:dyDescent="0.25">
      <c r="A21" s="8" t="s">
        <v>21</v>
      </c>
      <c r="B21" s="13">
        <v>14442806.199999999</v>
      </c>
      <c r="C21" s="32">
        <v>17386308.200000003</v>
      </c>
      <c r="D21" s="13">
        <v>15490859.799999999</v>
      </c>
      <c r="E21" s="14">
        <v>13363828.800000001</v>
      </c>
      <c r="F21" s="14">
        <v>11576576.199999999</v>
      </c>
      <c r="G21" s="18"/>
    </row>
    <row r="22" spans="1:7" ht="31.5" x14ac:dyDescent="0.25">
      <c r="A22" s="8" t="s">
        <v>12</v>
      </c>
      <c r="B22" s="13">
        <v>5393251.2000000002</v>
      </c>
      <c r="C22" s="32">
        <v>4945270.7</v>
      </c>
      <c r="D22" s="13">
        <v>4594942.4000000004</v>
      </c>
      <c r="E22" s="14">
        <v>4270723.4000000004</v>
      </c>
      <c r="F22" s="14">
        <v>3632532.2</v>
      </c>
      <c r="G22" s="18"/>
    </row>
    <row r="23" spans="1:7" ht="33.75" customHeight="1" x14ac:dyDescent="0.25">
      <c r="A23" s="8" t="s">
        <v>13</v>
      </c>
      <c r="B23" s="13">
        <v>4433540.2</v>
      </c>
      <c r="C23" s="32">
        <v>5366066</v>
      </c>
      <c r="D23" s="13">
        <v>6261659</v>
      </c>
      <c r="E23" s="14">
        <v>6571330.2000000002</v>
      </c>
      <c r="F23" s="14">
        <v>6559516.5999999996</v>
      </c>
      <c r="G23" s="18"/>
    </row>
    <row r="24" spans="1:7" ht="31.5" x14ac:dyDescent="0.25">
      <c r="A24" s="8" t="s">
        <v>14</v>
      </c>
      <c r="B24" s="13">
        <v>2077952.8</v>
      </c>
      <c r="C24" s="32">
        <v>1978818.0999999999</v>
      </c>
      <c r="D24" s="13">
        <v>1962631.4000000001</v>
      </c>
      <c r="E24" s="14">
        <v>850723.7</v>
      </c>
      <c r="F24" s="14">
        <v>850544.10000000009</v>
      </c>
      <c r="G24" s="18"/>
    </row>
    <row r="25" spans="1:7" ht="31.5" x14ac:dyDescent="0.25">
      <c r="A25" s="8" t="s">
        <v>3</v>
      </c>
      <c r="B25" s="13">
        <v>2344180.2999999998</v>
      </c>
      <c r="C25" s="32">
        <v>1203594.8</v>
      </c>
      <c r="D25" s="13">
        <v>1279233.6000000001</v>
      </c>
      <c r="E25" s="14">
        <v>1289571.3999999999</v>
      </c>
      <c r="F25" s="14">
        <v>493621.2</v>
      </c>
      <c r="G25" s="18"/>
    </row>
    <row r="26" spans="1:7" ht="31.5" x14ac:dyDescent="0.25">
      <c r="A26" s="8" t="s">
        <v>25</v>
      </c>
      <c r="B26" s="13">
        <v>209520.8</v>
      </c>
      <c r="C26" s="13">
        <v>258531.7</v>
      </c>
      <c r="D26" s="13">
        <v>166555.20000000001</v>
      </c>
      <c r="E26" s="13">
        <v>168928.5</v>
      </c>
      <c r="F26" s="13">
        <v>168928.5</v>
      </c>
      <c r="G26" s="18"/>
    </row>
    <row r="27" spans="1:7" ht="31.5" x14ac:dyDescent="0.25">
      <c r="A27" s="8" t="s">
        <v>24</v>
      </c>
      <c r="B27" s="13">
        <v>1709695.7</v>
      </c>
      <c r="C27" s="13">
        <v>2225674.5999999996</v>
      </c>
      <c r="D27" s="13">
        <v>1095172.8999999999</v>
      </c>
      <c r="E27" s="13">
        <v>1292713.8999999999</v>
      </c>
      <c r="F27" s="13">
        <v>570332.30000000005</v>
      </c>
      <c r="G27" s="18"/>
    </row>
    <row r="28" spans="1:7" ht="47.25" x14ac:dyDescent="0.25">
      <c r="A28" s="8" t="s">
        <v>0</v>
      </c>
      <c r="B28" s="13">
        <v>8542901.5</v>
      </c>
      <c r="C28" s="13">
        <v>10014135.299999999</v>
      </c>
      <c r="D28" s="14">
        <v>8864623.6999999993</v>
      </c>
      <c r="E28" s="14">
        <v>8357272.5999999996</v>
      </c>
      <c r="F28" s="14">
        <v>7876763.5</v>
      </c>
      <c r="G28" s="18"/>
    </row>
    <row r="29" spans="1:7" x14ac:dyDescent="0.25">
      <c r="A29" s="8" t="s">
        <v>17</v>
      </c>
      <c r="B29" s="14">
        <v>0</v>
      </c>
      <c r="C29" s="14">
        <v>0</v>
      </c>
      <c r="D29" s="14">
        <v>0</v>
      </c>
      <c r="E29" s="13">
        <v>3536283.2</v>
      </c>
      <c r="F29" s="13">
        <v>7336929.5999999996</v>
      </c>
    </row>
    <row r="30" spans="1:7" x14ac:dyDescent="0.2">
      <c r="A30" s="10" t="s">
        <v>18</v>
      </c>
      <c r="B30" s="16">
        <f>B8+B29</f>
        <v>170268115.69999999</v>
      </c>
      <c r="C30" s="16">
        <f>C8+C29</f>
        <v>177708758.39999998</v>
      </c>
      <c r="D30" s="16">
        <f>D8+D29</f>
        <v>164090987.69999999</v>
      </c>
      <c r="E30" s="16">
        <f>E8+E29</f>
        <v>158808782.29999998</v>
      </c>
      <c r="F30" s="16">
        <f>F8+F29</f>
        <v>148749968.09999999</v>
      </c>
    </row>
    <row r="31" spans="1:7" x14ac:dyDescent="0.25">
      <c r="B31" s="30"/>
      <c r="C31" s="33"/>
      <c r="D31" s="30"/>
      <c r="E31" s="30"/>
      <c r="F31" s="30"/>
    </row>
    <row r="33" spans="4:6" x14ac:dyDescent="0.25">
      <c r="D33" s="18"/>
      <c r="E33" s="18"/>
      <c r="F33" s="18"/>
    </row>
  </sheetData>
  <mergeCells count="5">
    <mergeCell ref="A3:F3"/>
    <mergeCell ref="A6:A7"/>
    <mergeCell ref="B6:B7"/>
    <mergeCell ref="C6:C7"/>
    <mergeCell ref="D6:F6"/>
  </mergeCells>
  <pageMargins left="0.78740157480314965" right="0.78740157480314965" top="0.98425196850393704" bottom="0.98425196850393704" header="0.51181102362204722" footer="0.51181102362204722"/>
  <pageSetup paperSize="9" scale="6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E103"/>
  <sheetViews>
    <sheetView showGridLines="0" topLeftCell="B22" zoomScaleNormal="100" workbookViewId="0">
      <selection activeCell="B43" sqref="B43"/>
    </sheetView>
  </sheetViews>
  <sheetFormatPr defaultRowHeight="15" x14ac:dyDescent="0.2"/>
  <cols>
    <col min="1" max="1" width="5.85546875" style="19" customWidth="1"/>
    <col min="2" max="2" width="53.5703125" style="20" customWidth="1"/>
    <col min="3" max="5" width="14.7109375" style="21" customWidth="1"/>
    <col min="6" max="248" width="9.140625" style="21"/>
    <col min="249" max="249" width="5.85546875" style="21" customWidth="1"/>
    <col min="250" max="250" width="53.5703125" style="21" customWidth="1"/>
    <col min="251" max="253" width="14.7109375" style="21" customWidth="1"/>
    <col min="254" max="254" width="13.5703125" style="21" bestFit="1" customWidth="1"/>
    <col min="255" max="255" width="13.140625" style="21" bestFit="1" customWidth="1"/>
    <col min="256" max="256" width="13.5703125" style="21" bestFit="1" customWidth="1"/>
    <col min="257" max="504" width="9.140625" style="21"/>
    <col min="505" max="505" width="5.85546875" style="21" customWidth="1"/>
    <col min="506" max="506" width="53.5703125" style="21" customWidth="1"/>
    <col min="507" max="509" width="14.7109375" style="21" customWidth="1"/>
    <col min="510" max="510" width="13.5703125" style="21" bestFit="1" customWidth="1"/>
    <col min="511" max="511" width="13.140625" style="21" bestFit="1" customWidth="1"/>
    <col min="512" max="512" width="13.5703125" style="21" bestFit="1" customWidth="1"/>
    <col min="513" max="760" width="9.140625" style="21"/>
    <col min="761" max="761" width="5.85546875" style="21" customWidth="1"/>
    <col min="762" max="762" width="53.5703125" style="21" customWidth="1"/>
    <col min="763" max="765" width="14.7109375" style="21" customWidth="1"/>
    <col min="766" max="766" width="13.5703125" style="21" bestFit="1" customWidth="1"/>
    <col min="767" max="767" width="13.140625" style="21" bestFit="1" customWidth="1"/>
    <col min="768" max="768" width="13.5703125" style="21" bestFit="1" customWidth="1"/>
    <col min="769" max="1016" width="9.140625" style="21"/>
    <col min="1017" max="1017" width="5.85546875" style="21" customWidth="1"/>
    <col min="1018" max="1018" width="53.5703125" style="21" customWidth="1"/>
    <col min="1019" max="1021" width="14.7109375" style="21" customWidth="1"/>
    <col min="1022" max="1022" width="13.5703125" style="21" bestFit="1" customWidth="1"/>
    <col min="1023" max="1023" width="13.140625" style="21" bestFit="1" customWidth="1"/>
    <col min="1024" max="1024" width="13.5703125" style="21" bestFit="1" customWidth="1"/>
    <col min="1025" max="1272" width="9.140625" style="21"/>
    <col min="1273" max="1273" width="5.85546875" style="21" customWidth="1"/>
    <col min="1274" max="1274" width="53.5703125" style="21" customWidth="1"/>
    <col min="1275" max="1277" width="14.7109375" style="21" customWidth="1"/>
    <col min="1278" max="1278" width="13.5703125" style="21" bestFit="1" customWidth="1"/>
    <col min="1279" max="1279" width="13.140625" style="21" bestFit="1" customWidth="1"/>
    <col min="1280" max="1280" width="13.5703125" style="21" bestFit="1" customWidth="1"/>
    <col min="1281" max="1528" width="9.140625" style="21"/>
    <col min="1529" max="1529" width="5.85546875" style="21" customWidth="1"/>
    <col min="1530" max="1530" width="53.5703125" style="21" customWidth="1"/>
    <col min="1531" max="1533" width="14.7109375" style="21" customWidth="1"/>
    <col min="1534" max="1534" width="13.5703125" style="21" bestFit="1" customWidth="1"/>
    <col min="1535" max="1535" width="13.140625" style="21" bestFit="1" customWidth="1"/>
    <col min="1536" max="1536" width="13.5703125" style="21" bestFit="1" customWidth="1"/>
    <col min="1537" max="1784" width="9.140625" style="21"/>
    <col min="1785" max="1785" width="5.85546875" style="21" customWidth="1"/>
    <col min="1786" max="1786" width="53.5703125" style="21" customWidth="1"/>
    <col min="1787" max="1789" width="14.7109375" style="21" customWidth="1"/>
    <col min="1790" max="1790" width="13.5703125" style="21" bestFit="1" customWidth="1"/>
    <col min="1791" max="1791" width="13.140625" style="21" bestFit="1" customWidth="1"/>
    <col min="1792" max="1792" width="13.5703125" style="21" bestFit="1" customWidth="1"/>
    <col min="1793" max="2040" width="9.140625" style="21"/>
    <col min="2041" max="2041" width="5.85546875" style="21" customWidth="1"/>
    <col min="2042" max="2042" width="53.5703125" style="21" customWidth="1"/>
    <col min="2043" max="2045" width="14.7109375" style="21" customWidth="1"/>
    <col min="2046" max="2046" width="13.5703125" style="21" bestFit="1" customWidth="1"/>
    <col min="2047" max="2047" width="13.140625" style="21" bestFit="1" customWidth="1"/>
    <col min="2048" max="2048" width="13.5703125" style="21" bestFit="1" customWidth="1"/>
    <col min="2049" max="2296" width="9.140625" style="21"/>
    <col min="2297" max="2297" width="5.85546875" style="21" customWidth="1"/>
    <col min="2298" max="2298" width="53.5703125" style="21" customWidth="1"/>
    <col min="2299" max="2301" width="14.7109375" style="21" customWidth="1"/>
    <col min="2302" max="2302" width="13.5703125" style="21" bestFit="1" customWidth="1"/>
    <col min="2303" max="2303" width="13.140625" style="21" bestFit="1" customWidth="1"/>
    <col min="2304" max="2304" width="13.5703125" style="21" bestFit="1" customWidth="1"/>
    <col min="2305" max="2552" width="9.140625" style="21"/>
    <col min="2553" max="2553" width="5.85546875" style="21" customWidth="1"/>
    <col min="2554" max="2554" width="53.5703125" style="21" customWidth="1"/>
    <col min="2555" max="2557" width="14.7109375" style="21" customWidth="1"/>
    <col min="2558" max="2558" width="13.5703125" style="21" bestFit="1" customWidth="1"/>
    <col min="2559" max="2559" width="13.140625" style="21" bestFit="1" customWidth="1"/>
    <col min="2560" max="2560" width="13.5703125" style="21" bestFit="1" customWidth="1"/>
    <col min="2561" max="2808" width="9.140625" style="21"/>
    <col min="2809" max="2809" width="5.85546875" style="21" customWidth="1"/>
    <col min="2810" max="2810" width="53.5703125" style="21" customWidth="1"/>
    <col min="2811" max="2813" width="14.7109375" style="21" customWidth="1"/>
    <col min="2814" max="2814" width="13.5703125" style="21" bestFit="1" customWidth="1"/>
    <col min="2815" max="2815" width="13.140625" style="21" bestFit="1" customWidth="1"/>
    <col min="2816" max="2816" width="13.5703125" style="21" bestFit="1" customWidth="1"/>
    <col min="2817" max="3064" width="9.140625" style="21"/>
    <col min="3065" max="3065" width="5.85546875" style="21" customWidth="1"/>
    <col min="3066" max="3066" width="53.5703125" style="21" customWidth="1"/>
    <col min="3067" max="3069" width="14.7109375" style="21" customWidth="1"/>
    <col min="3070" max="3070" width="13.5703125" style="21" bestFit="1" customWidth="1"/>
    <col min="3071" max="3071" width="13.140625" style="21" bestFit="1" customWidth="1"/>
    <col min="3072" max="3072" width="13.5703125" style="21" bestFit="1" customWidth="1"/>
    <col min="3073" max="3320" width="9.140625" style="21"/>
    <col min="3321" max="3321" width="5.85546875" style="21" customWidth="1"/>
    <col min="3322" max="3322" width="53.5703125" style="21" customWidth="1"/>
    <col min="3323" max="3325" width="14.7109375" style="21" customWidth="1"/>
    <col min="3326" max="3326" width="13.5703125" style="21" bestFit="1" customWidth="1"/>
    <col min="3327" max="3327" width="13.140625" style="21" bestFit="1" customWidth="1"/>
    <col min="3328" max="3328" width="13.5703125" style="21" bestFit="1" customWidth="1"/>
    <col min="3329" max="3576" width="9.140625" style="21"/>
    <col min="3577" max="3577" width="5.85546875" style="21" customWidth="1"/>
    <col min="3578" max="3578" width="53.5703125" style="21" customWidth="1"/>
    <col min="3579" max="3581" width="14.7109375" style="21" customWidth="1"/>
    <col min="3582" max="3582" width="13.5703125" style="21" bestFit="1" customWidth="1"/>
    <col min="3583" max="3583" width="13.140625" style="21" bestFit="1" customWidth="1"/>
    <col min="3584" max="3584" width="13.5703125" style="21" bestFit="1" customWidth="1"/>
    <col min="3585" max="3832" width="9.140625" style="21"/>
    <col min="3833" max="3833" width="5.85546875" style="21" customWidth="1"/>
    <col min="3834" max="3834" width="53.5703125" style="21" customWidth="1"/>
    <col min="3835" max="3837" width="14.7109375" style="21" customWidth="1"/>
    <col min="3838" max="3838" width="13.5703125" style="21" bestFit="1" customWidth="1"/>
    <col min="3839" max="3839" width="13.140625" style="21" bestFit="1" customWidth="1"/>
    <col min="3840" max="3840" width="13.5703125" style="21" bestFit="1" customWidth="1"/>
    <col min="3841" max="4088" width="9.140625" style="21"/>
    <col min="4089" max="4089" width="5.85546875" style="21" customWidth="1"/>
    <col min="4090" max="4090" width="53.5703125" style="21" customWidth="1"/>
    <col min="4091" max="4093" width="14.7109375" style="21" customWidth="1"/>
    <col min="4094" max="4094" width="13.5703125" style="21" bestFit="1" customWidth="1"/>
    <col min="4095" max="4095" width="13.140625" style="21" bestFit="1" customWidth="1"/>
    <col min="4096" max="4096" width="13.5703125" style="21" bestFit="1" customWidth="1"/>
    <col min="4097" max="4344" width="9.140625" style="21"/>
    <col min="4345" max="4345" width="5.85546875" style="21" customWidth="1"/>
    <col min="4346" max="4346" width="53.5703125" style="21" customWidth="1"/>
    <col min="4347" max="4349" width="14.7109375" style="21" customWidth="1"/>
    <col min="4350" max="4350" width="13.5703125" style="21" bestFit="1" customWidth="1"/>
    <col min="4351" max="4351" width="13.140625" style="21" bestFit="1" customWidth="1"/>
    <col min="4352" max="4352" width="13.5703125" style="21" bestFit="1" customWidth="1"/>
    <col min="4353" max="4600" width="9.140625" style="21"/>
    <col min="4601" max="4601" width="5.85546875" style="21" customWidth="1"/>
    <col min="4602" max="4602" width="53.5703125" style="21" customWidth="1"/>
    <col min="4603" max="4605" width="14.7109375" style="21" customWidth="1"/>
    <col min="4606" max="4606" width="13.5703125" style="21" bestFit="1" customWidth="1"/>
    <col min="4607" max="4607" width="13.140625" style="21" bestFit="1" customWidth="1"/>
    <col min="4608" max="4608" width="13.5703125" style="21" bestFit="1" customWidth="1"/>
    <col min="4609" max="4856" width="9.140625" style="21"/>
    <col min="4857" max="4857" width="5.85546875" style="21" customWidth="1"/>
    <col min="4858" max="4858" width="53.5703125" style="21" customWidth="1"/>
    <col min="4859" max="4861" width="14.7109375" style="21" customWidth="1"/>
    <col min="4862" max="4862" width="13.5703125" style="21" bestFit="1" customWidth="1"/>
    <col min="4863" max="4863" width="13.140625" style="21" bestFit="1" customWidth="1"/>
    <col min="4864" max="4864" width="13.5703125" style="21" bestFit="1" customWidth="1"/>
    <col min="4865" max="5112" width="9.140625" style="21"/>
    <col min="5113" max="5113" width="5.85546875" style="21" customWidth="1"/>
    <col min="5114" max="5114" width="53.5703125" style="21" customWidth="1"/>
    <col min="5115" max="5117" width="14.7109375" style="21" customWidth="1"/>
    <col min="5118" max="5118" width="13.5703125" style="21" bestFit="1" customWidth="1"/>
    <col min="5119" max="5119" width="13.140625" style="21" bestFit="1" customWidth="1"/>
    <col min="5120" max="5120" width="13.5703125" style="21" bestFit="1" customWidth="1"/>
    <col min="5121" max="5368" width="9.140625" style="21"/>
    <col min="5369" max="5369" width="5.85546875" style="21" customWidth="1"/>
    <col min="5370" max="5370" width="53.5703125" style="21" customWidth="1"/>
    <col min="5371" max="5373" width="14.7109375" style="21" customWidth="1"/>
    <col min="5374" max="5374" width="13.5703125" style="21" bestFit="1" customWidth="1"/>
    <col min="5375" max="5375" width="13.140625" style="21" bestFit="1" customWidth="1"/>
    <col min="5376" max="5376" width="13.5703125" style="21" bestFit="1" customWidth="1"/>
    <col min="5377" max="5624" width="9.140625" style="21"/>
    <col min="5625" max="5625" width="5.85546875" style="21" customWidth="1"/>
    <col min="5626" max="5626" width="53.5703125" style="21" customWidth="1"/>
    <col min="5627" max="5629" width="14.7109375" style="21" customWidth="1"/>
    <col min="5630" max="5630" width="13.5703125" style="21" bestFit="1" customWidth="1"/>
    <col min="5631" max="5631" width="13.140625" style="21" bestFit="1" customWidth="1"/>
    <col min="5632" max="5632" width="13.5703125" style="21" bestFit="1" customWidth="1"/>
    <col min="5633" max="5880" width="9.140625" style="21"/>
    <col min="5881" max="5881" width="5.85546875" style="21" customWidth="1"/>
    <col min="5882" max="5882" width="53.5703125" style="21" customWidth="1"/>
    <col min="5883" max="5885" width="14.7109375" style="21" customWidth="1"/>
    <col min="5886" max="5886" width="13.5703125" style="21" bestFit="1" customWidth="1"/>
    <col min="5887" max="5887" width="13.140625" style="21" bestFit="1" customWidth="1"/>
    <col min="5888" max="5888" width="13.5703125" style="21" bestFit="1" customWidth="1"/>
    <col min="5889" max="6136" width="9.140625" style="21"/>
    <col min="6137" max="6137" width="5.85546875" style="21" customWidth="1"/>
    <col min="6138" max="6138" width="53.5703125" style="21" customWidth="1"/>
    <col min="6139" max="6141" width="14.7109375" style="21" customWidth="1"/>
    <col min="6142" max="6142" width="13.5703125" style="21" bestFit="1" customWidth="1"/>
    <col min="6143" max="6143" width="13.140625" style="21" bestFit="1" customWidth="1"/>
    <col min="6144" max="6144" width="13.5703125" style="21" bestFit="1" customWidth="1"/>
    <col min="6145" max="6392" width="9.140625" style="21"/>
    <col min="6393" max="6393" width="5.85546875" style="21" customWidth="1"/>
    <col min="6394" max="6394" width="53.5703125" style="21" customWidth="1"/>
    <col min="6395" max="6397" width="14.7109375" style="21" customWidth="1"/>
    <col min="6398" max="6398" width="13.5703125" style="21" bestFit="1" customWidth="1"/>
    <col min="6399" max="6399" width="13.140625" style="21" bestFit="1" customWidth="1"/>
    <col min="6400" max="6400" width="13.5703125" style="21" bestFit="1" customWidth="1"/>
    <col min="6401" max="6648" width="9.140625" style="21"/>
    <col min="6649" max="6649" width="5.85546875" style="21" customWidth="1"/>
    <col min="6650" max="6650" width="53.5703125" style="21" customWidth="1"/>
    <col min="6651" max="6653" width="14.7109375" style="21" customWidth="1"/>
    <col min="6654" max="6654" width="13.5703125" style="21" bestFit="1" customWidth="1"/>
    <col min="6655" max="6655" width="13.140625" style="21" bestFit="1" customWidth="1"/>
    <col min="6656" max="6656" width="13.5703125" style="21" bestFit="1" customWidth="1"/>
    <col min="6657" max="6904" width="9.140625" style="21"/>
    <col min="6905" max="6905" width="5.85546875" style="21" customWidth="1"/>
    <col min="6906" max="6906" width="53.5703125" style="21" customWidth="1"/>
    <col min="6907" max="6909" width="14.7109375" style="21" customWidth="1"/>
    <col min="6910" max="6910" width="13.5703125" style="21" bestFit="1" customWidth="1"/>
    <col min="6911" max="6911" width="13.140625" style="21" bestFit="1" customWidth="1"/>
    <col min="6912" max="6912" width="13.5703125" style="21" bestFit="1" customWidth="1"/>
    <col min="6913" max="7160" width="9.140625" style="21"/>
    <col min="7161" max="7161" width="5.85546875" style="21" customWidth="1"/>
    <col min="7162" max="7162" width="53.5703125" style="21" customWidth="1"/>
    <col min="7163" max="7165" width="14.7109375" style="21" customWidth="1"/>
    <col min="7166" max="7166" width="13.5703125" style="21" bestFit="1" customWidth="1"/>
    <col min="7167" max="7167" width="13.140625" style="21" bestFit="1" customWidth="1"/>
    <col min="7168" max="7168" width="13.5703125" style="21" bestFit="1" customWidth="1"/>
    <col min="7169" max="7416" width="9.140625" style="21"/>
    <col min="7417" max="7417" width="5.85546875" style="21" customWidth="1"/>
    <col min="7418" max="7418" width="53.5703125" style="21" customWidth="1"/>
    <col min="7419" max="7421" width="14.7109375" style="21" customWidth="1"/>
    <col min="7422" max="7422" width="13.5703125" style="21" bestFit="1" customWidth="1"/>
    <col min="7423" max="7423" width="13.140625" style="21" bestFit="1" customWidth="1"/>
    <col min="7424" max="7424" width="13.5703125" style="21" bestFit="1" customWidth="1"/>
    <col min="7425" max="7672" width="9.140625" style="21"/>
    <col min="7673" max="7673" width="5.85546875" style="21" customWidth="1"/>
    <col min="7674" max="7674" width="53.5703125" style="21" customWidth="1"/>
    <col min="7675" max="7677" width="14.7109375" style="21" customWidth="1"/>
    <col min="7678" max="7678" width="13.5703125" style="21" bestFit="1" customWidth="1"/>
    <col min="7679" max="7679" width="13.140625" style="21" bestFit="1" customWidth="1"/>
    <col min="7680" max="7680" width="13.5703125" style="21" bestFit="1" customWidth="1"/>
    <col min="7681" max="7928" width="9.140625" style="21"/>
    <col min="7929" max="7929" width="5.85546875" style="21" customWidth="1"/>
    <col min="7930" max="7930" width="53.5703125" style="21" customWidth="1"/>
    <col min="7931" max="7933" width="14.7109375" style="21" customWidth="1"/>
    <col min="7934" max="7934" width="13.5703125" style="21" bestFit="1" customWidth="1"/>
    <col min="7935" max="7935" width="13.140625" style="21" bestFit="1" customWidth="1"/>
    <col min="7936" max="7936" width="13.5703125" style="21" bestFit="1" customWidth="1"/>
    <col min="7937" max="8184" width="9.140625" style="21"/>
    <col min="8185" max="8185" width="5.85546875" style="21" customWidth="1"/>
    <col min="8186" max="8186" width="53.5703125" style="21" customWidth="1"/>
    <col min="8187" max="8189" width="14.7109375" style="21" customWidth="1"/>
    <col min="8190" max="8190" width="13.5703125" style="21" bestFit="1" customWidth="1"/>
    <col min="8191" max="8191" width="13.140625" style="21" bestFit="1" customWidth="1"/>
    <col min="8192" max="8192" width="13.5703125" style="21" bestFit="1" customWidth="1"/>
    <col min="8193" max="8440" width="9.140625" style="21"/>
    <col min="8441" max="8441" width="5.85546875" style="21" customWidth="1"/>
    <col min="8442" max="8442" width="53.5703125" style="21" customWidth="1"/>
    <col min="8443" max="8445" width="14.7109375" style="21" customWidth="1"/>
    <col min="8446" max="8446" width="13.5703125" style="21" bestFit="1" customWidth="1"/>
    <col min="8447" max="8447" width="13.140625" style="21" bestFit="1" customWidth="1"/>
    <col min="8448" max="8448" width="13.5703125" style="21" bestFit="1" customWidth="1"/>
    <col min="8449" max="8696" width="9.140625" style="21"/>
    <col min="8697" max="8697" width="5.85546875" style="21" customWidth="1"/>
    <col min="8698" max="8698" width="53.5703125" style="21" customWidth="1"/>
    <col min="8699" max="8701" width="14.7109375" style="21" customWidth="1"/>
    <col min="8702" max="8702" width="13.5703125" style="21" bestFit="1" customWidth="1"/>
    <col min="8703" max="8703" width="13.140625" style="21" bestFit="1" customWidth="1"/>
    <col min="8704" max="8704" width="13.5703125" style="21" bestFit="1" customWidth="1"/>
    <col min="8705" max="8952" width="9.140625" style="21"/>
    <col min="8953" max="8953" width="5.85546875" style="21" customWidth="1"/>
    <col min="8954" max="8954" width="53.5703125" style="21" customWidth="1"/>
    <col min="8955" max="8957" width="14.7109375" style="21" customWidth="1"/>
    <col min="8958" max="8958" width="13.5703125" style="21" bestFit="1" customWidth="1"/>
    <col min="8959" max="8959" width="13.140625" style="21" bestFit="1" customWidth="1"/>
    <col min="8960" max="8960" width="13.5703125" style="21" bestFit="1" customWidth="1"/>
    <col min="8961" max="9208" width="9.140625" style="21"/>
    <col min="9209" max="9209" width="5.85546875" style="21" customWidth="1"/>
    <col min="9210" max="9210" width="53.5703125" style="21" customWidth="1"/>
    <col min="9211" max="9213" width="14.7109375" style="21" customWidth="1"/>
    <col min="9214" max="9214" width="13.5703125" style="21" bestFit="1" customWidth="1"/>
    <col min="9215" max="9215" width="13.140625" style="21" bestFit="1" customWidth="1"/>
    <col min="9216" max="9216" width="13.5703125" style="21" bestFit="1" customWidth="1"/>
    <col min="9217" max="9464" width="9.140625" style="21"/>
    <col min="9465" max="9465" width="5.85546875" style="21" customWidth="1"/>
    <col min="9466" max="9466" width="53.5703125" style="21" customWidth="1"/>
    <col min="9467" max="9469" width="14.7109375" style="21" customWidth="1"/>
    <col min="9470" max="9470" width="13.5703125" style="21" bestFit="1" customWidth="1"/>
    <col min="9471" max="9471" width="13.140625" style="21" bestFit="1" customWidth="1"/>
    <col min="9472" max="9472" width="13.5703125" style="21" bestFit="1" customWidth="1"/>
    <col min="9473" max="9720" width="9.140625" style="21"/>
    <col min="9721" max="9721" width="5.85546875" style="21" customWidth="1"/>
    <col min="9722" max="9722" width="53.5703125" style="21" customWidth="1"/>
    <col min="9723" max="9725" width="14.7109375" style="21" customWidth="1"/>
    <col min="9726" max="9726" width="13.5703125" style="21" bestFit="1" customWidth="1"/>
    <col min="9727" max="9727" width="13.140625" style="21" bestFit="1" customWidth="1"/>
    <col min="9728" max="9728" width="13.5703125" style="21" bestFit="1" customWidth="1"/>
    <col min="9729" max="9976" width="9.140625" style="21"/>
    <col min="9977" max="9977" width="5.85546875" style="21" customWidth="1"/>
    <col min="9978" max="9978" width="53.5703125" style="21" customWidth="1"/>
    <col min="9979" max="9981" width="14.7109375" style="21" customWidth="1"/>
    <col min="9982" max="9982" width="13.5703125" style="21" bestFit="1" customWidth="1"/>
    <col min="9983" max="9983" width="13.140625" style="21" bestFit="1" customWidth="1"/>
    <col min="9984" max="9984" width="13.5703125" style="21" bestFit="1" customWidth="1"/>
    <col min="9985" max="10232" width="9.140625" style="21"/>
    <col min="10233" max="10233" width="5.85546875" style="21" customWidth="1"/>
    <col min="10234" max="10234" width="53.5703125" style="21" customWidth="1"/>
    <col min="10235" max="10237" width="14.7109375" style="21" customWidth="1"/>
    <col min="10238" max="10238" width="13.5703125" style="21" bestFit="1" customWidth="1"/>
    <col min="10239" max="10239" width="13.140625" style="21" bestFit="1" customWidth="1"/>
    <col min="10240" max="10240" width="13.5703125" style="21" bestFit="1" customWidth="1"/>
    <col min="10241" max="10488" width="9.140625" style="21"/>
    <col min="10489" max="10489" width="5.85546875" style="21" customWidth="1"/>
    <col min="10490" max="10490" width="53.5703125" style="21" customWidth="1"/>
    <col min="10491" max="10493" width="14.7109375" style="21" customWidth="1"/>
    <col min="10494" max="10494" width="13.5703125" style="21" bestFit="1" customWidth="1"/>
    <col min="10495" max="10495" width="13.140625" style="21" bestFit="1" customWidth="1"/>
    <col min="10496" max="10496" width="13.5703125" style="21" bestFit="1" customWidth="1"/>
    <col min="10497" max="10744" width="9.140625" style="21"/>
    <col min="10745" max="10745" width="5.85546875" style="21" customWidth="1"/>
    <col min="10746" max="10746" width="53.5703125" style="21" customWidth="1"/>
    <col min="10747" max="10749" width="14.7109375" style="21" customWidth="1"/>
    <col min="10750" max="10750" width="13.5703125" style="21" bestFit="1" customWidth="1"/>
    <col min="10751" max="10751" width="13.140625" style="21" bestFit="1" customWidth="1"/>
    <col min="10752" max="10752" width="13.5703125" style="21" bestFit="1" customWidth="1"/>
    <col min="10753" max="11000" width="9.140625" style="21"/>
    <col min="11001" max="11001" width="5.85546875" style="21" customWidth="1"/>
    <col min="11002" max="11002" width="53.5703125" style="21" customWidth="1"/>
    <col min="11003" max="11005" width="14.7109375" style="21" customWidth="1"/>
    <col min="11006" max="11006" width="13.5703125" style="21" bestFit="1" customWidth="1"/>
    <col min="11007" max="11007" width="13.140625" style="21" bestFit="1" customWidth="1"/>
    <col min="11008" max="11008" width="13.5703125" style="21" bestFit="1" customWidth="1"/>
    <col min="11009" max="11256" width="9.140625" style="21"/>
    <col min="11257" max="11257" width="5.85546875" style="21" customWidth="1"/>
    <col min="11258" max="11258" width="53.5703125" style="21" customWidth="1"/>
    <col min="11259" max="11261" width="14.7109375" style="21" customWidth="1"/>
    <col min="11262" max="11262" width="13.5703125" style="21" bestFit="1" customWidth="1"/>
    <col min="11263" max="11263" width="13.140625" style="21" bestFit="1" customWidth="1"/>
    <col min="11264" max="11264" width="13.5703125" style="21" bestFit="1" customWidth="1"/>
    <col min="11265" max="11512" width="9.140625" style="21"/>
    <col min="11513" max="11513" width="5.85546875" style="21" customWidth="1"/>
    <col min="11514" max="11514" width="53.5703125" style="21" customWidth="1"/>
    <col min="11515" max="11517" width="14.7109375" style="21" customWidth="1"/>
    <col min="11518" max="11518" width="13.5703125" style="21" bestFit="1" customWidth="1"/>
    <col min="11519" max="11519" width="13.140625" style="21" bestFit="1" customWidth="1"/>
    <col min="11520" max="11520" width="13.5703125" style="21" bestFit="1" customWidth="1"/>
    <col min="11521" max="11768" width="9.140625" style="21"/>
    <col min="11769" max="11769" width="5.85546875" style="21" customWidth="1"/>
    <col min="11770" max="11770" width="53.5703125" style="21" customWidth="1"/>
    <col min="11771" max="11773" width="14.7109375" style="21" customWidth="1"/>
    <col min="11774" max="11774" width="13.5703125" style="21" bestFit="1" customWidth="1"/>
    <col min="11775" max="11775" width="13.140625" style="21" bestFit="1" customWidth="1"/>
    <col min="11776" max="11776" width="13.5703125" style="21" bestFit="1" customWidth="1"/>
    <col min="11777" max="12024" width="9.140625" style="21"/>
    <col min="12025" max="12025" width="5.85546875" style="21" customWidth="1"/>
    <col min="12026" max="12026" width="53.5703125" style="21" customWidth="1"/>
    <col min="12027" max="12029" width="14.7109375" style="21" customWidth="1"/>
    <col min="12030" max="12030" width="13.5703125" style="21" bestFit="1" customWidth="1"/>
    <col min="12031" max="12031" width="13.140625" style="21" bestFit="1" customWidth="1"/>
    <col min="12032" max="12032" width="13.5703125" style="21" bestFit="1" customWidth="1"/>
    <col min="12033" max="12280" width="9.140625" style="21"/>
    <col min="12281" max="12281" width="5.85546875" style="21" customWidth="1"/>
    <col min="12282" max="12282" width="53.5703125" style="21" customWidth="1"/>
    <col min="12283" max="12285" width="14.7109375" style="21" customWidth="1"/>
    <col min="12286" max="12286" width="13.5703125" style="21" bestFit="1" customWidth="1"/>
    <col min="12287" max="12287" width="13.140625" style="21" bestFit="1" customWidth="1"/>
    <col min="12288" max="12288" width="13.5703125" style="21" bestFit="1" customWidth="1"/>
    <col min="12289" max="12536" width="9.140625" style="21"/>
    <col min="12537" max="12537" width="5.85546875" style="21" customWidth="1"/>
    <col min="12538" max="12538" width="53.5703125" style="21" customWidth="1"/>
    <col min="12539" max="12541" width="14.7109375" style="21" customWidth="1"/>
    <col min="12542" max="12542" width="13.5703125" style="21" bestFit="1" customWidth="1"/>
    <col min="12543" max="12543" width="13.140625" style="21" bestFit="1" customWidth="1"/>
    <col min="12544" max="12544" width="13.5703125" style="21" bestFit="1" customWidth="1"/>
    <col min="12545" max="12792" width="9.140625" style="21"/>
    <col min="12793" max="12793" width="5.85546875" style="21" customWidth="1"/>
    <col min="12794" max="12794" width="53.5703125" style="21" customWidth="1"/>
    <col min="12795" max="12797" width="14.7109375" style="21" customWidth="1"/>
    <col min="12798" max="12798" width="13.5703125" style="21" bestFit="1" customWidth="1"/>
    <col min="12799" max="12799" width="13.140625" style="21" bestFit="1" customWidth="1"/>
    <col min="12800" max="12800" width="13.5703125" style="21" bestFit="1" customWidth="1"/>
    <col min="12801" max="13048" width="9.140625" style="21"/>
    <col min="13049" max="13049" width="5.85546875" style="21" customWidth="1"/>
    <col min="13050" max="13050" width="53.5703125" style="21" customWidth="1"/>
    <col min="13051" max="13053" width="14.7109375" style="21" customWidth="1"/>
    <col min="13054" max="13054" width="13.5703125" style="21" bestFit="1" customWidth="1"/>
    <col min="13055" max="13055" width="13.140625" style="21" bestFit="1" customWidth="1"/>
    <col min="13056" max="13056" width="13.5703125" style="21" bestFit="1" customWidth="1"/>
    <col min="13057" max="13304" width="9.140625" style="21"/>
    <col min="13305" max="13305" width="5.85546875" style="21" customWidth="1"/>
    <col min="13306" max="13306" width="53.5703125" style="21" customWidth="1"/>
    <col min="13307" max="13309" width="14.7109375" style="21" customWidth="1"/>
    <col min="13310" max="13310" width="13.5703125" style="21" bestFit="1" customWidth="1"/>
    <col min="13311" max="13311" width="13.140625" style="21" bestFit="1" customWidth="1"/>
    <col min="13312" max="13312" width="13.5703125" style="21" bestFit="1" customWidth="1"/>
    <col min="13313" max="13560" width="9.140625" style="21"/>
    <col min="13561" max="13561" width="5.85546875" style="21" customWidth="1"/>
    <col min="13562" max="13562" width="53.5703125" style="21" customWidth="1"/>
    <col min="13563" max="13565" width="14.7109375" style="21" customWidth="1"/>
    <col min="13566" max="13566" width="13.5703125" style="21" bestFit="1" customWidth="1"/>
    <col min="13567" max="13567" width="13.140625" style="21" bestFit="1" customWidth="1"/>
    <col min="13568" max="13568" width="13.5703125" style="21" bestFit="1" customWidth="1"/>
    <col min="13569" max="13816" width="9.140625" style="21"/>
    <col min="13817" max="13817" width="5.85546875" style="21" customWidth="1"/>
    <col min="13818" max="13818" width="53.5703125" style="21" customWidth="1"/>
    <col min="13819" max="13821" width="14.7109375" style="21" customWidth="1"/>
    <col min="13822" max="13822" width="13.5703125" style="21" bestFit="1" customWidth="1"/>
    <col min="13823" max="13823" width="13.140625" style="21" bestFit="1" customWidth="1"/>
    <col min="13824" max="13824" width="13.5703125" style="21" bestFit="1" customWidth="1"/>
    <col min="13825" max="14072" width="9.140625" style="21"/>
    <col min="14073" max="14073" width="5.85546875" style="21" customWidth="1"/>
    <col min="14074" max="14074" width="53.5703125" style="21" customWidth="1"/>
    <col min="14075" max="14077" width="14.7109375" style="21" customWidth="1"/>
    <col min="14078" max="14078" width="13.5703125" style="21" bestFit="1" customWidth="1"/>
    <col min="14079" max="14079" width="13.140625" style="21" bestFit="1" customWidth="1"/>
    <col min="14080" max="14080" width="13.5703125" style="21" bestFit="1" customWidth="1"/>
    <col min="14081" max="14328" width="9.140625" style="21"/>
    <col min="14329" max="14329" width="5.85546875" style="21" customWidth="1"/>
    <col min="14330" max="14330" width="53.5703125" style="21" customWidth="1"/>
    <col min="14331" max="14333" width="14.7109375" style="21" customWidth="1"/>
    <col min="14334" max="14334" width="13.5703125" style="21" bestFit="1" customWidth="1"/>
    <col min="14335" max="14335" width="13.140625" style="21" bestFit="1" customWidth="1"/>
    <col min="14336" max="14336" width="13.5703125" style="21" bestFit="1" customWidth="1"/>
    <col min="14337" max="14584" width="9.140625" style="21"/>
    <col min="14585" max="14585" width="5.85546875" style="21" customWidth="1"/>
    <col min="14586" max="14586" width="53.5703125" style="21" customWidth="1"/>
    <col min="14587" max="14589" width="14.7109375" style="21" customWidth="1"/>
    <col min="14590" max="14590" width="13.5703125" style="21" bestFit="1" customWidth="1"/>
    <col min="14591" max="14591" width="13.140625" style="21" bestFit="1" customWidth="1"/>
    <col min="14592" max="14592" width="13.5703125" style="21" bestFit="1" customWidth="1"/>
    <col min="14593" max="14840" width="9.140625" style="21"/>
    <col min="14841" max="14841" width="5.85546875" style="21" customWidth="1"/>
    <col min="14842" max="14842" width="53.5703125" style="21" customWidth="1"/>
    <col min="14843" max="14845" width="14.7109375" style="21" customWidth="1"/>
    <col min="14846" max="14846" width="13.5703125" style="21" bestFit="1" customWidth="1"/>
    <col min="14847" max="14847" width="13.140625" style="21" bestFit="1" customWidth="1"/>
    <col min="14848" max="14848" width="13.5703125" style="21" bestFit="1" customWidth="1"/>
    <col min="14849" max="15096" width="9.140625" style="21"/>
    <col min="15097" max="15097" width="5.85546875" style="21" customWidth="1"/>
    <col min="15098" max="15098" width="53.5703125" style="21" customWidth="1"/>
    <col min="15099" max="15101" width="14.7109375" style="21" customWidth="1"/>
    <col min="15102" max="15102" width="13.5703125" style="21" bestFit="1" customWidth="1"/>
    <col min="15103" max="15103" width="13.140625" style="21" bestFit="1" customWidth="1"/>
    <col min="15104" max="15104" width="13.5703125" style="21" bestFit="1" customWidth="1"/>
    <col min="15105" max="15352" width="9.140625" style="21"/>
    <col min="15353" max="15353" width="5.85546875" style="21" customWidth="1"/>
    <col min="15354" max="15354" width="53.5703125" style="21" customWidth="1"/>
    <col min="15355" max="15357" width="14.7109375" style="21" customWidth="1"/>
    <col min="15358" max="15358" width="13.5703125" style="21" bestFit="1" customWidth="1"/>
    <col min="15359" max="15359" width="13.140625" style="21" bestFit="1" customWidth="1"/>
    <col min="15360" max="15360" width="13.5703125" style="21" bestFit="1" customWidth="1"/>
    <col min="15361" max="15608" width="9.140625" style="21"/>
    <col min="15609" max="15609" width="5.85546875" style="21" customWidth="1"/>
    <col min="15610" max="15610" width="53.5703125" style="21" customWidth="1"/>
    <col min="15611" max="15613" width="14.7109375" style="21" customWidth="1"/>
    <col min="15614" max="15614" width="13.5703125" style="21" bestFit="1" customWidth="1"/>
    <col min="15615" max="15615" width="13.140625" style="21" bestFit="1" customWidth="1"/>
    <col min="15616" max="15616" width="13.5703125" style="21" bestFit="1" customWidth="1"/>
    <col min="15617" max="15864" width="9.140625" style="21"/>
    <col min="15865" max="15865" width="5.85546875" style="21" customWidth="1"/>
    <col min="15866" max="15866" width="53.5703125" style="21" customWidth="1"/>
    <col min="15867" max="15869" width="14.7109375" style="21" customWidth="1"/>
    <col min="15870" max="15870" width="13.5703125" style="21" bestFit="1" customWidth="1"/>
    <col min="15871" max="15871" width="13.140625" style="21" bestFit="1" customWidth="1"/>
    <col min="15872" max="15872" width="13.5703125" style="21" bestFit="1" customWidth="1"/>
    <col min="15873" max="16120" width="9.140625" style="21"/>
    <col min="16121" max="16121" width="5.85546875" style="21" customWidth="1"/>
    <col min="16122" max="16122" width="53.5703125" style="21" customWidth="1"/>
    <col min="16123" max="16125" width="14.7109375" style="21" customWidth="1"/>
    <col min="16126" max="16126" width="13.5703125" style="21" bestFit="1" customWidth="1"/>
    <col min="16127" max="16127" width="13.140625" style="21" bestFit="1" customWidth="1"/>
    <col min="16128" max="16128" width="13.5703125" style="21" bestFit="1" customWidth="1"/>
    <col min="16129" max="16384" width="9.140625" style="21"/>
  </cols>
  <sheetData>
    <row r="1" spans="1:5" ht="20.25" customHeight="1" x14ac:dyDescent="0.2">
      <c r="B1" s="76" t="s">
        <v>157</v>
      </c>
      <c r="C1" s="76"/>
      <c r="D1" s="76"/>
      <c r="E1" s="76"/>
    </row>
    <row r="2" spans="1:5" ht="57.75" customHeight="1" x14ac:dyDescent="0.2">
      <c r="B2" s="75" t="s">
        <v>147</v>
      </c>
      <c r="C2" s="75"/>
      <c r="D2" s="75"/>
      <c r="E2" s="75"/>
    </row>
    <row r="3" spans="1:5" x14ac:dyDescent="0.2">
      <c r="B3" s="22"/>
    </row>
    <row r="4" spans="1:5" x14ac:dyDescent="0.2">
      <c r="E4" s="23" t="s">
        <v>1</v>
      </c>
    </row>
    <row r="5" spans="1:5" ht="59.45" customHeight="1" x14ac:dyDescent="0.2">
      <c r="A5" s="24" t="s">
        <v>28</v>
      </c>
      <c r="B5" s="25" t="s">
        <v>29</v>
      </c>
      <c r="C5" s="25" t="s">
        <v>30</v>
      </c>
      <c r="D5" s="25" t="s">
        <v>31</v>
      </c>
      <c r="E5" s="25" t="s">
        <v>148</v>
      </c>
    </row>
    <row r="6" spans="1:5" ht="12.75" customHeight="1" x14ac:dyDescent="0.2">
      <c r="A6" s="26">
        <v>1</v>
      </c>
      <c r="B6" s="27" t="s">
        <v>32</v>
      </c>
      <c r="C6" s="27" t="s">
        <v>33</v>
      </c>
      <c r="D6" s="27" t="s">
        <v>34</v>
      </c>
      <c r="E6" s="27" t="s">
        <v>35</v>
      </c>
    </row>
    <row r="7" spans="1:5" x14ac:dyDescent="0.2">
      <c r="A7" s="26"/>
      <c r="B7" s="28" t="s">
        <v>36</v>
      </c>
      <c r="C7" s="36">
        <f>C8+C12+C20+C34+C37+C42+C46+C49+C55+C60+C66+C74+C78+C82+C84+C93+C96+C98</f>
        <v>155226363.98999998</v>
      </c>
      <c r="D7" s="36">
        <f>D8+D12+D20+D34+D37+D42+D46+D49+D55+D60+D66+D74+D78+D82+D84+D93+D96+D98</f>
        <v>146915226.49000001</v>
      </c>
      <c r="E7" s="36">
        <f>E8+E12+E20+E34+E37+E42+E46+E49+E55+E60+E66+E74+E78+E82+E84+E93+E96+E98</f>
        <v>133536274.99000001</v>
      </c>
    </row>
    <row r="8" spans="1:5" s="37" customFormat="1" ht="42.75" x14ac:dyDescent="0.2">
      <c r="A8" s="34" t="s">
        <v>37</v>
      </c>
      <c r="B8" s="35" t="s">
        <v>55</v>
      </c>
      <c r="C8" s="36">
        <f>SUM(C9:C11)</f>
        <v>25590305.699999999</v>
      </c>
      <c r="D8" s="36">
        <f>SUM(D9:D11)</f>
        <v>25370718.300000001</v>
      </c>
      <c r="E8" s="36">
        <f>SUM(E9:E11)</f>
        <v>23692123</v>
      </c>
    </row>
    <row r="9" spans="1:5" s="37" customFormat="1" x14ac:dyDescent="0.2">
      <c r="A9" s="38" t="s">
        <v>39</v>
      </c>
      <c r="B9" s="39" t="s">
        <v>59</v>
      </c>
      <c r="C9" s="40">
        <v>158349.4</v>
      </c>
      <c r="D9" s="40">
        <v>131554.70000000001</v>
      </c>
      <c r="E9" s="40">
        <v>82438.2</v>
      </c>
    </row>
    <row r="10" spans="1:5" s="37" customFormat="1" x14ac:dyDescent="0.2">
      <c r="A10" s="41" t="s">
        <v>41</v>
      </c>
      <c r="B10" s="39" t="s">
        <v>46</v>
      </c>
      <c r="C10" s="40">
        <v>1579422.4</v>
      </c>
      <c r="D10" s="40">
        <v>1283311.1000000001</v>
      </c>
      <c r="E10" s="40">
        <v>656555.4</v>
      </c>
    </row>
    <row r="11" spans="1:5" s="37" customFormat="1" x14ac:dyDescent="0.2">
      <c r="A11" s="41" t="s">
        <v>43</v>
      </c>
      <c r="B11" s="39" t="s">
        <v>57</v>
      </c>
      <c r="C11" s="40">
        <v>23852533.899999999</v>
      </c>
      <c r="D11" s="40">
        <v>23955852.5</v>
      </c>
      <c r="E11" s="40">
        <v>22953129.399999999</v>
      </c>
    </row>
    <row r="12" spans="1:5" s="37" customFormat="1" ht="42.75" x14ac:dyDescent="0.2">
      <c r="A12" s="34" t="s">
        <v>48</v>
      </c>
      <c r="B12" s="35" t="s">
        <v>61</v>
      </c>
      <c r="C12" s="36">
        <f>SUM(C13:C19)</f>
        <v>39331596.600000009</v>
      </c>
      <c r="D12" s="36">
        <f>SUM(D13:D19)</f>
        <v>39859582.800000004</v>
      </c>
      <c r="E12" s="36">
        <f>SUM(E13:E19)</f>
        <v>40900062.800000004</v>
      </c>
    </row>
    <row r="13" spans="1:5" s="37" customFormat="1" ht="30" x14ac:dyDescent="0.2">
      <c r="A13" s="41" t="s">
        <v>50</v>
      </c>
      <c r="B13" s="39" t="s">
        <v>42</v>
      </c>
      <c r="C13" s="40">
        <v>37618782.100000001</v>
      </c>
      <c r="D13" s="40">
        <v>38734550.899999999</v>
      </c>
      <c r="E13" s="40">
        <v>38765728.200000003</v>
      </c>
    </row>
    <row r="14" spans="1:5" s="37" customFormat="1" x14ac:dyDescent="0.2">
      <c r="A14" s="41" t="s">
        <v>158</v>
      </c>
      <c r="B14" s="39" t="s">
        <v>149</v>
      </c>
      <c r="C14" s="40">
        <v>169217.1</v>
      </c>
      <c r="D14" s="40">
        <v>169217.1</v>
      </c>
      <c r="E14" s="40">
        <v>169217.1</v>
      </c>
    </row>
    <row r="15" spans="1:5" s="37" customFormat="1" ht="30" x14ac:dyDescent="0.2">
      <c r="A15" s="41" t="s">
        <v>159</v>
      </c>
      <c r="B15" s="39" t="s">
        <v>67</v>
      </c>
      <c r="C15" s="40">
        <v>23509.7</v>
      </c>
      <c r="D15" s="40">
        <v>23509.7</v>
      </c>
      <c r="E15" s="40">
        <v>23509.7</v>
      </c>
    </row>
    <row r="16" spans="1:5" s="37" customFormat="1" ht="30" x14ac:dyDescent="0.2">
      <c r="A16" s="41" t="s">
        <v>160</v>
      </c>
      <c r="B16" s="39" t="s">
        <v>68</v>
      </c>
      <c r="C16" s="40">
        <v>11253.1</v>
      </c>
      <c r="D16" s="40">
        <v>10352.1</v>
      </c>
      <c r="E16" s="40">
        <v>9566.2999999999993</v>
      </c>
    </row>
    <row r="17" spans="1:5" s="37" customFormat="1" x14ac:dyDescent="0.2">
      <c r="A17" s="41" t="s">
        <v>161</v>
      </c>
      <c r="B17" s="39" t="s">
        <v>46</v>
      </c>
      <c r="C17" s="40">
        <v>1125116</v>
      </c>
      <c r="D17" s="40">
        <v>521046</v>
      </c>
      <c r="E17" s="40">
        <v>1527393.2</v>
      </c>
    </row>
    <row r="18" spans="1:5" s="37" customFormat="1" x14ac:dyDescent="0.2">
      <c r="A18" s="41" t="s">
        <v>162</v>
      </c>
      <c r="B18" s="39" t="s">
        <v>57</v>
      </c>
      <c r="C18" s="40">
        <v>232649.5</v>
      </c>
      <c r="D18" s="40">
        <v>250205.8</v>
      </c>
      <c r="E18" s="40">
        <v>254009.5</v>
      </c>
    </row>
    <row r="19" spans="1:5" s="37" customFormat="1" ht="30" x14ac:dyDescent="0.2">
      <c r="A19" s="41" t="s">
        <v>163</v>
      </c>
      <c r="B19" s="39" t="s">
        <v>66</v>
      </c>
      <c r="C19" s="40">
        <v>151069.1</v>
      </c>
      <c r="D19" s="40">
        <v>150701.20000000001</v>
      </c>
      <c r="E19" s="40">
        <v>150638.79999999999</v>
      </c>
    </row>
    <row r="20" spans="1:5" s="37" customFormat="1" ht="42.75" x14ac:dyDescent="0.2">
      <c r="A20" s="34">
        <v>3</v>
      </c>
      <c r="B20" s="35" t="s">
        <v>70</v>
      </c>
      <c r="C20" s="36">
        <f>SUM(C21:C33)</f>
        <v>24263066.100000001</v>
      </c>
      <c r="D20" s="36">
        <f>SUM(D21:D33)</f>
        <v>24470755.700000003</v>
      </c>
      <c r="E20" s="36">
        <f>SUM(E21:E33)</f>
        <v>17523779.100000001</v>
      </c>
    </row>
    <row r="21" spans="1:5" s="37" customFormat="1" ht="30" x14ac:dyDescent="0.2">
      <c r="A21" s="41" t="s">
        <v>52</v>
      </c>
      <c r="B21" s="39" t="s">
        <v>42</v>
      </c>
      <c r="C21" s="40">
        <v>1260586.8</v>
      </c>
      <c r="D21" s="40">
        <v>1262150.2</v>
      </c>
      <c r="E21" s="40">
        <v>1249704.1000000001</v>
      </c>
    </row>
    <row r="22" spans="1:5" s="37" customFormat="1" x14ac:dyDescent="0.2">
      <c r="A22" s="41" t="s">
        <v>150</v>
      </c>
      <c r="B22" s="39" t="s">
        <v>151</v>
      </c>
      <c r="C22" s="40">
        <v>2972657.8</v>
      </c>
      <c r="D22" s="40">
        <v>2972964.9</v>
      </c>
      <c r="E22" s="40">
        <v>2972964.9</v>
      </c>
    </row>
    <row r="23" spans="1:5" s="37" customFormat="1" ht="30" x14ac:dyDescent="0.2">
      <c r="A23" s="41" t="s">
        <v>164</v>
      </c>
      <c r="B23" s="39" t="s">
        <v>152</v>
      </c>
      <c r="C23" s="40">
        <v>96.5</v>
      </c>
      <c r="D23" s="40"/>
      <c r="E23" s="40"/>
    </row>
    <row r="24" spans="1:5" s="37" customFormat="1" ht="30" x14ac:dyDescent="0.2">
      <c r="A24" s="41" t="s">
        <v>165</v>
      </c>
      <c r="B24" s="39" t="s">
        <v>74</v>
      </c>
      <c r="C24" s="40">
        <v>282.5</v>
      </c>
      <c r="D24" s="40">
        <v>113</v>
      </c>
      <c r="E24" s="40">
        <v>113</v>
      </c>
    </row>
    <row r="25" spans="1:5" s="37" customFormat="1" x14ac:dyDescent="0.2">
      <c r="A25" s="41" t="s">
        <v>166</v>
      </c>
      <c r="B25" s="39" t="s">
        <v>149</v>
      </c>
      <c r="C25" s="40">
        <v>9709.2000000000007</v>
      </c>
      <c r="D25" s="40">
        <v>5159.1000000000004</v>
      </c>
      <c r="E25" s="40">
        <v>5159.1000000000004</v>
      </c>
    </row>
    <row r="26" spans="1:5" s="37" customFormat="1" ht="30" x14ac:dyDescent="0.2">
      <c r="A26" s="38" t="s">
        <v>167</v>
      </c>
      <c r="B26" s="39" t="s">
        <v>53</v>
      </c>
      <c r="C26" s="40">
        <v>642.9</v>
      </c>
      <c r="D26" s="40">
        <v>642.9</v>
      </c>
      <c r="E26" s="40">
        <v>642.9</v>
      </c>
    </row>
    <row r="27" spans="1:5" s="37" customFormat="1" ht="30" x14ac:dyDescent="0.2">
      <c r="A27" s="41" t="s">
        <v>168</v>
      </c>
      <c r="B27" s="39" t="s">
        <v>108</v>
      </c>
      <c r="C27" s="40">
        <v>113</v>
      </c>
      <c r="D27" s="40">
        <v>56.5</v>
      </c>
      <c r="E27" s="40"/>
    </row>
    <row r="28" spans="1:5" s="37" customFormat="1" ht="30" x14ac:dyDescent="0.2">
      <c r="A28" s="41" t="s">
        <v>169</v>
      </c>
      <c r="B28" s="39" t="s">
        <v>45</v>
      </c>
      <c r="C28" s="40">
        <v>169.5</v>
      </c>
      <c r="D28" s="40">
        <v>169.5</v>
      </c>
      <c r="E28" s="40"/>
    </row>
    <row r="29" spans="1:5" s="37" customFormat="1" x14ac:dyDescent="0.2">
      <c r="A29" s="41" t="s">
        <v>170</v>
      </c>
      <c r="B29" s="39" t="s">
        <v>46</v>
      </c>
      <c r="C29" s="40">
        <v>734.5</v>
      </c>
      <c r="D29" s="40">
        <v>734.5</v>
      </c>
      <c r="E29" s="40">
        <v>734.5</v>
      </c>
    </row>
    <row r="30" spans="1:5" s="37" customFormat="1" ht="30" x14ac:dyDescent="0.2">
      <c r="A30" s="41" t="s">
        <v>171</v>
      </c>
      <c r="B30" s="39" t="s">
        <v>75</v>
      </c>
      <c r="C30" s="40">
        <v>339</v>
      </c>
      <c r="D30" s="40">
        <v>339</v>
      </c>
      <c r="E30" s="40">
        <v>56.5</v>
      </c>
    </row>
    <row r="31" spans="1:5" s="37" customFormat="1" ht="30" x14ac:dyDescent="0.2">
      <c r="A31" s="41" t="s">
        <v>172</v>
      </c>
      <c r="B31" s="39" t="s">
        <v>89</v>
      </c>
      <c r="C31" s="40">
        <v>5000</v>
      </c>
      <c r="D31" s="40">
        <v>5000</v>
      </c>
      <c r="E31" s="40">
        <v>5000</v>
      </c>
    </row>
    <row r="32" spans="1:5" s="37" customFormat="1" x14ac:dyDescent="0.2">
      <c r="A32" s="41" t="s">
        <v>173</v>
      </c>
      <c r="B32" s="39" t="s">
        <v>57</v>
      </c>
      <c r="C32" s="40">
        <v>37551.300000000003</v>
      </c>
      <c r="D32" s="40">
        <v>38587</v>
      </c>
      <c r="E32" s="40">
        <v>39636.1</v>
      </c>
    </row>
    <row r="33" spans="1:5" s="37" customFormat="1" ht="30" x14ac:dyDescent="0.2">
      <c r="A33" s="41" t="s">
        <v>174</v>
      </c>
      <c r="B33" s="39" t="s">
        <v>66</v>
      </c>
      <c r="C33" s="40">
        <f>19975183.1</f>
        <v>19975183.100000001</v>
      </c>
      <c r="D33" s="40">
        <v>20184839.100000001</v>
      </c>
      <c r="E33" s="40">
        <v>13249768</v>
      </c>
    </row>
    <row r="34" spans="1:5" s="37" customFormat="1" ht="42.75" x14ac:dyDescent="0.2">
      <c r="A34" s="34" t="s">
        <v>54</v>
      </c>
      <c r="B34" s="35" t="s">
        <v>77</v>
      </c>
      <c r="C34" s="36">
        <f>SUM(C35:C36)</f>
        <v>3041259.6</v>
      </c>
      <c r="D34" s="36">
        <f>SUM(D35:D36)</f>
        <v>2102065.2000000002</v>
      </c>
      <c r="E34" s="36">
        <f>SUM(E35:E36)</f>
        <v>1280379.6000000001</v>
      </c>
    </row>
    <row r="35" spans="1:5" s="37" customFormat="1" ht="30" x14ac:dyDescent="0.2">
      <c r="A35" s="41" t="s">
        <v>56</v>
      </c>
      <c r="B35" s="39" t="s">
        <v>74</v>
      </c>
      <c r="C35" s="40">
        <v>1904549.5</v>
      </c>
      <c r="D35" s="40">
        <v>1671867.5</v>
      </c>
      <c r="E35" s="40">
        <v>1280379.6000000001</v>
      </c>
    </row>
    <row r="36" spans="1:5" s="37" customFormat="1" x14ac:dyDescent="0.2">
      <c r="A36" s="41" t="s">
        <v>58</v>
      </c>
      <c r="B36" s="39" t="s">
        <v>46</v>
      </c>
      <c r="C36" s="40">
        <v>1136710.1000000001</v>
      </c>
      <c r="D36" s="40">
        <v>430197.7</v>
      </c>
      <c r="E36" s="40"/>
    </row>
    <row r="37" spans="1:5" s="37" customFormat="1" ht="42.75" x14ac:dyDescent="0.2">
      <c r="A37" s="34" t="s">
        <v>60</v>
      </c>
      <c r="B37" s="35" t="s">
        <v>81</v>
      </c>
      <c r="C37" s="36">
        <f>SUM(C38:C41)</f>
        <v>3466987.5</v>
      </c>
      <c r="D37" s="36">
        <f>SUM(D38:D41)</f>
        <v>2476578</v>
      </c>
      <c r="E37" s="36">
        <f>SUM(E38:E41)</f>
        <v>1974969</v>
      </c>
    </row>
    <row r="38" spans="1:5" s="37" customFormat="1" ht="30" x14ac:dyDescent="0.2">
      <c r="A38" s="41" t="s">
        <v>62</v>
      </c>
      <c r="B38" s="39" t="s">
        <v>85</v>
      </c>
      <c r="C38" s="40">
        <v>2000</v>
      </c>
      <c r="D38" s="40">
        <v>2000</v>
      </c>
      <c r="E38" s="40">
        <v>2000</v>
      </c>
    </row>
    <row r="39" spans="1:5" s="37" customFormat="1" ht="30" x14ac:dyDescent="0.2">
      <c r="A39" s="41" t="s">
        <v>63</v>
      </c>
      <c r="B39" s="39" t="s">
        <v>152</v>
      </c>
      <c r="C39" s="40">
        <v>790810.9</v>
      </c>
      <c r="D39" s="40">
        <v>805022.4</v>
      </c>
      <c r="E39" s="40">
        <v>820648.1</v>
      </c>
    </row>
    <row r="40" spans="1:5" s="37" customFormat="1" x14ac:dyDescent="0.2">
      <c r="A40" s="41" t="s">
        <v>64</v>
      </c>
      <c r="B40" s="39" t="s">
        <v>149</v>
      </c>
      <c r="C40" s="40">
        <v>1973219.9</v>
      </c>
      <c r="D40" s="40">
        <v>1038490.6</v>
      </c>
      <c r="E40" s="40">
        <v>962779.9</v>
      </c>
    </row>
    <row r="41" spans="1:5" s="37" customFormat="1" x14ac:dyDescent="0.2">
      <c r="A41" s="41" t="s">
        <v>65</v>
      </c>
      <c r="B41" s="39" t="s">
        <v>46</v>
      </c>
      <c r="C41" s="40">
        <v>700956.7</v>
      </c>
      <c r="D41" s="40">
        <v>631065</v>
      </c>
      <c r="E41" s="40">
        <v>189541</v>
      </c>
    </row>
    <row r="42" spans="1:5" s="37" customFormat="1" ht="57" x14ac:dyDescent="0.2">
      <c r="A42" s="34" t="s">
        <v>69</v>
      </c>
      <c r="B42" s="35" t="s">
        <v>86</v>
      </c>
      <c r="C42" s="36">
        <f>SUM(C43:C45)</f>
        <v>8319017.7000000002</v>
      </c>
      <c r="D42" s="36">
        <f>SUM(D43:D45)</f>
        <v>7749059.8000000007</v>
      </c>
      <c r="E42" s="36">
        <f>SUM(E43:E45)</f>
        <v>7683266.5</v>
      </c>
    </row>
    <row r="43" spans="1:5" s="37" customFormat="1" ht="30" x14ac:dyDescent="0.2">
      <c r="A43" s="41" t="s">
        <v>71</v>
      </c>
      <c r="B43" s="39" t="s">
        <v>92</v>
      </c>
      <c r="C43" s="40">
        <v>2580</v>
      </c>
      <c r="D43" s="40">
        <v>2580</v>
      </c>
      <c r="E43" s="40">
        <v>2580</v>
      </c>
    </row>
    <row r="44" spans="1:5" s="37" customFormat="1" x14ac:dyDescent="0.2">
      <c r="A44" s="41" t="s">
        <v>72</v>
      </c>
      <c r="B44" s="39" t="s">
        <v>46</v>
      </c>
      <c r="C44" s="40">
        <v>5920667.9000000004</v>
      </c>
      <c r="D44" s="40">
        <v>5592669.2000000002</v>
      </c>
      <c r="E44" s="40">
        <v>5917325.5</v>
      </c>
    </row>
    <row r="45" spans="1:5" s="37" customFormat="1" ht="30" x14ac:dyDescent="0.2">
      <c r="A45" s="41" t="s">
        <v>73</v>
      </c>
      <c r="B45" s="39" t="s">
        <v>89</v>
      </c>
      <c r="C45" s="40">
        <v>2395769.7999999998</v>
      </c>
      <c r="D45" s="40">
        <v>2153810.6</v>
      </c>
      <c r="E45" s="40">
        <v>1763361</v>
      </c>
    </row>
    <row r="46" spans="1:5" s="37" customFormat="1" ht="71.25" x14ac:dyDescent="0.2">
      <c r="A46" s="34" t="s">
        <v>76</v>
      </c>
      <c r="B46" s="35" t="s">
        <v>93</v>
      </c>
      <c r="C46" s="36">
        <f>SUM(C47:C48)</f>
        <v>9740855.0999999996</v>
      </c>
      <c r="D46" s="36">
        <f>SUM(D47:D48)</f>
        <v>6769742.3999999994</v>
      </c>
      <c r="E46" s="36">
        <f>SUM(E47:E48)</f>
        <v>7279758.9000000004</v>
      </c>
    </row>
    <row r="47" spans="1:5" s="37" customFormat="1" ht="30" x14ac:dyDescent="0.2">
      <c r="A47" s="41" t="s">
        <v>78</v>
      </c>
      <c r="B47" s="39" t="s">
        <v>45</v>
      </c>
      <c r="C47" s="40">
        <v>6371203</v>
      </c>
      <c r="D47" s="40">
        <v>4451585.5999999996</v>
      </c>
      <c r="E47" s="40">
        <v>5554365.2000000002</v>
      </c>
    </row>
    <row r="48" spans="1:5" s="37" customFormat="1" ht="30" x14ac:dyDescent="0.2">
      <c r="A48" s="41" t="s">
        <v>79</v>
      </c>
      <c r="B48" s="39" t="s">
        <v>89</v>
      </c>
      <c r="C48" s="40">
        <v>3369652.1</v>
      </c>
      <c r="D48" s="40">
        <v>2318156.7999999998</v>
      </c>
      <c r="E48" s="40">
        <v>1725393.7</v>
      </c>
    </row>
    <row r="49" spans="1:5" s="37" customFormat="1" ht="28.5" x14ac:dyDescent="0.2">
      <c r="A49" s="34" t="s">
        <v>80</v>
      </c>
      <c r="B49" s="35" t="s">
        <v>97</v>
      </c>
      <c r="C49" s="36">
        <f>SUM(C50:C54)</f>
        <v>2348081.9</v>
      </c>
      <c r="D49" s="36">
        <f>SUM(D50:D54)</f>
        <v>2408777.4999999995</v>
      </c>
      <c r="E49" s="36">
        <f>SUM(E50:E54)</f>
        <v>2473862.4999999995</v>
      </c>
    </row>
    <row r="50" spans="1:5" s="37" customFormat="1" ht="30" x14ac:dyDescent="0.2">
      <c r="A50" s="41" t="s">
        <v>82</v>
      </c>
      <c r="B50" s="39" t="s">
        <v>42</v>
      </c>
      <c r="C50" s="40">
        <v>77608.7</v>
      </c>
      <c r="D50" s="40">
        <v>79405.399999999994</v>
      </c>
      <c r="E50" s="40">
        <v>82025.899999999994</v>
      </c>
    </row>
    <row r="51" spans="1:5" s="37" customFormat="1" x14ac:dyDescent="0.2">
      <c r="A51" s="41" t="s">
        <v>83</v>
      </c>
      <c r="B51" s="39" t="s">
        <v>59</v>
      </c>
      <c r="C51" s="40">
        <v>184384.1</v>
      </c>
      <c r="D51" s="40">
        <v>187646.5</v>
      </c>
      <c r="E51" s="40">
        <v>191039.4</v>
      </c>
    </row>
    <row r="52" spans="1:5" s="37" customFormat="1" ht="30" x14ac:dyDescent="0.2">
      <c r="A52" s="41" t="s">
        <v>84</v>
      </c>
      <c r="B52" s="39" t="s">
        <v>67</v>
      </c>
      <c r="C52" s="40">
        <v>2070410.8</v>
      </c>
      <c r="D52" s="40">
        <v>2129347.2999999998</v>
      </c>
      <c r="E52" s="40">
        <v>2188418.9</v>
      </c>
    </row>
    <row r="53" spans="1:5" s="37" customFormat="1" ht="30" x14ac:dyDescent="0.2">
      <c r="A53" s="41" t="s">
        <v>153</v>
      </c>
      <c r="B53" s="39" t="s">
        <v>45</v>
      </c>
      <c r="C53" s="40">
        <v>11612.8</v>
      </c>
      <c r="D53" s="40">
        <v>9612.7999999999993</v>
      </c>
      <c r="E53" s="40">
        <v>9612.7999999999993</v>
      </c>
    </row>
    <row r="54" spans="1:5" s="37" customFormat="1" ht="30" x14ac:dyDescent="0.2">
      <c r="A54" s="41" t="s">
        <v>175</v>
      </c>
      <c r="B54" s="39" t="s">
        <v>103</v>
      </c>
      <c r="C54" s="40">
        <v>4065.5</v>
      </c>
      <c r="D54" s="40">
        <v>2765.5</v>
      </c>
      <c r="E54" s="40">
        <v>2765.5</v>
      </c>
    </row>
    <row r="55" spans="1:5" s="37" customFormat="1" ht="42.75" x14ac:dyDescent="0.2">
      <c r="A55" s="34" t="s">
        <v>87</v>
      </c>
      <c r="B55" s="35" t="s">
        <v>105</v>
      </c>
      <c r="C55" s="36">
        <f>SUM(C56:C59)</f>
        <v>2628917</v>
      </c>
      <c r="D55" s="36">
        <f>SUM(D56:D59)</f>
        <v>2691927.5</v>
      </c>
      <c r="E55" s="36">
        <f>SUM(E56:E59)</f>
        <v>2109692.9</v>
      </c>
    </row>
    <row r="56" spans="1:5" s="37" customFormat="1" ht="30" x14ac:dyDescent="0.2">
      <c r="A56" s="41" t="s">
        <v>87</v>
      </c>
      <c r="B56" s="39" t="s">
        <v>107</v>
      </c>
      <c r="C56" s="40">
        <v>332677.3</v>
      </c>
      <c r="D56" s="40">
        <v>295393.2</v>
      </c>
      <c r="E56" s="40">
        <v>295700.90000000002</v>
      </c>
    </row>
    <row r="57" spans="1:5" s="37" customFormat="1" ht="30" x14ac:dyDescent="0.2">
      <c r="A57" s="41" t="s">
        <v>88</v>
      </c>
      <c r="B57" s="39" t="s">
        <v>108</v>
      </c>
      <c r="C57" s="40">
        <v>2047777.7</v>
      </c>
      <c r="D57" s="40">
        <v>2143542.7999999998</v>
      </c>
      <c r="E57" s="40">
        <v>1562462.6</v>
      </c>
    </row>
    <row r="58" spans="1:5" s="37" customFormat="1" ht="30" x14ac:dyDescent="0.2">
      <c r="A58" s="41" t="s">
        <v>90</v>
      </c>
      <c r="B58" s="39" t="s">
        <v>75</v>
      </c>
      <c r="C58" s="40">
        <v>144941.20000000001</v>
      </c>
      <c r="D58" s="40">
        <v>148346.29999999999</v>
      </c>
      <c r="E58" s="40">
        <v>151884.70000000001</v>
      </c>
    </row>
    <row r="59" spans="1:5" s="37" customFormat="1" ht="45" x14ac:dyDescent="0.2">
      <c r="A59" s="41" t="s">
        <v>176</v>
      </c>
      <c r="B59" s="39" t="s">
        <v>110</v>
      </c>
      <c r="C59" s="40">
        <v>103520.8</v>
      </c>
      <c r="D59" s="40">
        <v>104645.2</v>
      </c>
      <c r="E59" s="40">
        <v>99644.7</v>
      </c>
    </row>
    <row r="60" spans="1:5" s="37" customFormat="1" ht="42.75" x14ac:dyDescent="0.2">
      <c r="A60" s="34">
        <v>10</v>
      </c>
      <c r="B60" s="35" t="s">
        <v>112</v>
      </c>
      <c r="C60" s="36">
        <f>SUM(C61:C65)</f>
        <v>3124562.9000000004</v>
      </c>
      <c r="D60" s="36">
        <f>SUM(D61:D65)</f>
        <v>3122024.8</v>
      </c>
      <c r="E60" s="36">
        <f>SUM(E61:E65)</f>
        <v>3030478.3000000003</v>
      </c>
    </row>
    <row r="61" spans="1:5" s="37" customFormat="1" ht="30" x14ac:dyDescent="0.2">
      <c r="A61" s="38" t="s">
        <v>94</v>
      </c>
      <c r="B61" s="39" t="s">
        <v>85</v>
      </c>
      <c r="C61" s="40">
        <v>191537.6</v>
      </c>
      <c r="D61" s="40">
        <v>180415.8</v>
      </c>
      <c r="E61" s="40">
        <v>180415.8</v>
      </c>
    </row>
    <row r="62" spans="1:5" s="37" customFormat="1" x14ac:dyDescent="0.2">
      <c r="A62" s="41" t="s">
        <v>95</v>
      </c>
      <c r="B62" s="39" t="s">
        <v>59</v>
      </c>
      <c r="C62" s="40">
        <v>1455690.1</v>
      </c>
      <c r="D62" s="40">
        <v>1463686.8</v>
      </c>
      <c r="E62" s="40">
        <v>1373925.1</v>
      </c>
    </row>
    <row r="63" spans="1:5" s="37" customFormat="1" x14ac:dyDescent="0.2">
      <c r="A63" s="41" t="s">
        <v>177</v>
      </c>
      <c r="B63" s="39" t="s">
        <v>117</v>
      </c>
      <c r="C63" s="40">
        <v>1216.8</v>
      </c>
      <c r="D63" s="40">
        <v>1216.8</v>
      </c>
      <c r="E63" s="40">
        <v>1216.8</v>
      </c>
    </row>
    <row r="64" spans="1:5" s="37" customFormat="1" ht="30" x14ac:dyDescent="0.2">
      <c r="A64" s="41" t="s">
        <v>178</v>
      </c>
      <c r="B64" s="39" t="s">
        <v>68</v>
      </c>
      <c r="C64" s="40">
        <v>1427960.9</v>
      </c>
      <c r="D64" s="40">
        <v>1428547.9</v>
      </c>
      <c r="E64" s="40">
        <v>1426763.1</v>
      </c>
    </row>
    <row r="65" spans="1:5" s="37" customFormat="1" ht="30" x14ac:dyDescent="0.2">
      <c r="A65" s="41" t="s">
        <v>179</v>
      </c>
      <c r="B65" s="39" t="s">
        <v>116</v>
      </c>
      <c r="C65" s="40">
        <v>48157.5</v>
      </c>
      <c r="D65" s="40">
        <v>48157.5</v>
      </c>
      <c r="E65" s="40">
        <v>48157.5</v>
      </c>
    </row>
    <row r="66" spans="1:5" s="37" customFormat="1" ht="42.75" x14ac:dyDescent="0.2">
      <c r="A66" s="34" t="s">
        <v>96</v>
      </c>
      <c r="B66" s="35" t="s">
        <v>119</v>
      </c>
      <c r="C66" s="36">
        <f>SUM(C67:C73)</f>
        <v>2520659.6</v>
      </c>
      <c r="D66" s="36">
        <f>SUM(D67:D73)</f>
        <v>2086174.4</v>
      </c>
      <c r="E66" s="36">
        <f>SUM(E67:E73)</f>
        <v>1735851.3</v>
      </c>
    </row>
    <row r="67" spans="1:5" s="37" customFormat="1" ht="30" x14ac:dyDescent="0.2">
      <c r="A67" s="41" t="s">
        <v>98</v>
      </c>
      <c r="B67" s="39" t="s">
        <v>42</v>
      </c>
      <c r="C67" s="40">
        <v>4160</v>
      </c>
      <c r="D67" s="40">
        <v>4160</v>
      </c>
      <c r="E67" s="40">
        <v>4160</v>
      </c>
    </row>
    <row r="68" spans="1:5" s="37" customFormat="1" ht="30" x14ac:dyDescent="0.2">
      <c r="A68" s="41" t="s">
        <v>99</v>
      </c>
      <c r="B68" s="39" t="s">
        <v>85</v>
      </c>
      <c r="C68" s="40">
        <v>3255</v>
      </c>
      <c r="D68" s="40">
        <v>3000</v>
      </c>
      <c r="E68" s="40">
        <v>3000</v>
      </c>
    </row>
    <row r="69" spans="1:5" s="37" customFormat="1" ht="30" x14ac:dyDescent="0.2">
      <c r="A69" s="38" t="s">
        <v>100</v>
      </c>
      <c r="B69" s="39" t="s">
        <v>91</v>
      </c>
      <c r="C69" s="40">
        <v>15328.3</v>
      </c>
      <c r="D69" s="40">
        <v>19283.3</v>
      </c>
      <c r="E69" s="40">
        <f>14000-10219</f>
        <v>3781</v>
      </c>
    </row>
    <row r="70" spans="1:5" s="37" customFormat="1" ht="30" x14ac:dyDescent="0.2">
      <c r="A70" s="41" t="s">
        <v>102</v>
      </c>
      <c r="B70" s="39" t="s">
        <v>92</v>
      </c>
      <c r="C70" s="40">
        <v>71282</v>
      </c>
      <c r="D70" s="40">
        <v>72462</v>
      </c>
      <c r="E70" s="40">
        <v>73689</v>
      </c>
    </row>
    <row r="71" spans="1:5" s="37" customFormat="1" ht="30" x14ac:dyDescent="0.2">
      <c r="A71" s="41" t="s">
        <v>154</v>
      </c>
      <c r="B71" s="39" t="s">
        <v>68</v>
      </c>
      <c r="C71" s="40">
        <v>1406323.2</v>
      </c>
      <c r="D71" s="40">
        <v>1128919.5</v>
      </c>
      <c r="E71" s="40">
        <v>798457.5</v>
      </c>
    </row>
    <row r="72" spans="1:5" s="37" customFormat="1" ht="30" x14ac:dyDescent="0.2">
      <c r="A72" s="41" t="s">
        <v>180</v>
      </c>
      <c r="B72" s="39" t="s">
        <v>103</v>
      </c>
      <c r="C72" s="40">
        <v>947707.1</v>
      </c>
      <c r="D72" s="40">
        <v>858349.6</v>
      </c>
      <c r="E72" s="40">
        <v>737569.8</v>
      </c>
    </row>
    <row r="73" spans="1:5" s="37" customFormat="1" x14ac:dyDescent="0.2">
      <c r="A73" s="41" t="s">
        <v>181</v>
      </c>
      <c r="B73" s="39" t="s">
        <v>46</v>
      </c>
      <c r="C73" s="40">
        <v>72604</v>
      </c>
      <c r="D73" s="40"/>
      <c r="E73" s="40">
        <v>115194</v>
      </c>
    </row>
    <row r="74" spans="1:5" s="37" customFormat="1" ht="42.75" x14ac:dyDescent="0.2">
      <c r="A74" s="34" t="s">
        <v>104</v>
      </c>
      <c r="B74" s="35" t="s">
        <v>122</v>
      </c>
      <c r="C74" s="36">
        <f>SUM(C75:C77)</f>
        <v>15490859.799999999</v>
      </c>
      <c r="D74" s="36">
        <f>SUM(D75:D77)</f>
        <v>13363828.800000001</v>
      </c>
      <c r="E74" s="36">
        <f>SUM(E75:E77)</f>
        <v>11576576.199999999</v>
      </c>
    </row>
    <row r="75" spans="1:5" s="37" customFormat="1" ht="30" x14ac:dyDescent="0.2">
      <c r="A75" s="41" t="s">
        <v>106</v>
      </c>
      <c r="B75" s="39" t="s">
        <v>40</v>
      </c>
      <c r="C75" s="40">
        <v>14958903.1</v>
      </c>
      <c r="D75" s="40">
        <v>13036038</v>
      </c>
      <c r="E75" s="40">
        <v>11388879</v>
      </c>
    </row>
    <row r="76" spans="1:5" s="37" customFormat="1" x14ac:dyDescent="0.2">
      <c r="A76" s="41" t="s">
        <v>106</v>
      </c>
      <c r="B76" s="39" t="s">
        <v>151</v>
      </c>
      <c r="C76" s="40">
        <v>520486.7</v>
      </c>
      <c r="D76" s="40">
        <v>316320.8</v>
      </c>
      <c r="E76" s="40">
        <v>176227.20000000001</v>
      </c>
    </row>
    <row r="77" spans="1:5" s="37" customFormat="1" ht="30" x14ac:dyDescent="0.2">
      <c r="A77" s="41" t="s">
        <v>109</v>
      </c>
      <c r="B77" s="39" t="s">
        <v>126</v>
      </c>
      <c r="C77" s="40">
        <v>11470</v>
      </c>
      <c r="D77" s="40">
        <v>11470</v>
      </c>
      <c r="E77" s="40">
        <v>11470</v>
      </c>
    </row>
    <row r="78" spans="1:5" s="37" customFormat="1" ht="42.75" x14ac:dyDescent="0.2">
      <c r="A78" s="34" t="s">
        <v>111</v>
      </c>
      <c r="B78" s="35" t="s">
        <v>128</v>
      </c>
      <c r="C78" s="36">
        <f>SUM(C79:C81)</f>
        <v>4594942.4000000004</v>
      </c>
      <c r="D78" s="36">
        <f>SUM(D79:D81)</f>
        <v>4270723.5</v>
      </c>
      <c r="E78" s="36">
        <f>SUM(E79:E81)</f>
        <v>3632532.2</v>
      </c>
    </row>
    <row r="79" spans="1:5" s="37" customFormat="1" ht="30" x14ac:dyDescent="0.2">
      <c r="A79" s="41" t="s">
        <v>113</v>
      </c>
      <c r="B79" s="39" t="s">
        <v>44</v>
      </c>
      <c r="C79" s="40">
        <v>3993370.5</v>
      </c>
      <c r="D79" s="40">
        <v>3675473.7</v>
      </c>
      <c r="E79" s="40">
        <v>3039074.4</v>
      </c>
    </row>
    <row r="80" spans="1:5" s="37" customFormat="1" ht="30" x14ac:dyDescent="0.2">
      <c r="A80" s="41" t="s">
        <v>114</v>
      </c>
      <c r="B80" s="39" t="s">
        <v>91</v>
      </c>
      <c r="C80" s="40">
        <v>851.7</v>
      </c>
      <c r="D80" s="40">
        <v>2085</v>
      </c>
      <c r="E80" s="40">
        <f>2000-1707</f>
        <v>293</v>
      </c>
    </row>
    <row r="81" spans="1:5" s="37" customFormat="1" x14ac:dyDescent="0.2">
      <c r="A81" s="38" t="s">
        <v>115</v>
      </c>
      <c r="B81" s="39" t="s">
        <v>47</v>
      </c>
      <c r="C81" s="40">
        <v>600720.19999999995</v>
      </c>
      <c r="D81" s="40">
        <v>593164.80000000005</v>
      </c>
      <c r="E81" s="40">
        <v>593164.80000000005</v>
      </c>
    </row>
    <row r="82" spans="1:5" s="37" customFormat="1" ht="57" x14ac:dyDescent="0.2">
      <c r="A82" s="34" t="s">
        <v>118</v>
      </c>
      <c r="B82" s="35" t="s">
        <v>132</v>
      </c>
      <c r="C82" s="36">
        <f>C83</f>
        <v>6261659</v>
      </c>
      <c r="D82" s="36">
        <f>D83</f>
        <v>6571330.2000000002</v>
      </c>
      <c r="E82" s="36">
        <f>E83</f>
        <v>6559516.5999999996</v>
      </c>
    </row>
    <row r="83" spans="1:5" s="37" customFormat="1" x14ac:dyDescent="0.2">
      <c r="A83" s="38" t="s">
        <v>120</v>
      </c>
      <c r="B83" s="39" t="s">
        <v>134</v>
      </c>
      <c r="C83" s="40">
        <v>6261659</v>
      </c>
      <c r="D83" s="40">
        <v>6571330.2000000002</v>
      </c>
      <c r="E83" s="40">
        <v>6559516.5999999996</v>
      </c>
    </row>
    <row r="84" spans="1:5" s="37" customFormat="1" ht="42.75" x14ac:dyDescent="0.2">
      <c r="A84" s="42" t="s">
        <v>121</v>
      </c>
      <c r="B84" s="35" t="s">
        <v>136</v>
      </c>
      <c r="C84" s="36">
        <f>SUM(C85:C92)</f>
        <v>1962631.4</v>
      </c>
      <c r="D84" s="36">
        <f>SUM(D85:D92)</f>
        <v>850723.8</v>
      </c>
      <c r="E84" s="36">
        <f>SUM(E85:E92)</f>
        <v>850544.10000000009</v>
      </c>
    </row>
    <row r="85" spans="1:5" s="37" customFormat="1" ht="30" x14ac:dyDescent="0.2">
      <c r="A85" s="41" t="s">
        <v>123</v>
      </c>
      <c r="B85" s="39" t="s">
        <v>42</v>
      </c>
      <c r="C85" s="40">
        <v>1601</v>
      </c>
      <c r="D85" s="40">
        <v>1601</v>
      </c>
      <c r="E85" s="40">
        <v>1601</v>
      </c>
    </row>
    <row r="86" spans="1:5" s="37" customFormat="1" ht="30" x14ac:dyDescent="0.2">
      <c r="A86" s="41" t="s">
        <v>124</v>
      </c>
      <c r="B86" s="39" t="s">
        <v>85</v>
      </c>
      <c r="C86" s="40">
        <v>24330.5</v>
      </c>
      <c r="D86" s="40">
        <v>21438.5</v>
      </c>
      <c r="E86" s="40">
        <v>20073.3</v>
      </c>
    </row>
    <row r="87" spans="1:5" s="37" customFormat="1" ht="30" x14ac:dyDescent="0.2">
      <c r="A87" s="41" t="s">
        <v>125</v>
      </c>
      <c r="B87" s="39" t="s">
        <v>155</v>
      </c>
      <c r="C87" s="40">
        <v>181521.6</v>
      </c>
      <c r="D87" s="40">
        <v>171716.5</v>
      </c>
      <c r="E87" s="40">
        <v>171716.5</v>
      </c>
    </row>
    <row r="88" spans="1:5" s="37" customFormat="1" x14ac:dyDescent="0.2">
      <c r="A88" s="41" t="s">
        <v>182</v>
      </c>
      <c r="B88" s="39" t="s">
        <v>149</v>
      </c>
      <c r="C88" s="40">
        <v>9408</v>
      </c>
      <c r="D88" s="40">
        <v>9408</v>
      </c>
      <c r="E88" s="40">
        <v>9408</v>
      </c>
    </row>
    <row r="89" spans="1:5" s="37" customFormat="1" x14ac:dyDescent="0.2">
      <c r="A89" s="41" t="s">
        <v>183</v>
      </c>
      <c r="B89" s="39" t="s">
        <v>117</v>
      </c>
      <c r="C89" s="40">
        <v>446831</v>
      </c>
      <c r="D89" s="40">
        <v>401927.9</v>
      </c>
      <c r="E89" s="40">
        <v>401927.8</v>
      </c>
    </row>
    <row r="90" spans="1:5" s="37" customFormat="1" x14ac:dyDescent="0.2">
      <c r="A90" s="41" t="s">
        <v>184</v>
      </c>
      <c r="B90" s="39" t="s">
        <v>134</v>
      </c>
      <c r="C90" s="40">
        <v>499478.7</v>
      </c>
      <c r="D90" s="40"/>
      <c r="E90" s="40"/>
    </row>
    <row r="91" spans="1:5" s="37" customFormat="1" ht="45" x14ac:dyDescent="0.2">
      <c r="A91" s="41" t="s">
        <v>185</v>
      </c>
      <c r="B91" s="39" t="s">
        <v>138</v>
      </c>
      <c r="C91" s="40">
        <v>543761.6</v>
      </c>
      <c r="D91" s="40">
        <v>86118.1</v>
      </c>
      <c r="E91" s="40">
        <v>85316.3</v>
      </c>
    </row>
    <row r="92" spans="1:5" s="37" customFormat="1" ht="30" x14ac:dyDescent="0.2">
      <c r="A92" s="41" t="s">
        <v>186</v>
      </c>
      <c r="B92" s="39" t="s">
        <v>101</v>
      </c>
      <c r="C92" s="40">
        <v>255699</v>
      </c>
      <c r="D92" s="40">
        <v>158513.79999999999</v>
      </c>
      <c r="E92" s="40">
        <v>160501.20000000001</v>
      </c>
    </row>
    <row r="93" spans="1:5" s="37" customFormat="1" ht="42.75" x14ac:dyDescent="0.2">
      <c r="A93" s="34" t="s">
        <v>127</v>
      </c>
      <c r="B93" s="35" t="s">
        <v>51</v>
      </c>
      <c r="C93" s="36">
        <f>C94+C95</f>
        <v>1279233.6000000001</v>
      </c>
      <c r="D93" s="36">
        <f>D94+D95</f>
        <v>1289571.3999999999</v>
      </c>
      <c r="E93" s="36">
        <f>E94+E95</f>
        <v>493621.2</v>
      </c>
    </row>
    <row r="94" spans="1:5" s="37" customFormat="1" ht="30" x14ac:dyDescent="0.2">
      <c r="A94" s="41" t="s">
        <v>129</v>
      </c>
      <c r="B94" s="39" t="s">
        <v>42</v>
      </c>
      <c r="C94" s="40">
        <v>4004</v>
      </c>
      <c r="D94" s="40">
        <v>4004</v>
      </c>
      <c r="E94" s="40">
        <v>4004</v>
      </c>
    </row>
    <row r="95" spans="1:5" s="37" customFormat="1" ht="30" x14ac:dyDescent="0.2">
      <c r="A95" s="41" t="s">
        <v>130</v>
      </c>
      <c r="B95" s="39" t="s">
        <v>53</v>
      </c>
      <c r="C95" s="40">
        <v>1275229.6000000001</v>
      </c>
      <c r="D95" s="40">
        <v>1285567.3999999999</v>
      </c>
      <c r="E95" s="40">
        <v>489617.2</v>
      </c>
    </row>
    <row r="96" spans="1:5" s="37" customFormat="1" ht="42.75" x14ac:dyDescent="0.2">
      <c r="A96" s="34" t="s">
        <v>131</v>
      </c>
      <c r="B96" s="35" t="s">
        <v>49</v>
      </c>
      <c r="C96" s="36">
        <f>C97</f>
        <v>166555.20000000001</v>
      </c>
      <c r="D96" s="36">
        <f>D97</f>
        <v>168928.5</v>
      </c>
      <c r="E96" s="36">
        <f>E97</f>
        <v>168928.5</v>
      </c>
    </row>
    <row r="97" spans="1:5" s="37" customFormat="1" x14ac:dyDescent="0.2">
      <c r="A97" s="41" t="s">
        <v>133</v>
      </c>
      <c r="B97" s="39" t="s">
        <v>149</v>
      </c>
      <c r="C97" s="40">
        <v>166555.20000000001</v>
      </c>
      <c r="D97" s="40">
        <v>168928.5</v>
      </c>
      <c r="E97" s="40">
        <v>168928.5</v>
      </c>
    </row>
    <row r="98" spans="1:5" s="37" customFormat="1" ht="42.75" x14ac:dyDescent="0.2">
      <c r="A98" s="34" t="s">
        <v>135</v>
      </c>
      <c r="B98" s="35" t="s">
        <v>38</v>
      </c>
      <c r="C98" s="36">
        <f>SUBTOTAL(9,C99:C103)-0.01</f>
        <v>1095172.8899999999</v>
      </c>
      <c r="D98" s="36">
        <f>SUBTOTAL(9,D99:D103)-0.01</f>
        <v>1292713.8899999999</v>
      </c>
      <c r="E98" s="36">
        <f>SUBTOTAL(9,E99:E103)-0.01</f>
        <v>570332.29</v>
      </c>
    </row>
    <row r="99" spans="1:5" s="37" customFormat="1" ht="30" x14ac:dyDescent="0.2">
      <c r="A99" s="43" t="s">
        <v>137</v>
      </c>
      <c r="B99" s="39" t="s">
        <v>40</v>
      </c>
      <c r="C99" s="40">
        <v>100336.2</v>
      </c>
      <c r="D99" s="40">
        <v>397301.6</v>
      </c>
      <c r="E99" s="40"/>
    </row>
    <row r="100" spans="1:5" s="37" customFormat="1" ht="30" x14ac:dyDescent="0.2">
      <c r="A100" s="41" t="s">
        <v>139</v>
      </c>
      <c r="B100" s="39" t="s">
        <v>44</v>
      </c>
      <c r="C100" s="40">
        <v>398040</v>
      </c>
      <c r="D100" s="40">
        <v>195564.2</v>
      </c>
      <c r="E100" s="40">
        <v>197397.8</v>
      </c>
    </row>
    <row r="101" spans="1:5" s="37" customFormat="1" ht="30" x14ac:dyDescent="0.2">
      <c r="A101" s="41" t="s">
        <v>140</v>
      </c>
      <c r="B101" s="39" t="s">
        <v>45</v>
      </c>
      <c r="C101" s="40">
        <v>21807</v>
      </c>
      <c r="D101" s="40"/>
      <c r="E101" s="40"/>
    </row>
    <row r="102" spans="1:5" s="37" customFormat="1" x14ac:dyDescent="0.2">
      <c r="A102" s="41" t="s">
        <v>141</v>
      </c>
      <c r="B102" s="39" t="s">
        <v>46</v>
      </c>
      <c r="C102" s="40">
        <v>574255.19999999995</v>
      </c>
      <c r="D102" s="40">
        <v>699452.6</v>
      </c>
      <c r="E102" s="40">
        <v>372539</v>
      </c>
    </row>
    <row r="103" spans="1:5" s="37" customFormat="1" ht="19.5" customHeight="1" x14ac:dyDescent="0.2">
      <c r="A103" s="41" t="s">
        <v>142</v>
      </c>
      <c r="B103" s="39" t="s">
        <v>47</v>
      </c>
      <c r="C103" s="40">
        <v>734.5</v>
      </c>
      <c r="D103" s="40">
        <v>395.5</v>
      </c>
      <c r="E103" s="40">
        <v>395.5</v>
      </c>
    </row>
  </sheetData>
  <mergeCells count="2">
    <mergeCell ref="B2:E2"/>
    <mergeCell ref="B1:E1"/>
  </mergeCells>
  <pageMargins left="0.78740157480314965" right="0.39370078740157483" top="0.78740157480314965" bottom="0.78740157480314965" header="0" footer="0"/>
  <pageSetup paperSize="9" scale="89" fitToHeight="0" orientation="portrait" r:id="rId1"/>
  <headerFooter alignWithMargins="0">
    <oddFooter>&amp;C&amp;P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E89"/>
  <sheetViews>
    <sheetView tabSelected="1" view="pageBreakPreview" topLeftCell="A67" zoomScaleNormal="84" zoomScaleSheetLayoutView="100" workbookViewId="0">
      <selection activeCell="D18" sqref="D18"/>
    </sheetView>
  </sheetViews>
  <sheetFormatPr defaultColWidth="63.140625" defaultRowHeight="12.75" x14ac:dyDescent="0.2"/>
  <cols>
    <col min="1" max="1" width="5.42578125" style="53" bestFit="1" customWidth="1"/>
    <col min="2" max="2" width="71.42578125" style="45" customWidth="1"/>
    <col min="3" max="3" width="17.5703125" style="44" customWidth="1"/>
    <col min="4" max="4" width="18.140625" style="44" customWidth="1"/>
    <col min="5" max="5" width="18.42578125" style="44" customWidth="1"/>
    <col min="6" max="16384" width="63.140625" style="45"/>
  </cols>
  <sheetData>
    <row r="1" spans="1:5" x14ac:dyDescent="0.2">
      <c r="E1" s="46" t="s">
        <v>187</v>
      </c>
    </row>
    <row r="2" spans="1:5" ht="48.75" customHeight="1" x14ac:dyDescent="0.2">
      <c r="B2" s="77" t="s">
        <v>202</v>
      </c>
      <c r="C2" s="77"/>
      <c r="D2" s="77"/>
      <c r="E2" s="77"/>
    </row>
    <row r="3" spans="1:5" x14ac:dyDescent="0.2">
      <c r="B3" s="57" t="s">
        <v>197</v>
      </c>
      <c r="E3" s="46"/>
    </row>
    <row r="4" spans="1:5" ht="31.5" x14ac:dyDescent="0.25">
      <c r="A4" s="78" t="s">
        <v>188</v>
      </c>
      <c r="B4" s="80" t="s">
        <v>198</v>
      </c>
      <c r="C4" s="47" t="s">
        <v>189</v>
      </c>
      <c r="D4" s="47" t="s">
        <v>190</v>
      </c>
      <c r="E4" s="47" t="s">
        <v>203</v>
      </c>
    </row>
    <row r="5" spans="1:5" ht="22.5" customHeight="1" x14ac:dyDescent="0.25">
      <c r="A5" s="79"/>
      <c r="B5" s="81"/>
      <c r="C5" s="48">
        <f>C15+C20+C25+C29+C34+C39+C43+C47+C49+C54+C59+C65+C69+C74+C76+C80+C83+C87</f>
        <v>155226364</v>
      </c>
      <c r="D5" s="48">
        <f>D15+D20+D25+D29+D34+D39+D43+D47+D49+D54+D59+D65+D69+D74+D76+D80+D83+D87</f>
        <v>146915226.49999997</v>
      </c>
      <c r="E5" s="48">
        <f>E15+E20+E25+E29+E34+E39+E43+E47+E49+E54+E59+E65+E69+E74+E76+E80+E83+E87</f>
        <v>133536275</v>
      </c>
    </row>
    <row r="6" spans="1:5" s="65" customFormat="1" ht="15.75" x14ac:dyDescent="0.25">
      <c r="A6" s="62"/>
      <c r="B6" s="63" t="s">
        <v>199</v>
      </c>
      <c r="C6" s="64">
        <f>C5-C13</f>
        <v>49135321.200000018</v>
      </c>
      <c r="D6" s="64">
        <f>D5-D13</f>
        <v>42488385.799999967</v>
      </c>
      <c r="E6" s="64">
        <f>E5-E13</f>
        <v>33438155.900000021</v>
      </c>
    </row>
    <row r="7" spans="1:5" s="60" customFormat="1" ht="15.75" x14ac:dyDescent="0.25">
      <c r="A7" s="58"/>
      <c r="B7" s="59" t="s">
        <v>201</v>
      </c>
      <c r="C7" s="56">
        <f>C6/C5</f>
        <v>0.31653979345931221</v>
      </c>
      <c r="D7" s="56">
        <f>D6/D5</f>
        <v>0.28920341895262963</v>
      </c>
      <c r="E7" s="56">
        <f>E6/E5</f>
        <v>0.25040503713316864</v>
      </c>
    </row>
    <row r="8" spans="1:5" s="60" customFormat="1" ht="15.75" x14ac:dyDescent="0.25">
      <c r="A8" s="58"/>
      <c r="B8" s="61" t="s">
        <v>191</v>
      </c>
      <c r="C8" s="52">
        <f>C16+C21+C26+C30+C35+C40+C44+C50+C55+C60+C66+C70+C81</f>
        <v>13914958.300000001</v>
      </c>
      <c r="D8" s="52">
        <f t="shared" ref="D8:E8" si="0">D16+D21+D26+D30+D35+D40+D44+D50+D55+D60+D66+D70+D81</f>
        <v>13344228.700000003</v>
      </c>
      <c r="E8" s="52">
        <f t="shared" si="0"/>
        <v>8720643</v>
      </c>
    </row>
    <row r="9" spans="1:5" s="60" customFormat="1" ht="15.75" x14ac:dyDescent="0.25">
      <c r="A9" s="58"/>
      <c r="B9" s="61" t="s">
        <v>195</v>
      </c>
      <c r="C9" s="52">
        <f>C22+C31+C36+C71+C77+C88</f>
        <v>4329537.8</v>
      </c>
      <c r="D9" s="52">
        <f t="shared" ref="D9:E9" si="1">D22+D31+D36+D71+D77+D88</f>
        <v>3969468.5</v>
      </c>
      <c r="E9" s="52">
        <f t="shared" si="1"/>
        <v>2424668.1</v>
      </c>
    </row>
    <row r="10" spans="1:5" s="60" customFormat="1" ht="15.75" x14ac:dyDescent="0.25">
      <c r="A10" s="58"/>
      <c r="B10" s="61" t="s">
        <v>193</v>
      </c>
      <c r="C10" s="52">
        <f>C18+C52+C57+C62</f>
        <v>701307.60000000009</v>
      </c>
      <c r="D10" s="52">
        <f t="shared" ref="D10:E10" si="2">D18+D52+D57+D62</f>
        <v>227349.2</v>
      </c>
      <c r="E10" s="52">
        <f t="shared" si="2"/>
        <v>138544</v>
      </c>
    </row>
    <row r="11" spans="1:5" s="60" customFormat="1" ht="15.75" x14ac:dyDescent="0.25">
      <c r="A11" s="58"/>
      <c r="B11" s="61" t="s">
        <v>196</v>
      </c>
      <c r="C11" s="52">
        <f>C63+C85</f>
        <v>40328.300000000003</v>
      </c>
      <c r="D11" s="52">
        <f t="shared" ref="D11:E11" si="3">D63+D85</f>
        <v>19283.3</v>
      </c>
      <c r="E11" s="52">
        <f t="shared" si="3"/>
        <v>3781</v>
      </c>
    </row>
    <row r="12" spans="1:5" s="60" customFormat="1" ht="15.75" x14ac:dyDescent="0.25">
      <c r="A12" s="58"/>
      <c r="B12" s="61" t="s">
        <v>194</v>
      </c>
      <c r="C12" s="52">
        <f>C19+C24+C28+C33+C38+C42+C46+C53+C58+C64+C68+C73+C79+C86+C89</f>
        <v>30149189.199999996</v>
      </c>
      <c r="D12" s="52">
        <f t="shared" ref="D12:E12" si="4">D19+D24+D28+D33+D38+D42+D46+D53+D58+D64+D68+D73+D79+D86+D89</f>
        <v>24928056.100000001</v>
      </c>
      <c r="E12" s="52">
        <f t="shared" si="4"/>
        <v>22150519.800000004</v>
      </c>
    </row>
    <row r="13" spans="1:5" s="65" customFormat="1" ht="15.75" x14ac:dyDescent="0.25">
      <c r="A13" s="62"/>
      <c r="B13" s="63" t="s">
        <v>200</v>
      </c>
      <c r="C13" s="64">
        <v>106091042.79999998</v>
      </c>
      <c r="D13" s="64">
        <v>104426840.7</v>
      </c>
      <c r="E13" s="64">
        <v>100098119.09999998</v>
      </c>
    </row>
    <row r="14" spans="1:5" s="60" customFormat="1" ht="15.75" x14ac:dyDescent="0.25">
      <c r="A14" s="58"/>
      <c r="B14" s="59" t="s">
        <v>201</v>
      </c>
      <c r="C14" s="56">
        <f>C13/C5</f>
        <v>0.68346020654068773</v>
      </c>
      <c r="D14" s="56">
        <f>D13/D5</f>
        <v>0.71079658104737031</v>
      </c>
      <c r="E14" s="56">
        <f>E13/E5</f>
        <v>0.74959496286683136</v>
      </c>
    </row>
    <row r="15" spans="1:5" s="50" customFormat="1" ht="31.5" x14ac:dyDescent="0.25">
      <c r="A15" s="54">
        <v>1</v>
      </c>
      <c r="B15" s="49" t="s">
        <v>55</v>
      </c>
      <c r="C15" s="48">
        <f>SUM(C16:C19)</f>
        <v>25590305.699999999</v>
      </c>
      <c r="D15" s="48">
        <f t="shared" ref="D15:E15" si="5">SUM(D16:D19)</f>
        <v>25370718.299999997</v>
      </c>
      <c r="E15" s="48">
        <f t="shared" si="5"/>
        <v>23692123</v>
      </c>
    </row>
    <row r="16" spans="1:5" ht="15.75" x14ac:dyDescent="0.25">
      <c r="A16" s="55"/>
      <c r="B16" s="51" t="s">
        <v>191</v>
      </c>
      <c r="C16" s="47">
        <v>686653</v>
      </c>
      <c r="D16" s="47">
        <v>512715.7</v>
      </c>
      <c r="E16" s="47">
        <v>229265.1</v>
      </c>
    </row>
    <row r="17" spans="1:5" ht="15.75" x14ac:dyDescent="0.25">
      <c r="A17" s="55"/>
      <c r="B17" s="51" t="s">
        <v>192</v>
      </c>
      <c r="C17" s="47">
        <v>20705963.600000001</v>
      </c>
      <c r="D17" s="47">
        <v>21184274.199999999</v>
      </c>
      <c r="E17" s="47">
        <v>20937305.699999999</v>
      </c>
    </row>
    <row r="18" spans="1:5" ht="15.75" x14ac:dyDescent="0.25">
      <c r="A18" s="55"/>
      <c r="B18" s="51" t="s">
        <v>193</v>
      </c>
      <c r="C18" s="47">
        <v>348853.4</v>
      </c>
      <c r="D18" s="47"/>
      <c r="E18" s="47"/>
    </row>
    <row r="19" spans="1:5" ht="15.75" x14ac:dyDescent="0.25">
      <c r="A19" s="55"/>
      <c r="B19" s="51" t="s">
        <v>194</v>
      </c>
      <c r="C19" s="47">
        <v>3848835.7</v>
      </c>
      <c r="D19" s="47">
        <v>3673728.4</v>
      </c>
      <c r="E19" s="47">
        <v>2525552.2000000002</v>
      </c>
    </row>
    <row r="20" spans="1:5" s="50" customFormat="1" ht="31.5" x14ac:dyDescent="0.25">
      <c r="A20" s="54">
        <v>2</v>
      </c>
      <c r="B20" s="49" t="s">
        <v>61</v>
      </c>
      <c r="C20" s="48">
        <f>SUM(C21:C24)</f>
        <v>39331596.600000001</v>
      </c>
      <c r="D20" s="48">
        <f t="shared" ref="D20:E20" si="6">SUM(D21:D24)</f>
        <v>39859582.799999997</v>
      </c>
      <c r="E20" s="48">
        <f t="shared" si="6"/>
        <v>40900062.799999997</v>
      </c>
    </row>
    <row r="21" spans="1:5" ht="15.75" x14ac:dyDescent="0.25">
      <c r="A21" s="55"/>
      <c r="B21" s="51" t="s">
        <v>191</v>
      </c>
      <c r="C21" s="47">
        <v>178670.5</v>
      </c>
      <c r="D21" s="47">
        <v>96177.2</v>
      </c>
      <c r="E21" s="47">
        <v>55454.7</v>
      </c>
    </row>
    <row r="22" spans="1:5" ht="15.75" x14ac:dyDescent="0.25">
      <c r="A22" s="55"/>
      <c r="B22" s="51" t="s">
        <v>195</v>
      </c>
      <c r="C22" s="47">
        <v>2245.1</v>
      </c>
      <c r="D22" s="47">
        <v>2245.1</v>
      </c>
      <c r="E22" s="47">
        <v>1459.3</v>
      </c>
    </row>
    <row r="23" spans="1:5" ht="15.75" x14ac:dyDescent="0.25">
      <c r="A23" s="55"/>
      <c r="B23" s="51" t="s">
        <v>192</v>
      </c>
      <c r="C23" s="47">
        <v>36965480.5</v>
      </c>
      <c r="D23" s="47">
        <v>38181772.100000001</v>
      </c>
      <c r="E23" s="47">
        <v>38819340.799999997</v>
      </c>
    </row>
    <row r="24" spans="1:5" ht="15.75" x14ac:dyDescent="0.25">
      <c r="A24" s="55"/>
      <c r="B24" s="51" t="s">
        <v>194</v>
      </c>
      <c r="C24" s="47">
        <v>2185200.5</v>
      </c>
      <c r="D24" s="47">
        <v>1579388.4</v>
      </c>
      <c r="E24" s="47">
        <v>2023808</v>
      </c>
    </row>
    <row r="25" spans="1:5" s="50" customFormat="1" ht="47.25" x14ac:dyDescent="0.25">
      <c r="A25" s="54">
        <v>3</v>
      </c>
      <c r="B25" s="49" t="s">
        <v>70</v>
      </c>
      <c r="C25" s="48">
        <f>SUM(C26:C28)</f>
        <v>24263066</v>
      </c>
      <c r="D25" s="48">
        <f t="shared" ref="D25:E25" si="7">SUM(D26:D28)</f>
        <v>24470755.700000003</v>
      </c>
      <c r="E25" s="48">
        <f t="shared" si="7"/>
        <v>17523779.100000001</v>
      </c>
    </row>
    <row r="26" spans="1:5" ht="15.75" x14ac:dyDescent="0.25">
      <c r="A26" s="55"/>
      <c r="B26" s="51" t="s">
        <v>191</v>
      </c>
      <c r="C26" s="47">
        <v>3618507.9</v>
      </c>
      <c r="D26" s="47">
        <v>3625295.7</v>
      </c>
      <c r="E26" s="47">
        <v>1374889.9</v>
      </c>
    </row>
    <row r="27" spans="1:5" ht="15.75" x14ac:dyDescent="0.25">
      <c r="A27" s="55"/>
      <c r="B27" s="51" t="s">
        <v>192</v>
      </c>
      <c r="C27" s="47">
        <v>16376096.5</v>
      </c>
      <c r="D27" s="47">
        <v>16404412.6</v>
      </c>
      <c r="E27" s="47">
        <v>13337492.5</v>
      </c>
    </row>
    <row r="28" spans="1:5" ht="15.75" x14ac:dyDescent="0.25">
      <c r="A28" s="55"/>
      <c r="B28" s="51" t="s">
        <v>194</v>
      </c>
      <c r="C28" s="47">
        <v>4268461.5999999996</v>
      </c>
      <c r="D28" s="47">
        <v>4441047.4000000004</v>
      </c>
      <c r="E28" s="47">
        <v>2811396.7</v>
      </c>
    </row>
    <row r="29" spans="1:5" s="50" customFormat="1" ht="39.75" customHeight="1" x14ac:dyDescent="0.25">
      <c r="A29" s="54">
        <v>4</v>
      </c>
      <c r="B29" s="49" t="s">
        <v>77</v>
      </c>
      <c r="C29" s="48">
        <f>SUM(C30:C33)</f>
        <v>3041259.6</v>
      </c>
      <c r="D29" s="48">
        <f t="shared" ref="D29:E29" si="8">SUM(D30:D33)</f>
        <v>2102065.3000000003</v>
      </c>
      <c r="E29" s="48">
        <f t="shared" si="8"/>
        <v>1280379.6000000001</v>
      </c>
    </row>
    <row r="30" spans="1:5" ht="15.75" x14ac:dyDescent="0.25">
      <c r="A30" s="55"/>
      <c r="B30" s="51" t="s">
        <v>191</v>
      </c>
      <c r="C30" s="47">
        <v>788823.4</v>
      </c>
      <c r="D30" s="47">
        <v>282986.8</v>
      </c>
      <c r="E30" s="47"/>
    </row>
    <row r="31" spans="1:5" ht="15.75" x14ac:dyDescent="0.25">
      <c r="A31" s="55"/>
      <c r="B31" s="51" t="s">
        <v>195</v>
      </c>
      <c r="C31" s="47">
        <v>1094652.8999999999</v>
      </c>
      <c r="D31" s="47">
        <v>656468</v>
      </c>
      <c r="E31" s="47">
        <v>112000</v>
      </c>
    </row>
    <row r="32" spans="1:5" ht="15.75" x14ac:dyDescent="0.25">
      <c r="A32" s="55"/>
      <c r="B32" s="51" t="s">
        <v>192</v>
      </c>
      <c r="C32" s="47">
        <v>834392.1</v>
      </c>
      <c r="D32" s="47">
        <v>871578.9</v>
      </c>
      <c r="E32" s="47">
        <v>878244.1</v>
      </c>
    </row>
    <row r="33" spans="1:5" ht="15.75" x14ac:dyDescent="0.25">
      <c r="A33" s="55"/>
      <c r="B33" s="51" t="s">
        <v>194</v>
      </c>
      <c r="C33" s="47">
        <v>323391.2</v>
      </c>
      <c r="D33" s="47">
        <v>291031.59999999998</v>
      </c>
      <c r="E33" s="47">
        <v>290135.5</v>
      </c>
    </row>
    <row r="34" spans="1:5" s="50" customFormat="1" ht="31.5" x14ac:dyDescent="0.25">
      <c r="A34" s="54">
        <v>5</v>
      </c>
      <c r="B34" s="49" t="s">
        <v>81</v>
      </c>
      <c r="C34" s="48">
        <f>SUM(C35:C38)</f>
        <v>3466987.5</v>
      </c>
      <c r="D34" s="48">
        <f t="shared" ref="D34:E34" si="9">SUM(D35:D38)</f>
        <v>2476578</v>
      </c>
      <c r="E34" s="48">
        <f t="shared" si="9"/>
        <v>1974969</v>
      </c>
    </row>
    <row r="35" spans="1:5" ht="15.75" x14ac:dyDescent="0.25">
      <c r="A35" s="55"/>
      <c r="B35" s="51" t="s">
        <v>191</v>
      </c>
      <c r="C35" s="47">
        <v>198677</v>
      </c>
      <c r="D35" s="47">
        <v>394698.4</v>
      </c>
      <c r="E35" s="47">
        <v>2558</v>
      </c>
    </row>
    <row r="36" spans="1:5" ht="15.75" x14ac:dyDescent="0.25">
      <c r="A36" s="55"/>
      <c r="B36" s="51" t="s">
        <v>195</v>
      </c>
      <c r="C36" s="47">
        <v>261559.2</v>
      </c>
      <c r="D36" s="47">
        <v>293879.5</v>
      </c>
      <c r="E36" s="47">
        <v>283973</v>
      </c>
    </row>
    <row r="37" spans="1:5" ht="15.75" x14ac:dyDescent="0.25">
      <c r="A37" s="55"/>
      <c r="B37" s="51" t="s">
        <v>192</v>
      </c>
      <c r="C37" s="47">
        <v>2108164.6</v>
      </c>
      <c r="D37" s="47">
        <v>1355555.7</v>
      </c>
      <c r="E37" s="47">
        <v>1370887</v>
      </c>
    </row>
    <row r="38" spans="1:5" ht="15.75" x14ac:dyDescent="0.25">
      <c r="A38" s="55"/>
      <c r="B38" s="51" t="s">
        <v>194</v>
      </c>
      <c r="C38" s="47">
        <v>898586.7</v>
      </c>
      <c r="D38" s="47">
        <v>432444.4</v>
      </c>
      <c r="E38" s="47">
        <v>317551</v>
      </c>
    </row>
    <row r="39" spans="1:5" s="50" customFormat="1" ht="50.25" customHeight="1" x14ac:dyDescent="0.25">
      <c r="A39" s="54">
        <v>6</v>
      </c>
      <c r="B39" s="49" t="s">
        <v>86</v>
      </c>
      <c r="C39" s="48">
        <f>SUM(C40:C42)</f>
        <v>8319017.7000000002</v>
      </c>
      <c r="D39" s="48">
        <f t="shared" ref="D39:E39" si="10">SUM(D40:D42)</f>
        <v>7749059.7999999998</v>
      </c>
      <c r="E39" s="48">
        <f t="shared" si="10"/>
        <v>7683266.5</v>
      </c>
    </row>
    <row r="40" spans="1:5" ht="15.75" x14ac:dyDescent="0.25">
      <c r="A40" s="55"/>
      <c r="B40" s="51" t="s">
        <v>191</v>
      </c>
      <c r="C40" s="47">
        <v>4573155.5</v>
      </c>
      <c r="D40" s="47">
        <v>4607100.5999999996</v>
      </c>
      <c r="E40" s="47">
        <v>4428133.4000000004</v>
      </c>
    </row>
    <row r="41" spans="1:5" ht="15.75" x14ac:dyDescent="0.25">
      <c r="A41" s="55"/>
      <c r="B41" s="51" t="s">
        <v>192</v>
      </c>
      <c r="C41" s="47">
        <v>3003456.7</v>
      </c>
      <c r="D41" s="47">
        <v>2410397.5</v>
      </c>
      <c r="E41" s="47">
        <v>2433533.1</v>
      </c>
    </row>
    <row r="42" spans="1:5" ht="15.75" x14ac:dyDescent="0.25">
      <c r="A42" s="55"/>
      <c r="B42" s="51" t="s">
        <v>194</v>
      </c>
      <c r="C42" s="47">
        <v>742405.5</v>
      </c>
      <c r="D42" s="47">
        <v>731561.7</v>
      </c>
      <c r="E42" s="47">
        <v>821600</v>
      </c>
    </row>
    <row r="43" spans="1:5" s="50" customFormat="1" ht="63" x14ac:dyDescent="0.25">
      <c r="A43" s="54">
        <v>7</v>
      </c>
      <c r="B43" s="49" t="s">
        <v>93</v>
      </c>
      <c r="C43" s="48">
        <f>SUM(C44:C46)</f>
        <v>9740855.0999999996</v>
      </c>
      <c r="D43" s="48">
        <f t="shared" ref="D43:E43" si="11">SUM(D44:D46)</f>
        <v>6769742.5999999996</v>
      </c>
      <c r="E43" s="48">
        <f t="shared" si="11"/>
        <v>7279758.9000000004</v>
      </c>
    </row>
    <row r="44" spans="1:5" ht="15.75" x14ac:dyDescent="0.25">
      <c r="A44" s="55"/>
      <c r="B44" s="51" t="s">
        <v>191</v>
      </c>
      <c r="C44" s="47">
        <v>963615.5</v>
      </c>
      <c r="D44" s="47">
        <v>975330.8</v>
      </c>
      <c r="E44" s="47">
        <v>212700</v>
      </c>
    </row>
    <row r="45" spans="1:5" ht="15.75" x14ac:dyDescent="0.25">
      <c r="A45" s="55"/>
      <c r="B45" s="51" t="s">
        <v>192</v>
      </c>
      <c r="C45" s="47">
        <v>6361231</v>
      </c>
      <c r="D45" s="47">
        <v>5318939.5</v>
      </c>
      <c r="E45" s="47">
        <v>5270793.2</v>
      </c>
    </row>
    <row r="46" spans="1:5" ht="15.75" x14ac:dyDescent="0.25">
      <c r="A46" s="55"/>
      <c r="B46" s="51" t="s">
        <v>194</v>
      </c>
      <c r="C46" s="47">
        <v>2416008.6</v>
      </c>
      <c r="D46" s="47">
        <v>475472.3</v>
      </c>
      <c r="E46" s="47">
        <v>1796265.7</v>
      </c>
    </row>
    <row r="47" spans="1:5" s="50" customFormat="1" ht="31.5" x14ac:dyDescent="0.25">
      <c r="A47" s="54">
        <v>8</v>
      </c>
      <c r="B47" s="49" t="s">
        <v>97</v>
      </c>
      <c r="C47" s="48">
        <f>C48</f>
        <v>2348081.9</v>
      </c>
      <c r="D47" s="48">
        <f t="shared" ref="D47:E47" si="12">D48</f>
        <v>2408777.5</v>
      </c>
      <c r="E47" s="48">
        <f t="shared" si="12"/>
        <v>2473862.5</v>
      </c>
    </row>
    <row r="48" spans="1:5" ht="15.75" x14ac:dyDescent="0.25">
      <c r="A48" s="55"/>
      <c r="B48" s="51" t="s">
        <v>192</v>
      </c>
      <c r="C48" s="47">
        <v>2348081.9</v>
      </c>
      <c r="D48" s="47">
        <v>2408777.5</v>
      </c>
      <c r="E48" s="47">
        <v>2473862.5</v>
      </c>
    </row>
    <row r="49" spans="1:5" s="50" customFormat="1" ht="31.5" x14ac:dyDescent="0.25">
      <c r="A49" s="54">
        <v>9</v>
      </c>
      <c r="B49" s="49" t="s">
        <v>105</v>
      </c>
      <c r="C49" s="48">
        <f>SUM(C50:C53)</f>
        <v>2628917</v>
      </c>
      <c r="D49" s="48">
        <f t="shared" ref="D49:E49" si="13">SUM(D50:D53)</f>
        <v>2691927.5</v>
      </c>
      <c r="E49" s="48">
        <f t="shared" si="13"/>
        <v>2109692.9</v>
      </c>
    </row>
    <row r="50" spans="1:5" ht="15.75" x14ac:dyDescent="0.25">
      <c r="A50" s="55"/>
      <c r="B50" s="51" t="s">
        <v>191</v>
      </c>
      <c r="C50" s="47">
        <v>94468.3</v>
      </c>
      <c r="D50" s="47">
        <v>117263.3</v>
      </c>
      <c r="E50" s="47"/>
    </row>
    <row r="51" spans="1:5" ht="15.75" x14ac:dyDescent="0.25">
      <c r="A51" s="55"/>
      <c r="B51" s="51" t="s">
        <v>192</v>
      </c>
      <c r="C51" s="47">
        <v>2248821.7000000002</v>
      </c>
      <c r="D51" s="47">
        <v>2328327.2000000002</v>
      </c>
      <c r="E51" s="47">
        <v>1863355.9</v>
      </c>
    </row>
    <row r="52" spans="1:5" ht="15.75" x14ac:dyDescent="0.25">
      <c r="A52" s="55"/>
      <c r="B52" s="51" t="s">
        <v>193</v>
      </c>
      <c r="C52" s="47">
        <v>36000</v>
      </c>
      <c r="D52" s="47">
        <v>36000</v>
      </c>
      <c r="E52" s="47">
        <v>36000</v>
      </c>
    </row>
    <row r="53" spans="1:5" ht="15.75" x14ac:dyDescent="0.25">
      <c r="A53" s="55"/>
      <c r="B53" s="51" t="s">
        <v>194</v>
      </c>
      <c r="C53" s="47">
        <v>249627</v>
      </c>
      <c r="D53" s="47">
        <v>210337</v>
      </c>
      <c r="E53" s="47">
        <v>210337</v>
      </c>
    </row>
    <row r="54" spans="1:5" s="50" customFormat="1" ht="31.5" x14ac:dyDescent="0.25">
      <c r="A54" s="54">
        <v>10</v>
      </c>
      <c r="B54" s="49" t="s">
        <v>112</v>
      </c>
      <c r="C54" s="48">
        <f>SUM(C55:C58)</f>
        <v>3124562.9000000004</v>
      </c>
      <c r="D54" s="48">
        <f t="shared" ref="D54:E54" si="14">SUM(D55:D58)</f>
        <v>3122024.7</v>
      </c>
      <c r="E54" s="48">
        <f t="shared" si="14"/>
        <v>3030478.3</v>
      </c>
    </row>
    <row r="55" spans="1:5" ht="15.75" x14ac:dyDescent="0.25">
      <c r="A55" s="55"/>
      <c r="B55" s="51" t="s">
        <v>191</v>
      </c>
      <c r="C55" s="47">
        <v>79928.7</v>
      </c>
      <c r="D55" s="47">
        <v>92598.5</v>
      </c>
      <c r="E55" s="47"/>
    </row>
    <row r="56" spans="1:5" ht="15.75" x14ac:dyDescent="0.25">
      <c r="A56" s="55"/>
      <c r="B56" s="51" t="s">
        <v>192</v>
      </c>
      <c r="C56" s="47">
        <v>2121279.2000000002</v>
      </c>
      <c r="D56" s="47">
        <v>2216164.7999999998</v>
      </c>
      <c r="E56" s="47">
        <v>2264132</v>
      </c>
    </row>
    <row r="57" spans="1:5" ht="15.75" x14ac:dyDescent="0.25">
      <c r="A57" s="55"/>
      <c r="B57" s="51" t="s">
        <v>193</v>
      </c>
      <c r="C57" s="47">
        <v>248460.2</v>
      </c>
      <c r="D57" s="47">
        <v>134219.20000000001</v>
      </c>
      <c r="E57" s="47">
        <v>48414</v>
      </c>
    </row>
    <row r="58" spans="1:5" ht="15.75" x14ac:dyDescent="0.25">
      <c r="A58" s="55"/>
      <c r="B58" s="51" t="s">
        <v>194</v>
      </c>
      <c r="C58" s="47">
        <v>674894.8</v>
      </c>
      <c r="D58" s="47">
        <v>679042.2</v>
      </c>
      <c r="E58" s="47">
        <v>717932.3</v>
      </c>
    </row>
    <row r="59" spans="1:5" s="50" customFormat="1" ht="47.25" x14ac:dyDescent="0.25">
      <c r="A59" s="54">
        <v>11</v>
      </c>
      <c r="B59" s="49" t="s">
        <v>119</v>
      </c>
      <c r="C59" s="48">
        <f>SUM(C60:C64)</f>
        <v>2520659.6</v>
      </c>
      <c r="D59" s="48">
        <f t="shared" ref="D59:E59" si="15">SUM(D60:D64)</f>
        <v>2086174.4</v>
      </c>
      <c r="E59" s="48">
        <f t="shared" si="15"/>
        <v>1735851.3</v>
      </c>
    </row>
    <row r="60" spans="1:5" ht="15.75" x14ac:dyDescent="0.25">
      <c r="A60" s="55"/>
      <c r="B60" s="51" t="s">
        <v>191</v>
      </c>
      <c r="C60" s="47">
        <v>215165.9</v>
      </c>
      <c r="D60" s="47">
        <v>320591.90000000002</v>
      </c>
      <c r="E60" s="47">
        <v>115471.4</v>
      </c>
    </row>
    <row r="61" spans="1:5" ht="15.75" x14ac:dyDescent="0.25">
      <c r="A61" s="55"/>
      <c r="B61" s="51" t="s">
        <v>192</v>
      </c>
      <c r="C61" s="47">
        <v>1465430.6</v>
      </c>
      <c r="D61" s="47">
        <v>1143392.6000000001</v>
      </c>
      <c r="E61" s="47">
        <v>901475.1</v>
      </c>
    </row>
    <row r="62" spans="1:5" ht="15.75" x14ac:dyDescent="0.25">
      <c r="A62" s="55"/>
      <c r="B62" s="51" t="s">
        <v>193</v>
      </c>
      <c r="C62" s="47">
        <v>67994</v>
      </c>
      <c r="D62" s="47">
        <v>57130</v>
      </c>
      <c r="E62" s="47">
        <v>54130</v>
      </c>
    </row>
    <row r="63" spans="1:5" ht="15.75" x14ac:dyDescent="0.25">
      <c r="A63" s="55"/>
      <c r="B63" s="51" t="s">
        <v>196</v>
      </c>
      <c r="C63" s="47">
        <v>15328.3</v>
      </c>
      <c r="D63" s="47">
        <v>19283.3</v>
      </c>
      <c r="E63" s="47">
        <v>3781</v>
      </c>
    </row>
    <row r="64" spans="1:5" ht="15.75" x14ac:dyDescent="0.25">
      <c r="A64" s="55"/>
      <c r="B64" s="51" t="s">
        <v>194</v>
      </c>
      <c r="C64" s="47">
        <v>756740.8</v>
      </c>
      <c r="D64" s="47">
        <v>545776.6</v>
      </c>
      <c r="E64" s="47">
        <v>660993.80000000005</v>
      </c>
    </row>
    <row r="65" spans="1:5" s="50" customFormat="1" ht="31.5" x14ac:dyDescent="0.25">
      <c r="A65" s="54">
        <v>12</v>
      </c>
      <c r="B65" s="49" t="s">
        <v>122</v>
      </c>
      <c r="C65" s="48">
        <f>SUM(C66:C68)</f>
        <v>15490859.9</v>
      </c>
      <c r="D65" s="48">
        <f t="shared" ref="D65:E65" si="16">SUM(D66:D68)</f>
        <v>13363828.800000001</v>
      </c>
      <c r="E65" s="48">
        <f t="shared" si="16"/>
        <v>11576576.200000001</v>
      </c>
    </row>
    <row r="66" spans="1:5" ht="15.75" x14ac:dyDescent="0.25">
      <c r="A66" s="55"/>
      <c r="B66" s="51" t="s">
        <v>191</v>
      </c>
      <c r="C66" s="47">
        <v>2485159.2999999998</v>
      </c>
      <c r="D66" s="47">
        <v>2283488.9</v>
      </c>
      <c r="E66" s="47">
        <v>2292111.7999999998</v>
      </c>
    </row>
    <row r="67" spans="1:5" ht="15.75" x14ac:dyDescent="0.25">
      <c r="A67" s="55"/>
      <c r="B67" s="51" t="s">
        <v>192</v>
      </c>
      <c r="C67" s="47">
        <v>1227804.6000000001</v>
      </c>
      <c r="D67" s="47">
        <v>1046417.5</v>
      </c>
      <c r="E67" s="47">
        <v>791931.1</v>
      </c>
    </row>
    <row r="68" spans="1:5" ht="15.75" x14ac:dyDescent="0.25">
      <c r="A68" s="55"/>
      <c r="B68" s="51" t="s">
        <v>194</v>
      </c>
      <c r="C68" s="47">
        <v>11777896</v>
      </c>
      <c r="D68" s="47">
        <v>10033922.4</v>
      </c>
      <c r="E68" s="47">
        <v>8492533.3000000007</v>
      </c>
    </row>
    <row r="69" spans="1:5" s="50" customFormat="1" ht="31.5" x14ac:dyDescent="0.25">
      <c r="A69" s="54">
        <v>13</v>
      </c>
      <c r="B69" s="49" t="s">
        <v>128</v>
      </c>
      <c r="C69" s="48">
        <f>SUM(C70:C73)</f>
        <v>4594942.4000000004</v>
      </c>
      <c r="D69" s="48">
        <f t="shared" ref="D69:E69" si="17">SUM(D70:D73)</f>
        <v>4270723.3999999994</v>
      </c>
      <c r="E69" s="48">
        <f t="shared" si="17"/>
        <v>3632532.2</v>
      </c>
    </row>
    <row r="70" spans="1:5" ht="15.75" x14ac:dyDescent="0.25">
      <c r="A70" s="55"/>
      <c r="B70" s="51" t="s">
        <v>191</v>
      </c>
      <c r="C70" s="47">
        <v>22133.3</v>
      </c>
      <c r="D70" s="47">
        <v>30480.9</v>
      </c>
      <c r="E70" s="47">
        <v>10058.700000000001</v>
      </c>
    </row>
    <row r="71" spans="1:5" ht="15.75" x14ac:dyDescent="0.25">
      <c r="A71" s="55"/>
      <c r="B71" s="51" t="s">
        <v>195</v>
      </c>
      <c r="C71" s="47">
        <v>2830523.6</v>
      </c>
      <c r="D71" s="47">
        <v>2643789.9</v>
      </c>
      <c r="E71" s="47">
        <v>2027235.8</v>
      </c>
    </row>
    <row r="72" spans="1:5" ht="15.75" x14ac:dyDescent="0.25">
      <c r="A72" s="55"/>
      <c r="B72" s="51" t="s">
        <v>192</v>
      </c>
      <c r="C72" s="47">
        <v>826104.8</v>
      </c>
      <c r="D72" s="47">
        <v>789105.5</v>
      </c>
      <c r="E72" s="47">
        <v>789682.6</v>
      </c>
    </row>
    <row r="73" spans="1:5" ht="15.75" x14ac:dyDescent="0.25">
      <c r="A73" s="55"/>
      <c r="B73" s="51" t="s">
        <v>194</v>
      </c>
      <c r="C73" s="47">
        <v>916180.7</v>
      </c>
      <c r="D73" s="47">
        <v>807347.1</v>
      </c>
      <c r="E73" s="47">
        <v>805555.1</v>
      </c>
    </row>
    <row r="74" spans="1:5" s="50" customFormat="1" ht="47.25" x14ac:dyDescent="0.25">
      <c r="A74" s="54">
        <v>14</v>
      </c>
      <c r="B74" s="49" t="s">
        <v>132</v>
      </c>
      <c r="C74" s="48">
        <f>C75</f>
        <v>6261659</v>
      </c>
      <c r="D74" s="48">
        <f t="shared" ref="D74:E74" si="18">D75</f>
        <v>6571330.2000000002</v>
      </c>
      <c r="E74" s="48">
        <f t="shared" si="18"/>
        <v>6559516.5999999996</v>
      </c>
    </row>
    <row r="75" spans="1:5" ht="15.75" x14ac:dyDescent="0.25">
      <c r="A75" s="55"/>
      <c r="B75" s="51" t="s">
        <v>192</v>
      </c>
      <c r="C75" s="47">
        <v>6261659</v>
      </c>
      <c r="D75" s="47">
        <v>6571330.2000000002</v>
      </c>
      <c r="E75" s="47">
        <v>6559516.5999999996</v>
      </c>
    </row>
    <row r="76" spans="1:5" s="50" customFormat="1" ht="31.5" x14ac:dyDescent="0.25">
      <c r="A76" s="54">
        <v>15</v>
      </c>
      <c r="B76" s="49" t="s">
        <v>136</v>
      </c>
      <c r="C76" s="48">
        <f>C77+C78+C79</f>
        <v>1962631.4</v>
      </c>
      <c r="D76" s="48">
        <f t="shared" ref="D76:E76" si="19">D77+D78+D79</f>
        <v>850723.70000000007</v>
      </c>
      <c r="E76" s="48">
        <f t="shared" si="19"/>
        <v>850544.1</v>
      </c>
    </row>
    <row r="77" spans="1:5" ht="15.75" x14ac:dyDescent="0.25">
      <c r="A77" s="55"/>
      <c r="B77" s="51" t="s">
        <v>195</v>
      </c>
      <c r="C77" s="47"/>
      <c r="D77" s="47">
        <v>693.3</v>
      </c>
      <c r="E77" s="47"/>
    </row>
    <row r="78" spans="1:5" ht="15.75" x14ac:dyDescent="0.25">
      <c r="A78" s="55"/>
      <c r="B78" s="51" t="s">
        <v>192</v>
      </c>
      <c r="C78" s="47">
        <v>1836696</v>
      </c>
      <c r="D78" s="47">
        <v>778803.8</v>
      </c>
      <c r="E78" s="47">
        <v>779426</v>
      </c>
    </row>
    <row r="79" spans="1:5" ht="15.75" x14ac:dyDescent="0.25">
      <c r="A79" s="55"/>
      <c r="B79" s="51" t="s">
        <v>194</v>
      </c>
      <c r="C79" s="47">
        <v>125935.4</v>
      </c>
      <c r="D79" s="47">
        <v>71226.600000000006</v>
      </c>
      <c r="E79" s="47">
        <v>71118.100000000006</v>
      </c>
    </row>
    <row r="80" spans="1:5" s="50" customFormat="1" ht="31.5" x14ac:dyDescent="0.25">
      <c r="A80" s="54">
        <v>16</v>
      </c>
      <c r="B80" s="49" t="s">
        <v>51</v>
      </c>
      <c r="C80" s="48">
        <f>C81+C82</f>
        <v>1279233.6000000001</v>
      </c>
      <c r="D80" s="48">
        <f t="shared" ref="D80:E80" si="20">D81+D82</f>
        <v>1289571.3999999999</v>
      </c>
      <c r="E80" s="48">
        <f t="shared" si="20"/>
        <v>493621.2</v>
      </c>
    </row>
    <row r="81" spans="1:5" ht="15.75" x14ac:dyDescent="0.25">
      <c r="A81" s="55"/>
      <c r="B81" s="51" t="s">
        <v>191</v>
      </c>
      <c r="C81" s="47">
        <v>10000</v>
      </c>
      <c r="D81" s="47">
        <v>5500</v>
      </c>
      <c r="E81" s="47"/>
    </row>
    <row r="82" spans="1:5" ht="15.75" x14ac:dyDescent="0.25">
      <c r="A82" s="55"/>
      <c r="B82" s="51" t="s">
        <v>192</v>
      </c>
      <c r="C82" s="47">
        <v>1269233.6000000001</v>
      </c>
      <c r="D82" s="47">
        <v>1284071.3999999999</v>
      </c>
      <c r="E82" s="47">
        <v>493621.2</v>
      </c>
    </row>
    <row r="83" spans="1:5" s="50" customFormat="1" ht="36" customHeight="1" x14ac:dyDescent="0.25">
      <c r="A83" s="54">
        <v>17</v>
      </c>
      <c r="B83" s="49" t="s">
        <v>49</v>
      </c>
      <c r="C83" s="48">
        <f>C84+C85+C86</f>
        <v>166555.19999999998</v>
      </c>
      <c r="D83" s="48">
        <f t="shared" ref="D83:E83" si="21">D84+D85+D86</f>
        <v>168928.5</v>
      </c>
      <c r="E83" s="48">
        <f t="shared" si="21"/>
        <v>168928.5</v>
      </c>
    </row>
    <row r="84" spans="1:5" ht="15.75" x14ac:dyDescent="0.25">
      <c r="A84" s="55"/>
      <c r="B84" s="51" t="s">
        <v>192</v>
      </c>
      <c r="C84" s="47">
        <v>131146.4</v>
      </c>
      <c r="D84" s="47">
        <v>133519.70000000001</v>
      </c>
      <c r="E84" s="47">
        <v>133519.70000000001</v>
      </c>
    </row>
    <row r="85" spans="1:5" ht="15.75" x14ac:dyDescent="0.25">
      <c r="A85" s="55"/>
      <c r="B85" s="51" t="s">
        <v>196</v>
      </c>
      <c r="C85" s="47">
        <v>25000</v>
      </c>
      <c r="D85" s="47"/>
      <c r="E85" s="47"/>
    </row>
    <row r="86" spans="1:5" ht="15.75" x14ac:dyDescent="0.25">
      <c r="A86" s="55"/>
      <c r="B86" s="51" t="s">
        <v>194</v>
      </c>
      <c r="C86" s="47">
        <v>10408.799999999999</v>
      </c>
      <c r="D86" s="47">
        <v>35408.800000000003</v>
      </c>
      <c r="E86" s="47">
        <v>35408.800000000003</v>
      </c>
    </row>
    <row r="87" spans="1:5" s="50" customFormat="1" ht="47.25" x14ac:dyDescent="0.25">
      <c r="A87" s="54">
        <v>18</v>
      </c>
      <c r="B87" s="49" t="s">
        <v>38</v>
      </c>
      <c r="C87" s="48">
        <f>C88+C89</f>
        <v>1095172.8999999999</v>
      </c>
      <c r="D87" s="48">
        <f t="shared" ref="D87:E87" si="22">D88+D89</f>
        <v>1292713.8999999999</v>
      </c>
      <c r="E87" s="48">
        <f t="shared" si="22"/>
        <v>570332.30000000005</v>
      </c>
    </row>
    <row r="88" spans="1:5" ht="15.75" x14ac:dyDescent="0.25">
      <c r="A88" s="55"/>
      <c r="B88" s="51" t="s">
        <v>195</v>
      </c>
      <c r="C88" s="47">
        <v>140557</v>
      </c>
      <c r="D88" s="47">
        <v>372392.7</v>
      </c>
      <c r="E88" s="47"/>
    </row>
    <row r="89" spans="1:5" ht="15.75" x14ac:dyDescent="0.25">
      <c r="A89" s="55"/>
      <c r="B89" s="51" t="s">
        <v>194</v>
      </c>
      <c r="C89" s="47">
        <v>954615.9</v>
      </c>
      <c r="D89" s="47">
        <v>920321.2</v>
      </c>
      <c r="E89" s="47">
        <v>570332.30000000005</v>
      </c>
    </row>
  </sheetData>
  <autoFilter ref="A6:E89">
    <filterColumn colId="1">
      <customFilters>
        <customFilter val="*"/>
      </customFilters>
    </filterColumn>
  </autoFilter>
  <mergeCells count="3">
    <mergeCell ref="B2:E2"/>
    <mergeCell ref="A4:A5"/>
    <mergeCell ref="B4:B5"/>
  </mergeCells>
  <printOptions horizontalCentered="1"/>
  <pageMargins left="0.51181102362204722" right="0.51181102362204722" top="0.74803149606299213" bottom="0.74803149606299213" header="0.31496062992125984" footer="0.31496062992125984"/>
  <pageSetup paperSize="9" scale="71" orientation="portrait" r:id="rId1"/>
  <rowBreaks count="1" manualBreakCount="1">
    <brk id="48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для НИФИ</vt:lpstr>
      <vt:lpstr>5.2</vt:lpstr>
      <vt:lpstr>5.3</vt:lpstr>
      <vt:lpstr>'5.2'!Заголовки_для_печати</vt:lpstr>
      <vt:lpstr>'для НИФИ'!Заголовки_для_печати</vt:lpstr>
      <vt:lpstr>'5.3'!Область_печати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Темразян Сабина Арменовна</dc:creator>
  <dc:description>POI HSSF rep:2.37.2.167</dc:description>
  <cp:lastModifiedBy>Рыженкова Елена Николаевна</cp:lastModifiedBy>
  <cp:lastPrinted>2021-10-18T08:35:51Z</cp:lastPrinted>
  <dcterms:created xsi:type="dcterms:W3CDTF">2015-12-02T08:58:21Z</dcterms:created>
  <dcterms:modified xsi:type="dcterms:W3CDTF">2021-10-18T08:36:00Z</dcterms:modified>
</cp:coreProperties>
</file>