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G:\дом 2022-2024\"/>
    </mc:Choice>
  </mc:AlternateContent>
  <bookViews>
    <workbookView xWindow="0" yWindow="0" windowWidth="23250" windowHeight="12330" activeTab="3"/>
  </bookViews>
  <sheets>
    <sheet name="01.01.2022" sheetId="1" r:id="rId1"/>
    <sheet name="01.09.2022" sheetId="2" r:id="rId2"/>
    <sheet name="01.01.2023" sheetId="3" r:id="rId3"/>
    <sheet name="01.09.2023" sheetId="4" r:id="rId4"/>
  </sheets>
  <definedNames>
    <definedName name="_xlnm._FilterDatabase" localSheetId="0" hidden="1">'01.01.2022'!$A$14:$D$14</definedName>
    <definedName name="_xlnm._FilterDatabase" localSheetId="2" hidden="1">'01.01.2023'!$A$14:$D$14</definedName>
    <definedName name="_xlnm._FilterDatabase" localSheetId="1" hidden="1">'01.09.2022'!$A$14:$D$14</definedName>
    <definedName name="_xlnm._FilterDatabase" localSheetId="3" hidden="1">'01.09.2023'!$A$14:$D$14</definedName>
    <definedName name="_xlnm.Print_Titles" localSheetId="0">'01.01.2022'!$14:$14</definedName>
    <definedName name="_xlnm.Print_Titles" localSheetId="2">'01.01.2023'!$14:$14</definedName>
    <definedName name="_xlnm.Print_Titles" localSheetId="1">'01.09.2022'!$14:$14</definedName>
    <definedName name="_xlnm.Print_Titles" localSheetId="3">'01.09.2023'!$14:$14</definedName>
    <definedName name="_xlnm.Print_Area" localSheetId="0">'01.01.2022'!$A$1:$J$149</definedName>
    <definedName name="_xlnm.Print_Area" localSheetId="2">'01.01.2023'!$A$1:$J$149</definedName>
    <definedName name="_xlnm.Print_Area" localSheetId="1">'01.09.2022'!$A$1:$J$149</definedName>
    <definedName name="_xlnm.Print_Area" localSheetId="3">'01.09.2023'!$A$1:$J$149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B59" i="1" l="1"/>
  <c r="F137" i="4" l="1"/>
  <c r="F136" i="4"/>
  <c r="F135" i="4"/>
  <c r="J134" i="4"/>
  <c r="H134" i="4"/>
  <c r="I134" i="4" s="1"/>
  <c r="F134" i="4"/>
  <c r="D134" i="4"/>
  <c r="J133" i="4"/>
  <c r="H133" i="4"/>
  <c r="I133" i="4" s="1"/>
  <c r="F133" i="4"/>
  <c r="D133" i="4"/>
  <c r="H132" i="4"/>
  <c r="I132" i="4" s="1"/>
  <c r="F132" i="4"/>
  <c r="B132" i="4"/>
  <c r="B135" i="4" s="1"/>
  <c r="J131" i="4"/>
  <c r="H131" i="4"/>
  <c r="I131" i="4" s="1"/>
  <c r="F131" i="4"/>
  <c r="D131" i="4"/>
  <c r="J130" i="4"/>
  <c r="H130" i="4"/>
  <c r="I130" i="4" s="1"/>
  <c r="F130" i="4"/>
  <c r="D130" i="4"/>
  <c r="F128" i="4"/>
  <c r="B128" i="4"/>
  <c r="J127" i="4"/>
  <c r="H127" i="4"/>
  <c r="I127" i="4" s="1"/>
  <c r="F127" i="4"/>
  <c r="D127" i="4"/>
  <c r="J126" i="4"/>
  <c r="H126" i="4"/>
  <c r="I126" i="4" s="1"/>
  <c r="F126" i="4"/>
  <c r="D126" i="4"/>
  <c r="J125" i="4"/>
  <c r="H125" i="4"/>
  <c r="I125" i="4" s="1"/>
  <c r="F125" i="4"/>
  <c r="D125" i="4"/>
  <c r="D128" i="4" s="1"/>
  <c r="J124" i="4"/>
  <c r="H124" i="4"/>
  <c r="I124" i="4" s="1"/>
  <c r="F124" i="4"/>
  <c r="D124" i="4"/>
  <c r="J123" i="4"/>
  <c r="I123" i="4"/>
  <c r="H123" i="4"/>
  <c r="F123" i="4"/>
  <c r="D123" i="4"/>
  <c r="F121" i="4"/>
  <c r="B121" i="4"/>
  <c r="J120" i="4"/>
  <c r="H120" i="4"/>
  <c r="I120" i="4" s="1"/>
  <c r="F120" i="4"/>
  <c r="D120" i="4"/>
  <c r="J119" i="4"/>
  <c r="H119" i="4"/>
  <c r="I119" i="4" s="1"/>
  <c r="F119" i="4"/>
  <c r="D119" i="4"/>
  <c r="J118" i="4"/>
  <c r="H118" i="4"/>
  <c r="I118" i="4" s="1"/>
  <c r="F118" i="4"/>
  <c r="D118" i="4"/>
  <c r="J117" i="4"/>
  <c r="I117" i="4"/>
  <c r="H117" i="4"/>
  <c r="F117" i="4"/>
  <c r="D117" i="4"/>
  <c r="J116" i="4"/>
  <c r="H116" i="4"/>
  <c r="I116" i="4" s="1"/>
  <c r="F116" i="4"/>
  <c r="D116" i="4"/>
  <c r="F114" i="4"/>
  <c r="B114" i="4"/>
  <c r="J113" i="4"/>
  <c r="H113" i="4"/>
  <c r="I113" i="4" s="1"/>
  <c r="F113" i="4"/>
  <c r="D113" i="4"/>
  <c r="J112" i="4"/>
  <c r="H112" i="4"/>
  <c r="I112" i="4" s="1"/>
  <c r="F112" i="4"/>
  <c r="D112" i="4"/>
  <c r="J111" i="4"/>
  <c r="I111" i="4"/>
  <c r="H111" i="4"/>
  <c r="F111" i="4"/>
  <c r="D111" i="4"/>
  <c r="J110" i="4"/>
  <c r="H110" i="4"/>
  <c r="I110" i="4" s="1"/>
  <c r="F110" i="4"/>
  <c r="D110" i="4"/>
  <c r="F108" i="4"/>
  <c r="B108" i="4"/>
  <c r="J107" i="4"/>
  <c r="H107" i="4"/>
  <c r="I107" i="4" s="1"/>
  <c r="F107" i="4"/>
  <c r="D107" i="4"/>
  <c r="J106" i="4"/>
  <c r="H106" i="4"/>
  <c r="I106" i="4" s="1"/>
  <c r="F106" i="4"/>
  <c r="D106" i="4"/>
  <c r="J105" i="4"/>
  <c r="H105" i="4"/>
  <c r="I105" i="4" s="1"/>
  <c r="F105" i="4"/>
  <c r="D105" i="4"/>
  <c r="J104" i="4"/>
  <c r="H104" i="4"/>
  <c r="I104" i="4" s="1"/>
  <c r="F104" i="4"/>
  <c r="D104" i="4"/>
  <c r="J103" i="4"/>
  <c r="H103" i="4"/>
  <c r="I103" i="4" s="1"/>
  <c r="F103" i="4"/>
  <c r="D103" i="4"/>
  <c r="D108" i="4" s="1"/>
  <c r="F101" i="4"/>
  <c r="B101" i="4"/>
  <c r="J100" i="4"/>
  <c r="H100" i="4"/>
  <c r="I100" i="4" s="1"/>
  <c r="F100" i="4"/>
  <c r="D100" i="4"/>
  <c r="J99" i="4"/>
  <c r="I99" i="4"/>
  <c r="H99" i="4"/>
  <c r="F99" i="4"/>
  <c r="D99" i="4"/>
  <c r="J98" i="4"/>
  <c r="H98" i="4"/>
  <c r="I98" i="4" s="1"/>
  <c r="F98" i="4"/>
  <c r="D98" i="4"/>
  <c r="J97" i="4"/>
  <c r="H97" i="4"/>
  <c r="I97" i="4" s="1"/>
  <c r="F97" i="4"/>
  <c r="D97" i="4"/>
  <c r="J96" i="4"/>
  <c r="H96" i="4"/>
  <c r="I96" i="4" s="1"/>
  <c r="F96" i="4"/>
  <c r="D96" i="4"/>
  <c r="F92" i="4"/>
  <c r="F91" i="4"/>
  <c r="F90" i="4"/>
  <c r="B90" i="4"/>
  <c r="J89" i="4"/>
  <c r="H89" i="4"/>
  <c r="I89" i="4" s="1"/>
  <c r="F89" i="4"/>
  <c r="D89" i="4"/>
  <c r="J88" i="4"/>
  <c r="H88" i="4"/>
  <c r="I88" i="4" s="1"/>
  <c r="F88" i="4"/>
  <c r="D88" i="4"/>
  <c r="J87" i="4"/>
  <c r="H87" i="4"/>
  <c r="I87" i="4" s="1"/>
  <c r="F87" i="4"/>
  <c r="D87" i="4"/>
  <c r="J86" i="4"/>
  <c r="I86" i="4"/>
  <c r="H86" i="4"/>
  <c r="F86" i="4"/>
  <c r="D86" i="4"/>
  <c r="F84" i="4"/>
  <c r="J83" i="4"/>
  <c r="H83" i="4"/>
  <c r="I83" i="4" s="1"/>
  <c r="F83" i="4"/>
  <c r="D83" i="4"/>
  <c r="J82" i="4"/>
  <c r="J84" i="4" s="1"/>
  <c r="I82" i="4"/>
  <c r="H82" i="4"/>
  <c r="F82" i="4"/>
  <c r="D82" i="4"/>
  <c r="F80" i="4"/>
  <c r="B80" i="4"/>
  <c r="J79" i="4"/>
  <c r="H79" i="4"/>
  <c r="I79" i="4" s="1"/>
  <c r="F79" i="4"/>
  <c r="D79" i="4"/>
  <c r="J78" i="4"/>
  <c r="H78" i="4"/>
  <c r="I78" i="4" s="1"/>
  <c r="F78" i="4"/>
  <c r="D78" i="4"/>
  <c r="J77" i="4"/>
  <c r="H77" i="4"/>
  <c r="I77" i="4" s="1"/>
  <c r="F77" i="4"/>
  <c r="D77" i="4"/>
  <c r="J76" i="4"/>
  <c r="H76" i="4"/>
  <c r="I76" i="4" s="1"/>
  <c r="F76" i="4"/>
  <c r="D76" i="4"/>
  <c r="J75" i="4"/>
  <c r="H75" i="4"/>
  <c r="I75" i="4" s="1"/>
  <c r="F75" i="4"/>
  <c r="D75" i="4"/>
  <c r="J74" i="4"/>
  <c r="H74" i="4"/>
  <c r="I74" i="4" s="1"/>
  <c r="F74" i="4"/>
  <c r="D74" i="4"/>
  <c r="D80" i="4" s="1"/>
  <c r="F72" i="4"/>
  <c r="H71" i="4"/>
  <c r="I71" i="4" s="1"/>
  <c r="F71" i="4"/>
  <c r="B71" i="4"/>
  <c r="J71" i="4" s="1"/>
  <c r="H70" i="4"/>
  <c r="I70" i="4" s="1"/>
  <c r="F70" i="4"/>
  <c r="D70" i="4"/>
  <c r="B70" i="4"/>
  <c r="J69" i="4"/>
  <c r="H69" i="4"/>
  <c r="I69" i="4" s="1"/>
  <c r="F69" i="4"/>
  <c r="D69" i="4"/>
  <c r="J68" i="4"/>
  <c r="H68" i="4"/>
  <c r="I68" i="4" s="1"/>
  <c r="F68" i="4"/>
  <c r="D68" i="4"/>
  <c r="F66" i="4"/>
  <c r="J65" i="4"/>
  <c r="H65" i="4"/>
  <c r="I65" i="4" s="1"/>
  <c r="F65" i="4"/>
  <c r="D65" i="4"/>
  <c r="J64" i="4"/>
  <c r="J66" i="4" s="1"/>
  <c r="H64" i="4"/>
  <c r="I64" i="4" s="1"/>
  <c r="F64" i="4"/>
  <c r="D64" i="4"/>
  <c r="D66" i="4" s="1"/>
  <c r="F62" i="4"/>
  <c r="F61" i="4"/>
  <c r="J60" i="4"/>
  <c r="H60" i="4"/>
  <c r="I60" i="4" s="1"/>
  <c r="F60" i="4"/>
  <c r="D60" i="4"/>
  <c r="I59" i="4"/>
  <c r="H59" i="4"/>
  <c r="F59" i="4"/>
  <c r="B61" i="4"/>
  <c r="J58" i="4"/>
  <c r="H58" i="4"/>
  <c r="I58" i="4" s="1"/>
  <c r="F58" i="4"/>
  <c r="D58" i="4"/>
  <c r="J57" i="4"/>
  <c r="H57" i="4"/>
  <c r="I57" i="4" s="1"/>
  <c r="F57" i="4"/>
  <c r="D57" i="4"/>
  <c r="F55" i="4"/>
  <c r="J54" i="4"/>
  <c r="H54" i="4"/>
  <c r="I54" i="4" s="1"/>
  <c r="F54" i="4"/>
  <c r="D54" i="4"/>
  <c r="H53" i="4"/>
  <c r="I53" i="4" s="1"/>
  <c r="F53" i="4"/>
  <c r="D53" i="4"/>
  <c r="B53" i="4"/>
  <c r="J53" i="4" s="1"/>
  <c r="H52" i="4"/>
  <c r="I52" i="4" s="1"/>
  <c r="F52" i="4"/>
  <c r="D52" i="4"/>
  <c r="B52" i="4"/>
  <c r="B55" i="4" s="1"/>
  <c r="J51" i="4"/>
  <c r="H51" i="4"/>
  <c r="I51" i="4" s="1"/>
  <c r="F51" i="4"/>
  <c r="D51" i="4"/>
  <c r="J50" i="4"/>
  <c r="H50" i="4"/>
  <c r="I50" i="4" s="1"/>
  <c r="F50" i="4"/>
  <c r="D50" i="4"/>
  <c r="J48" i="4"/>
  <c r="H48" i="4"/>
  <c r="F48" i="4"/>
  <c r="D48" i="4"/>
  <c r="J47" i="4"/>
  <c r="H47" i="4"/>
  <c r="F47" i="4"/>
  <c r="D47" i="4"/>
  <c r="F45" i="4"/>
  <c r="B45" i="4"/>
  <c r="J44" i="4"/>
  <c r="H44" i="4"/>
  <c r="F44" i="4"/>
  <c r="D44" i="4"/>
  <c r="J43" i="4"/>
  <c r="J45" i="4" s="1"/>
  <c r="H43" i="4"/>
  <c r="F43" i="4"/>
  <c r="D43" i="4"/>
  <c r="D45" i="4" s="1"/>
  <c r="F41" i="4"/>
  <c r="F40" i="4"/>
  <c r="B40" i="4"/>
  <c r="J39" i="4"/>
  <c r="H39" i="4"/>
  <c r="F39" i="4"/>
  <c r="D39" i="4"/>
  <c r="J38" i="4"/>
  <c r="H38" i="4"/>
  <c r="F38" i="4"/>
  <c r="D38" i="4"/>
  <c r="J37" i="4"/>
  <c r="H37" i="4"/>
  <c r="F37" i="4"/>
  <c r="D37" i="4"/>
  <c r="J36" i="4"/>
  <c r="J40" i="4" s="1"/>
  <c r="H36" i="4"/>
  <c r="F36" i="4"/>
  <c r="D36" i="4"/>
  <c r="D40" i="4" s="1"/>
  <c r="F34" i="4"/>
  <c r="H33" i="4"/>
  <c r="F33" i="4"/>
  <c r="D33" i="4"/>
  <c r="B33" i="4"/>
  <c r="J33" i="4" s="1"/>
  <c r="H32" i="4"/>
  <c r="F32" i="4"/>
  <c r="B32" i="4"/>
  <c r="B34" i="4" s="1"/>
  <c r="B41" i="4" s="1"/>
  <c r="J31" i="4"/>
  <c r="H31" i="4"/>
  <c r="F31" i="4"/>
  <c r="D31" i="4"/>
  <c r="J30" i="4"/>
  <c r="H30" i="4"/>
  <c r="F30" i="4"/>
  <c r="D30" i="4"/>
  <c r="J28" i="4"/>
  <c r="H28" i="4"/>
  <c r="F28" i="4"/>
  <c r="D28" i="4"/>
  <c r="J27" i="4"/>
  <c r="H27" i="4"/>
  <c r="F27" i="4"/>
  <c r="D27" i="4"/>
  <c r="F25" i="4"/>
  <c r="J24" i="4"/>
  <c r="H24" i="4"/>
  <c r="F24" i="4"/>
  <c r="D24" i="4"/>
  <c r="H23" i="4"/>
  <c r="F23" i="4"/>
  <c r="B23" i="4"/>
  <c r="J23" i="4" s="1"/>
  <c r="J22" i="4"/>
  <c r="H22" i="4"/>
  <c r="F22" i="4"/>
  <c r="D22" i="4"/>
  <c r="J21" i="4"/>
  <c r="H21" i="4"/>
  <c r="F21" i="4"/>
  <c r="D21" i="4"/>
  <c r="F19" i="4"/>
  <c r="B19" i="4"/>
  <c r="J18" i="4"/>
  <c r="H18" i="4"/>
  <c r="C18" i="4"/>
  <c r="F18" i="4" s="1"/>
  <c r="J17" i="4"/>
  <c r="H17" i="4"/>
  <c r="F17" i="4"/>
  <c r="D17" i="4"/>
  <c r="J16" i="4"/>
  <c r="J19" i="4" s="1"/>
  <c r="H16" i="4"/>
  <c r="F16" i="4"/>
  <c r="D16" i="4"/>
  <c r="F137" i="3"/>
  <c r="F136" i="3"/>
  <c r="F135" i="3"/>
  <c r="J134" i="3"/>
  <c r="H134" i="3"/>
  <c r="I134" i="3" s="1"/>
  <c r="F134" i="3"/>
  <c r="D134" i="3"/>
  <c r="J133" i="3"/>
  <c r="H133" i="3"/>
  <c r="I133" i="3" s="1"/>
  <c r="F133" i="3"/>
  <c r="D133" i="3"/>
  <c r="H132" i="3"/>
  <c r="I132" i="3" s="1"/>
  <c r="F132" i="3"/>
  <c r="B132" i="3"/>
  <c r="J132" i="3" s="1"/>
  <c r="J131" i="3"/>
  <c r="H131" i="3"/>
  <c r="I131" i="3" s="1"/>
  <c r="F131" i="3"/>
  <c r="D131" i="3"/>
  <c r="J130" i="3"/>
  <c r="J135" i="3" s="1"/>
  <c r="H130" i="3"/>
  <c r="I130" i="3" s="1"/>
  <c r="F130" i="3"/>
  <c r="D130" i="3"/>
  <c r="F128" i="3"/>
  <c r="B128" i="3"/>
  <c r="J127" i="3"/>
  <c r="H127" i="3"/>
  <c r="I127" i="3" s="1"/>
  <c r="F127" i="3"/>
  <c r="D127" i="3"/>
  <c r="J126" i="3"/>
  <c r="H126" i="3"/>
  <c r="I126" i="3" s="1"/>
  <c r="F126" i="3"/>
  <c r="D126" i="3"/>
  <c r="J125" i="3"/>
  <c r="H125" i="3"/>
  <c r="I125" i="3" s="1"/>
  <c r="F125" i="3"/>
  <c r="D125" i="3"/>
  <c r="J124" i="3"/>
  <c r="H124" i="3"/>
  <c r="I124" i="3" s="1"/>
  <c r="F124" i="3"/>
  <c r="D124" i="3"/>
  <c r="J123" i="3"/>
  <c r="J128" i="3" s="1"/>
  <c r="I123" i="3"/>
  <c r="H123" i="3"/>
  <c r="F123" i="3"/>
  <c r="D123" i="3"/>
  <c r="D128" i="3" s="1"/>
  <c r="F121" i="3"/>
  <c r="B121" i="3"/>
  <c r="J120" i="3"/>
  <c r="H120" i="3"/>
  <c r="I120" i="3" s="1"/>
  <c r="F120" i="3"/>
  <c r="D120" i="3"/>
  <c r="J119" i="3"/>
  <c r="H119" i="3"/>
  <c r="I119" i="3" s="1"/>
  <c r="F119" i="3"/>
  <c r="D119" i="3"/>
  <c r="J118" i="3"/>
  <c r="H118" i="3"/>
  <c r="I118" i="3" s="1"/>
  <c r="F118" i="3"/>
  <c r="D118" i="3"/>
  <c r="J117" i="3"/>
  <c r="H117" i="3"/>
  <c r="I117" i="3" s="1"/>
  <c r="F117" i="3"/>
  <c r="D117" i="3"/>
  <c r="J116" i="3"/>
  <c r="J121" i="3" s="1"/>
  <c r="H116" i="3"/>
  <c r="I116" i="3" s="1"/>
  <c r="F116" i="3"/>
  <c r="D116" i="3"/>
  <c r="F114" i="3"/>
  <c r="B114" i="3"/>
  <c r="J113" i="3"/>
  <c r="H113" i="3"/>
  <c r="I113" i="3" s="1"/>
  <c r="F113" i="3"/>
  <c r="D113" i="3"/>
  <c r="J112" i="3"/>
  <c r="H112" i="3"/>
  <c r="I112" i="3" s="1"/>
  <c r="F112" i="3"/>
  <c r="D112" i="3"/>
  <c r="J111" i="3"/>
  <c r="I111" i="3"/>
  <c r="H111" i="3"/>
  <c r="F111" i="3"/>
  <c r="D111" i="3"/>
  <c r="J110" i="3"/>
  <c r="J114" i="3" s="1"/>
  <c r="H110" i="3"/>
  <c r="I110" i="3" s="1"/>
  <c r="F110" i="3"/>
  <c r="D110" i="3"/>
  <c r="D114" i="3" s="1"/>
  <c r="F108" i="3"/>
  <c r="B108" i="3"/>
  <c r="J107" i="3"/>
  <c r="H107" i="3"/>
  <c r="I107" i="3" s="1"/>
  <c r="F107" i="3"/>
  <c r="D107" i="3"/>
  <c r="J106" i="3"/>
  <c r="I106" i="3"/>
  <c r="H106" i="3"/>
  <c r="F106" i="3"/>
  <c r="D106" i="3"/>
  <c r="J105" i="3"/>
  <c r="H105" i="3"/>
  <c r="I105" i="3" s="1"/>
  <c r="F105" i="3"/>
  <c r="D105" i="3"/>
  <c r="J104" i="3"/>
  <c r="H104" i="3"/>
  <c r="I104" i="3" s="1"/>
  <c r="F104" i="3"/>
  <c r="D104" i="3"/>
  <c r="J103" i="3"/>
  <c r="J108" i="3" s="1"/>
  <c r="I103" i="3"/>
  <c r="H103" i="3"/>
  <c r="F103" i="3"/>
  <c r="D103" i="3"/>
  <c r="D108" i="3" s="1"/>
  <c r="F101" i="3"/>
  <c r="B101" i="3"/>
  <c r="J100" i="3"/>
  <c r="I100" i="3"/>
  <c r="H100" i="3"/>
  <c r="F100" i="3"/>
  <c r="D100" i="3"/>
  <c r="J99" i="3"/>
  <c r="H99" i="3"/>
  <c r="I99" i="3" s="1"/>
  <c r="F99" i="3"/>
  <c r="D99" i="3"/>
  <c r="J98" i="3"/>
  <c r="H98" i="3"/>
  <c r="I98" i="3" s="1"/>
  <c r="F98" i="3"/>
  <c r="D98" i="3"/>
  <c r="J97" i="3"/>
  <c r="I97" i="3"/>
  <c r="H97" i="3"/>
  <c r="F97" i="3"/>
  <c r="D97" i="3"/>
  <c r="J96" i="3"/>
  <c r="H96" i="3"/>
  <c r="I96" i="3" s="1"/>
  <c r="F96" i="3"/>
  <c r="D96" i="3"/>
  <c r="F92" i="3"/>
  <c r="F91" i="3"/>
  <c r="F90" i="3"/>
  <c r="B90" i="3"/>
  <c r="J89" i="3"/>
  <c r="H89" i="3"/>
  <c r="I89" i="3" s="1"/>
  <c r="F89" i="3"/>
  <c r="D89" i="3"/>
  <c r="J88" i="3"/>
  <c r="H88" i="3"/>
  <c r="I88" i="3" s="1"/>
  <c r="F88" i="3"/>
  <c r="D88" i="3"/>
  <c r="J87" i="3"/>
  <c r="I87" i="3"/>
  <c r="H87" i="3"/>
  <c r="F87" i="3"/>
  <c r="D87" i="3"/>
  <c r="J86" i="3"/>
  <c r="J90" i="3" s="1"/>
  <c r="I86" i="3"/>
  <c r="H86" i="3"/>
  <c r="F86" i="3"/>
  <c r="D86" i="3"/>
  <c r="F84" i="3"/>
  <c r="J83" i="3"/>
  <c r="H83" i="3"/>
  <c r="I83" i="3" s="1"/>
  <c r="F83" i="3"/>
  <c r="D83" i="3"/>
  <c r="J82" i="3"/>
  <c r="J84" i="3" s="1"/>
  <c r="H82" i="3"/>
  <c r="I82" i="3" s="1"/>
  <c r="F82" i="3"/>
  <c r="D82" i="3"/>
  <c r="D84" i="3" s="1"/>
  <c r="F80" i="3"/>
  <c r="B80" i="3"/>
  <c r="J79" i="3"/>
  <c r="H79" i="3"/>
  <c r="I79" i="3" s="1"/>
  <c r="F79" i="3"/>
  <c r="D79" i="3"/>
  <c r="J78" i="3"/>
  <c r="H78" i="3"/>
  <c r="I78" i="3" s="1"/>
  <c r="F78" i="3"/>
  <c r="D78" i="3"/>
  <c r="J77" i="3"/>
  <c r="I77" i="3"/>
  <c r="H77" i="3"/>
  <c r="F77" i="3"/>
  <c r="D77" i="3"/>
  <c r="J76" i="3"/>
  <c r="H76" i="3"/>
  <c r="I76" i="3" s="1"/>
  <c r="F76" i="3"/>
  <c r="D76" i="3"/>
  <c r="J75" i="3"/>
  <c r="I75" i="3"/>
  <c r="H75" i="3"/>
  <c r="F75" i="3"/>
  <c r="D75" i="3"/>
  <c r="J74" i="3"/>
  <c r="H74" i="3"/>
  <c r="I74" i="3" s="1"/>
  <c r="F74" i="3"/>
  <c r="D74" i="3"/>
  <c r="F72" i="3"/>
  <c r="H71" i="3"/>
  <c r="I71" i="3" s="1"/>
  <c r="F71" i="3"/>
  <c r="B71" i="3"/>
  <c r="J71" i="3" s="1"/>
  <c r="H70" i="3"/>
  <c r="I70" i="3" s="1"/>
  <c r="F70" i="3"/>
  <c r="B70" i="3"/>
  <c r="J70" i="3" s="1"/>
  <c r="J69" i="3"/>
  <c r="H69" i="3"/>
  <c r="I69" i="3" s="1"/>
  <c r="F69" i="3"/>
  <c r="D69" i="3"/>
  <c r="J68" i="3"/>
  <c r="J72" i="3" s="1"/>
  <c r="H68" i="3"/>
  <c r="I68" i="3" s="1"/>
  <c r="F68" i="3"/>
  <c r="D68" i="3"/>
  <c r="F66" i="3"/>
  <c r="J65" i="3"/>
  <c r="H65" i="3"/>
  <c r="I65" i="3" s="1"/>
  <c r="F65" i="3"/>
  <c r="D65" i="3"/>
  <c r="J64" i="3"/>
  <c r="J66" i="3" s="1"/>
  <c r="I64" i="3"/>
  <c r="H64" i="3"/>
  <c r="F64" i="3"/>
  <c r="D64" i="3"/>
  <c r="D66" i="3" s="1"/>
  <c r="F62" i="3"/>
  <c r="F61" i="3"/>
  <c r="J60" i="3"/>
  <c r="I60" i="3"/>
  <c r="H60" i="3"/>
  <c r="F60" i="3"/>
  <c r="D60" i="3"/>
  <c r="H59" i="3"/>
  <c r="I59" i="3" s="1"/>
  <c r="F59" i="3"/>
  <c r="D59" i="3"/>
  <c r="B61" i="3"/>
  <c r="J58" i="3"/>
  <c r="H58" i="3"/>
  <c r="I58" i="3" s="1"/>
  <c r="F58" i="3"/>
  <c r="D58" i="3"/>
  <c r="J57" i="3"/>
  <c r="H57" i="3"/>
  <c r="I57" i="3" s="1"/>
  <c r="F57" i="3"/>
  <c r="D57" i="3"/>
  <c r="D61" i="3" s="1"/>
  <c r="F55" i="3"/>
  <c r="J54" i="3"/>
  <c r="H54" i="3"/>
  <c r="I54" i="3" s="1"/>
  <c r="F54" i="3"/>
  <c r="D54" i="3"/>
  <c r="H53" i="3"/>
  <c r="I53" i="3" s="1"/>
  <c r="F53" i="3"/>
  <c r="B53" i="3"/>
  <c r="J53" i="3" s="1"/>
  <c r="H52" i="3"/>
  <c r="I52" i="3" s="1"/>
  <c r="F52" i="3"/>
  <c r="D52" i="3"/>
  <c r="B52" i="3"/>
  <c r="B55" i="3" s="1"/>
  <c r="J51" i="3"/>
  <c r="H51" i="3"/>
  <c r="I51" i="3" s="1"/>
  <c r="F51" i="3"/>
  <c r="D51" i="3"/>
  <c r="J50" i="3"/>
  <c r="I50" i="3"/>
  <c r="H50" i="3"/>
  <c r="F50" i="3"/>
  <c r="D50" i="3"/>
  <c r="J48" i="3"/>
  <c r="H48" i="3"/>
  <c r="F48" i="3"/>
  <c r="D48" i="3"/>
  <c r="J47" i="3"/>
  <c r="H47" i="3"/>
  <c r="F47" i="3"/>
  <c r="D47" i="3"/>
  <c r="F45" i="3"/>
  <c r="D45" i="3"/>
  <c r="B45" i="3"/>
  <c r="J44" i="3"/>
  <c r="H44" i="3"/>
  <c r="F44" i="3"/>
  <c r="D44" i="3"/>
  <c r="J43" i="3"/>
  <c r="J45" i="3" s="1"/>
  <c r="H43" i="3"/>
  <c r="F43" i="3"/>
  <c r="D43" i="3"/>
  <c r="F41" i="3"/>
  <c r="J40" i="3"/>
  <c r="F40" i="3"/>
  <c r="B40" i="3"/>
  <c r="J39" i="3"/>
  <c r="H39" i="3"/>
  <c r="F39" i="3"/>
  <c r="D39" i="3"/>
  <c r="J38" i="3"/>
  <c r="H38" i="3"/>
  <c r="F38" i="3"/>
  <c r="D38" i="3"/>
  <c r="J37" i="3"/>
  <c r="H37" i="3"/>
  <c r="F37" i="3"/>
  <c r="D37" i="3"/>
  <c r="J36" i="3"/>
  <c r="H36" i="3"/>
  <c r="F36" i="3"/>
  <c r="D36" i="3"/>
  <c r="D40" i="3" s="1"/>
  <c r="F34" i="3"/>
  <c r="H33" i="3"/>
  <c r="F33" i="3"/>
  <c r="B33" i="3"/>
  <c r="D33" i="3" s="1"/>
  <c r="H32" i="3"/>
  <c r="F32" i="3"/>
  <c r="D32" i="3"/>
  <c r="B32" i="3"/>
  <c r="B34" i="3" s="1"/>
  <c r="B41" i="3" s="1"/>
  <c r="J31" i="3"/>
  <c r="H31" i="3"/>
  <c r="F31" i="3"/>
  <c r="D31" i="3"/>
  <c r="J30" i="3"/>
  <c r="H30" i="3"/>
  <c r="F30" i="3"/>
  <c r="D30" i="3"/>
  <c r="J28" i="3"/>
  <c r="H28" i="3"/>
  <c r="F28" i="3"/>
  <c r="D28" i="3"/>
  <c r="J27" i="3"/>
  <c r="H27" i="3"/>
  <c r="F27" i="3"/>
  <c r="D27" i="3"/>
  <c r="F25" i="3"/>
  <c r="J24" i="3"/>
  <c r="H24" i="3"/>
  <c r="F24" i="3"/>
  <c r="D24" i="3"/>
  <c r="H23" i="3"/>
  <c r="F23" i="3"/>
  <c r="D23" i="3"/>
  <c r="D25" i="3" s="1"/>
  <c r="B23" i="3"/>
  <c r="J23" i="3" s="1"/>
  <c r="J22" i="3"/>
  <c r="H22" i="3"/>
  <c r="F22" i="3"/>
  <c r="D22" i="3"/>
  <c r="J21" i="3"/>
  <c r="H21" i="3"/>
  <c r="F21" i="3"/>
  <c r="D21" i="3"/>
  <c r="F19" i="3"/>
  <c r="B19" i="3"/>
  <c r="J18" i="3"/>
  <c r="H18" i="3"/>
  <c r="C18" i="3"/>
  <c r="D18" i="3" s="1"/>
  <c r="J17" i="3"/>
  <c r="H17" i="3"/>
  <c r="F17" i="3"/>
  <c r="D17" i="3"/>
  <c r="J16" i="3"/>
  <c r="J19" i="3" s="1"/>
  <c r="H16" i="3"/>
  <c r="F16" i="3"/>
  <c r="D16" i="3"/>
  <c r="D19" i="3" s="1"/>
  <c r="B72" i="4" l="1"/>
  <c r="J70" i="4"/>
  <c r="D84" i="4"/>
  <c r="D101" i="4"/>
  <c r="D90" i="3"/>
  <c r="F18" i="3"/>
  <c r="J25" i="3"/>
  <c r="D34" i="3"/>
  <c r="D41" i="3" s="1"/>
  <c r="J52" i="3"/>
  <c r="J55" i="3" s="1"/>
  <c r="D121" i="3"/>
  <c r="D121" i="4"/>
  <c r="B136" i="4"/>
  <c r="B25" i="3"/>
  <c r="D80" i="3"/>
  <c r="J80" i="3"/>
  <c r="D101" i="3"/>
  <c r="J101" i="3"/>
  <c r="J136" i="3" s="1"/>
  <c r="D18" i="4"/>
  <c r="D19" i="4" s="1"/>
  <c r="D55" i="4"/>
  <c r="D90" i="4"/>
  <c r="D114" i="4"/>
  <c r="B62" i="4"/>
  <c r="J121" i="4"/>
  <c r="J128" i="4"/>
  <c r="J114" i="4"/>
  <c r="J108" i="4"/>
  <c r="J101" i="4"/>
  <c r="J90" i="4"/>
  <c r="J80" i="4"/>
  <c r="J25" i="4"/>
  <c r="J72" i="4"/>
  <c r="B91" i="4"/>
  <c r="B137" i="4" s="1"/>
  <c r="D23" i="4"/>
  <c r="D25" i="4" s="1"/>
  <c r="B25" i="4"/>
  <c r="J32" i="4"/>
  <c r="J34" i="4" s="1"/>
  <c r="J41" i="4" s="1"/>
  <c r="D59" i="4"/>
  <c r="D61" i="4" s="1"/>
  <c r="D62" i="4" s="1"/>
  <c r="J59" i="4"/>
  <c r="J61" i="4" s="1"/>
  <c r="D71" i="4"/>
  <c r="D72" i="4" s="1"/>
  <c r="D132" i="4"/>
  <c r="D135" i="4" s="1"/>
  <c r="J132" i="4"/>
  <c r="J135" i="4" s="1"/>
  <c r="D32" i="4"/>
  <c r="D34" i="4" s="1"/>
  <c r="D41" i="4" s="1"/>
  <c r="J52" i="4"/>
  <c r="J55" i="4" s="1"/>
  <c r="B62" i="3"/>
  <c r="J33" i="3"/>
  <c r="B72" i="3"/>
  <c r="D53" i="3"/>
  <c r="D55" i="3" s="1"/>
  <c r="D62" i="3" s="1"/>
  <c r="B135" i="3"/>
  <c r="B136" i="3" s="1"/>
  <c r="J32" i="3"/>
  <c r="J34" i="3" s="1"/>
  <c r="J41" i="3" s="1"/>
  <c r="J59" i="3"/>
  <c r="J61" i="3" s="1"/>
  <c r="D71" i="3"/>
  <c r="D132" i="3"/>
  <c r="D135" i="3" s="1"/>
  <c r="D70" i="3"/>
  <c r="D72" i="3" s="1"/>
  <c r="H27" i="2"/>
  <c r="H24" i="2"/>
  <c r="H23" i="2"/>
  <c r="H22" i="2"/>
  <c r="H21" i="2"/>
  <c r="H18" i="2"/>
  <c r="H16" i="2"/>
  <c r="F137" i="2"/>
  <c r="F136" i="2"/>
  <c r="F135" i="2"/>
  <c r="J134" i="2"/>
  <c r="I134" i="2"/>
  <c r="H134" i="2"/>
  <c r="F134" i="2"/>
  <c r="D134" i="2"/>
  <c r="J133" i="2"/>
  <c r="H133" i="2"/>
  <c r="I133" i="2" s="1"/>
  <c r="F133" i="2"/>
  <c r="D133" i="2"/>
  <c r="I132" i="2"/>
  <c r="H132" i="2"/>
  <c r="F132" i="2"/>
  <c r="B132" i="2"/>
  <c r="B135" i="2" s="1"/>
  <c r="J131" i="2"/>
  <c r="H131" i="2"/>
  <c r="I131" i="2" s="1"/>
  <c r="F131" i="2"/>
  <c r="D131" i="2"/>
  <c r="J130" i="2"/>
  <c r="H130" i="2"/>
  <c r="I130" i="2" s="1"/>
  <c r="F130" i="2"/>
  <c r="D130" i="2"/>
  <c r="F128" i="2"/>
  <c r="B128" i="2"/>
  <c r="J127" i="2"/>
  <c r="I127" i="2"/>
  <c r="H127" i="2"/>
  <c r="F127" i="2"/>
  <c r="D127" i="2"/>
  <c r="J126" i="2"/>
  <c r="H126" i="2"/>
  <c r="I126" i="2" s="1"/>
  <c r="F126" i="2"/>
  <c r="D126" i="2"/>
  <c r="J125" i="2"/>
  <c r="H125" i="2"/>
  <c r="I125" i="2" s="1"/>
  <c r="F125" i="2"/>
  <c r="D125" i="2"/>
  <c r="J124" i="2"/>
  <c r="H124" i="2"/>
  <c r="I124" i="2" s="1"/>
  <c r="F124" i="2"/>
  <c r="D124" i="2"/>
  <c r="D128" i="2" s="1"/>
  <c r="J123" i="2"/>
  <c r="H123" i="2"/>
  <c r="I123" i="2" s="1"/>
  <c r="F123" i="2"/>
  <c r="D123" i="2"/>
  <c r="F121" i="2"/>
  <c r="B121" i="2"/>
  <c r="J120" i="2"/>
  <c r="H120" i="2"/>
  <c r="I120" i="2" s="1"/>
  <c r="F120" i="2"/>
  <c r="D120" i="2"/>
  <c r="J119" i="2"/>
  <c r="I119" i="2"/>
  <c r="H119" i="2"/>
  <c r="F119" i="2"/>
  <c r="D119" i="2"/>
  <c r="J118" i="2"/>
  <c r="H118" i="2"/>
  <c r="I118" i="2" s="1"/>
  <c r="F118" i="2"/>
  <c r="D118" i="2"/>
  <c r="J117" i="2"/>
  <c r="H117" i="2"/>
  <c r="I117" i="2" s="1"/>
  <c r="F117" i="2"/>
  <c r="D117" i="2"/>
  <c r="J116" i="2"/>
  <c r="H116" i="2"/>
  <c r="I116" i="2" s="1"/>
  <c r="F116" i="2"/>
  <c r="D116" i="2"/>
  <c r="D121" i="2" s="1"/>
  <c r="F114" i="2"/>
  <c r="B114" i="2"/>
  <c r="J113" i="2"/>
  <c r="H113" i="2"/>
  <c r="I113" i="2" s="1"/>
  <c r="F113" i="2"/>
  <c r="D113" i="2"/>
  <c r="J112" i="2"/>
  <c r="H112" i="2"/>
  <c r="I112" i="2" s="1"/>
  <c r="F112" i="2"/>
  <c r="D112" i="2"/>
  <c r="J111" i="2"/>
  <c r="H111" i="2"/>
  <c r="I111" i="2" s="1"/>
  <c r="F111" i="2"/>
  <c r="D111" i="2"/>
  <c r="J110" i="2"/>
  <c r="H110" i="2"/>
  <c r="I110" i="2" s="1"/>
  <c r="F110" i="2"/>
  <c r="D110" i="2"/>
  <c r="D114" i="2" s="1"/>
  <c r="F108" i="2"/>
  <c r="B108" i="2"/>
  <c r="J107" i="2"/>
  <c r="H107" i="2"/>
  <c r="I107" i="2" s="1"/>
  <c r="F107" i="2"/>
  <c r="D107" i="2"/>
  <c r="J106" i="2"/>
  <c r="H106" i="2"/>
  <c r="I106" i="2" s="1"/>
  <c r="F106" i="2"/>
  <c r="D106" i="2"/>
  <c r="J105" i="2"/>
  <c r="H105" i="2"/>
  <c r="I105" i="2" s="1"/>
  <c r="F105" i="2"/>
  <c r="D105" i="2"/>
  <c r="J104" i="2"/>
  <c r="H104" i="2"/>
  <c r="I104" i="2" s="1"/>
  <c r="F104" i="2"/>
  <c r="D104" i="2"/>
  <c r="J103" i="2"/>
  <c r="H103" i="2"/>
  <c r="I103" i="2" s="1"/>
  <c r="F103" i="2"/>
  <c r="D103" i="2"/>
  <c r="D108" i="2" s="1"/>
  <c r="F101" i="2"/>
  <c r="B101" i="2"/>
  <c r="J100" i="2"/>
  <c r="H100" i="2"/>
  <c r="I100" i="2" s="1"/>
  <c r="F100" i="2"/>
  <c r="D100" i="2"/>
  <c r="J99" i="2"/>
  <c r="H99" i="2"/>
  <c r="I99" i="2" s="1"/>
  <c r="F99" i="2"/>
  <c r="D99" i="2"/>
  <c r="J98" i="2"/>
  <c r="I98" i="2"/>
  <c r="H98" i="2"/>
  <c r="F98" i="2"/>
  <c r="D98" i="2"/>
  <c r="J97" i="2"/>
  <c r="H97" i="2"/>
  <c r="I97" i="2" s="1"/>
  <c r="F97" i="2"/>
  <c r="D97" i="2"/>
  <c r="J96" i="2"/>
  <c r="H96" i="2"/>
  <c r="I96" i="2" s="1"/>
  <c r="F96" i="2"/>
  <c r="D96" i="2"/>
  <c r="F92" i="2"/>
  <c r="F91" i="2"/>
  <c r="F90" i="2"/>
  <c r="B90" i="2"/>
  <c r="J89" i="2"/>
  <c r="H89" i="2"/>
  <c r="I89" i="2" s="1"/>
  <c r="F89" i="2"/>
  <c r="D89" i="2"/>
  <c r="J88" i="2"/>
  <c r="H88" i="2"/>
  <c r="I88" i="2" s="1"/>
  <c r="F88" i="2"/>
  <c r="D88" i="2"/>
  <c r="J87" i="2"/>
  <c r="H87" i="2"/>
  <c r="I87" i="2" s="1"/>
  <c r="F87" i="2"/>
  <c r="D87" i="2"/>
  <c r="D90" i="2" s="1"/>
  <c r="J86" i="2"/>
  <c r="H86" i="2"/>
  <c r="I86" i="2" s="1"/>
  <c r="F86" i="2"/>
  <c r="D86" i="2"/>
  <c r="F84" i="2"/>
  <c r="J83" i="2"/>
  <c r="H83" i="2"/>
  <c r="I83" i="2" s="1"/>
  <c r="F83" i="2"/>
  <c r="D83" i="2"/>
  <c r="J82" i="2"/>
  <c r="H82" i="2"/>
  <c r="I82" i="2" s="1"/>
  <c r="F82" i="2"/>
  <c r="D82" i="2"/>
  <c r="D84" i="2" s="1"/>
  <c r="F80" i="2"/>
  <c r="B80" i="2"/>
  <c r="J79" i="2"/>
  <c r="I79" i="2"/>
  <c r="H79" i="2"/>
  <c r="F79" i="2"/>
  <c r="D79" i="2"/>
  <c r="J78" i="2"/>
  <c r="H78" i="2"/>
  <c r="I78" i="2" s="1"/>
  <c r="F78" i="2"/>
  <c r="D78" i="2"/>
  <c r="J77" i="2"/>
  <c r="H77" i="2"/>
  <c r="I77" i="2" s="1"/>
  <c r="F77" i="2"/>
  <c r="D77" i="2"/>
  <c r="J76" i="2"/>
  <c r="H76" i="2"/>
  <c r="I76" i="2" s="1"/>
  <c r="F76" i="2"/>
  <c r="D76" i="2"/>
  <c r="J75" i="2"/>
  <c r="H75" i="2"/>
  <c r="I75" i="2" s="1"/>
  <c r="F75" i="2"/>
  <c r="D75" i="2"/>
  <c r="J74" i="2"/>
  <c r="H74" i="2"/>
  <c r="I74" i="2" s="1"/>
  <c r="F74" i="2"/>
  <c r="D74" i="2"/>
  <c r="D80" i="2" s="1"/>
  <c r="F72" i="2"/>
  <c r="H71" i="2"/>
  <c r="I71" i="2" s="1"/>
  <c r="F71" i="2"/>
  <c r="B71" i="2"/>
  <c r="J71" i="2" s="1"/>
  <c r="H70" i="2"/>
  <c r="I70" i="2" s="1"/>
  <c r="F70" i="2"/>
  <c r="B70" i="2"/>
  <c r="J70" i="2" s="1"/>
  <c r="J69" i="2"/>
  <c r="I69" i="2"/>
  <c r="H69" i="2"/>
  <c r="F69" i="2"/>
  <c r="D69" i="2"/>
  <c r="J68" i="2"/>
  <c r="H68" i="2"/>
  <c r="I68" i="2" s="1"/>
  <c r="F68" i="2"/>
  <c r="D68" i="2"/>
  <c r="F66" i="2"/>
  <c r="J65" i="2"/>
  <c r="H65" i="2"/>
  <c r="I65" i="2" s="1"/>
  <c r="F65" i="2"/>
  <c r="D65" i="2"/>
  <c r="J64" i="2"/>
  <c r="J66" i="2" s="1"/>
  <c r="H64" i="2"/>
  <c r="I64" i="2" s="1"/>
  <c r="F64" i="2"/>
  <c r="D64" i="2"/>
  <c r="D66" i="2" s="1"/>
  <c r="F62" i="2"/>
  <c r="F61" i="2"/>
  <c r="J60" i="2"/>
  <c r="H60" i="2"/>
  <c r="I60" i="2" s="1"/>
  <c r="F60" i="2"/>
  <c r="D60" i="2"/>
  <c r="H59" i="2"/>
  <c r="I59" i="2" s="1"/>
  <c r="F59" i="2"/>
  <c r="B61" i="2"/>
  <c r="J58" i="2"/>
  <c r="I58" i="2"/>
  <c r="H58" i="2"/>
  <c r="F58" i="2"/>
  <c r="D58" i="2"/>
  <c r="J57" i="2"/>
  <c r="H57" i="2"/>
  <c r="I57" i="2" s="1"/>
  <c r="F57" i="2"/>
  <c r="D57" i="2"/>
  <c r="F55" i="2"/>
  <c r="J54" i="2"/>
  <c r="H54" i="2"/>
  <c r="I54" i="2" s="1"/>
  <c r="F54" i="2"/>
  <c r="D54" i="2"/>
  <c r="H53" i="2"/>
  <c r="I53" i="2" s="1"/>
  <c r="F53" i="2"/>
  <c r="D53" i="2"/>
  <c r="B53" i="2"/>
  <c r="H52" i="2"/>
  <c r="I52" i="2" s="1"/>
  <c r="F52" i="2"/>
  <c r="B52" i="2"/>
  <c r="D52" i="2" s="1"/>
  <c r="J51" i="2"/>
  <c r="H51" i="2"/>
  <c r="I51" i="2" s="1"/>
  <c r="F51" i="2"/>
  <c r="D51" i="2"/>
  <c r="J50" i="2"/>
  <c r="H50" i="2"/>
  <c r="I50" i="2" s="1"/>
  <c r="F50" i="2"/>
  <c r="D50" i="2"/>
  <c r="J48" i="2"/>
  <c r="H48" i="2"/>
  <c r="F48" i="2"/>
  <c r="D48" i="2"/>
  <c r="J47" i="2"/>
  <c r="H47" i="2"/>
  <c r="F47" i="2"/>
  <c r="D47" i="2"/>
  <c r="F45" i="2"/>
  <c r="B45" i="2"/>
  <c r="J44" i="2"/>
  <c r="H44" i="2"/>
  <c r="F44" i="2"/>
  <c r="D44" i="2"/>
  <c r="J43" i="2"/>
  <c r="H43" i="2"/>
  <c r="F43" i="2"/>
  <c r="D43" i="2"/>
  <c r="D45" i="2" s="1"/>
  <c r="F41" i="2"/>
  <c r="F40" i="2"/>
  <c r="B40" i="2"/>
  <c r="J39" i="2"/>
  <c r="H39" i="2"/>
  <c r="F39" i="2"/>
  <c r="D39" i="2"/>
  <c r="J38" i="2"/>
  <c r="H38" i="2"/>
  <c r="F38" i="2"/>
  <c r="D38" i="2"/>
  <c r="J37" i="2"/>
  <c r="H37" i="2"/>
  <c r="F37" i="2"/>
  <c r="D37" i="2"/>
  <c r="D40" i="2" s="1"/>
  <c r="J36" i="2"/>
  <c r="J40" i="2" s="1"/>
  <c r="H36" i="2"/>
  <c r="F36" i="2"/>
  <c r="D36" i="2"/>
  <c r="F34" i="2"/>
  <c r="H33" i="2"/>
  <c r="F33" i="2"/>
  <c r="D33" i="2"/>
  <c r="B33" i="2"/>
  <c r="J33" i="2" s="1"/>
  <c r="H32" i="2"/>
  <c r="F32" i="2"/>
  <c r="B32" i="2"/>
  <c r="B34" i="2" s="1"/>
  <c r="J31" i="2"/>
  <c r="H31" i="2"/>
  <c r="F31" i="2"/>
  <c r="D31" i="2"/>
  <c r="J30" i="2"/>
  <c r="H30" i="2"/>
  <c r="F30" i="2"/>
  <c r="D30" i="2"/>
  <c r="J28" i="2"/>
  <c r="H28" i="2"/>
  <c r="F28" i="2"/>
  <c r="D28" i="2"/>
  <c r="J27" i="2"/>
  <c r="F27" i="2"/>
  <c r="D27" i="2"/>
  <c r="F25" i="2"/>
  <c r="J24" i="2"/>
  <c r="F24" i="2"/>
  <c r="D24" i="2"/>
  <c r="F23" i="2"/>
  <c r="B23" i="2"/>
  <c r="B25" i="2" s="1"/>
  <c r="J22" i="2"/>
  <c r="F22" i="2"/>
  <c r="D22" i="2"/>
  <c r="J21" i="2"/>
  <c r="F21" i="2"/>
  <c r="D21" i="2"/>
  <c r="F19" i="2"/>
  <c r="B19" i="2"/>
  <c r="J18" i="2"/>
  <c r="C18" i="2"/>
  <c r="F18" i="2" s="1"/>
  <c r="J17" i="2"/>
  <c r="H17" i="2"/>
  <c r="F17" i="2"/>
  <c r="D17" i="2"/>
  <c r="J16" i="2"/>
  <c r="J19" i="2" s="1"/>
  <c r="F16" i="2"/>
  <c r="D16" i="2"/>
  <c r="J58" i="1"/>
  <c r="H58" i="1"/>
  <c r="I58" i="1" s="1"/>
  <c r="F58" i="1"/>
  <c r="D58" i="1"/>
  <c r="B136" i="2" l="1"/>
  <c r="D136" i="3"/>
  <c r="J136" i="4"/>
  <c r="D18" i="2"/>
  <c r="D19" i="2" s="1"/>
  <c r="J32" i="2"/>
  <c r="D55" i="2"/>
  <c r="D91" i="3"/>
  <c r="D137" i="3" s="1"/>
  <c r="B91" i="3"/>
  <c r="B137" i="3" s="1"/>
  <c r="D136" i="4"/>
  <c r="D101" i="2"/>
  <c r="B41" i="2"/>
  <c r="J52" i="2"/>
  <c r="D32" i="2"/>
  <c r="D34" i="2" s="1"/>
  <c r="B55" i="2"/>
  <c r="B62" i="2" s="1"/>
  <c r="J53" i="2"/>
  <c r="J55" i="2" s="1"/>
  <c r="J62" i="3"/>
  <c r="J91" i="3" s="1"/>
  <c r="J137" i="3" s="1"/>
  <c r="J62" i="4"/>
  <c r="J91" i="4" s="1"/>
  <c r="D91" i="4"/>
  <c r="D137" i="4" s="1"/>
  <c r="J128" i="2"/>
  <c r="J121" i="2"/>
  <c r="J114" i="2"/>
  <c r="J108" i="2"/>
  <c r="J101" i="2"/>
  <c r="J90" i="2"/>
  <c r="J84" i="2"/>
  <c r="J80" i="2"/>
  <c r="J45" i="2"/>
  <c r="J34" i="2"/>
  <c r="J41" i="2" s="1"/>
  <c r="D41" i="2"/>
  <c r="J72" i="2"/>
  <c r="D23" i="2"/>
  <c r="D25" i="2" s="1"/>
  <c r="J23" i="2"/>
  <c r="J25" i="2" s="1"/>
  <c r="D59" i="2"/>
  <c r="D61" i="2" s="1"/>
  <c r="D62" i="2" s="1"/>
  <c r="J59" i="2"/>
  <c r="J61" i="2" s="1"/>
  <c r="D71" i="2"/>
  <c r="D132" i="2"/>
  <c r="D135" i="2" s="1"/>
  <c r="D136" i="2" s="1"/>
  <c r="J132" i="2"/>
  <c r="J135" i="2" s="1"/>
  <c r="B72" i="2"/>
  <c r="D70" i="2"/>
  <c r="D72" i="2" s="1"/>
  <c r="J48" i="1"/>
  <c r="J47" i="1"/>
  <c r="J44" i="1"/>
  <c r="J43" i="1"/>
  <c r="J39" i="1"/>
  <c r="J37" i="1"/>
  <c r="J38" i="1"/>
  <c r="J36" i="1"/>
  <c r="J31" i="1"/>
  <c r="J30" i="1"/>
  <c r="J28" i="1"/>
  <c r="J27" i="1"/>
  <c r="J22" i="1"/>
  <c r="J24" i="1"/>
  <c r="J21" i="1"/>
  <c r="J17" i="1"/>
  <c r="J18" i="1"/>
  <c r="J16" i="1"/>
  <c r="H16" i="1"/>
  <c r="J137" i="4" l="1"/>
  <c r="L137" i="4" s="1"/>
  <c r="B91" i="2"/>
  <c r="B137" i="2" s="1"/>
  <c r="J62" i="2"/>
  <c r="J91" i="2" s="1"/>
  <c r="D91" i="2"/>
  <c r="D137" i="2" s="1"/>
  <c r="J136" i="2"/>
  <c r="H131" i="1"/>
  <c r="H132" i="1"/>
  <c r="I132" i="1" s="1"/>
  <c r="H133" i="1"/>
  <c r="H134" i="1"/>
  <c r="I134" i="1"/>
  <c r="I130" i="1"/>
  <c r="H130" i="1"/>
  <c r="H127" i="1"/>
  <c r="H124" i="1"/>
  <c r="H125" i="1"/>
  <c r="I125" i="1" s="1"/>
  <c r="H126" i="1"/>
  <c r="H123" i="1"/>
  <c r="H117" i="1"/>
  <c r="I117" i="1" s="1"/>
  <c r="H118" i="1"/>
  <c r="H119" i="1"/>
  <c r="I119" i="1" s="1"/>
  <c r="H120" i="1"/>
  <c r="H116" i="1"/>
  <c r="H113" i="1"/>
  <c r="H111" i="1"/>
  <c r="H112" i="1"/>
  <c r="H110" i="1"/>
  <c r="H107" i="1"/>
  <c r="H104" i="1"/>
  <c r="H105" i="1"/>
  <c r="H106" i="1"/>
  <c r="H103" i="1"/>
  <c r="H100" i="1"/>
  <c r="H97" i="1"/>
  <c r="H98" i="1"/>
  <c r="H99" i="1"/>
  <c r="H96" i="1"/>
  <c r="H89" i="1"/>
  <c r="H87" i="1"/>
  <c r="H88" i="1"/>
  <c r="I88" i="1" s="1"/>
  <c r="H86" i="1"/>
  <c r="H83" i="1"/>
  <c r="I82" i="1"/>
  <c r="H82" i="1"/>
  <c r="H79" i="1"/>
  <c r="H75" i="1"/>
  <c r="I75" i="1"/>
  <c r="H76" i="1"/>
  <c r="I76" i="1" s="1"/>
  <c r="H77" i="1"/>
  <c r="I77" i="1"/>
  <c r="H78" i="1"/>
  <c r="I78" i="1" s="1"/>
  <c r="H74" i="1"/>
  <c r="H71" i="1"/>
  <c r="H69" i="1"/>
  <c r="H70" i="1"/>
  <c r="I70" i="1"/>
  <c r="I68" i="1"/>
  <c r="H68" i="1"/>
  <c r="H65" i="1"/>
  <c r="H64" i="1"/>
  <c r="H60" i="1"/>
  <c r="I60" i="1" s="1"/>
  <c r="H59" i="1"/>
  <c r="H57" i="1"/>
  <c r="H54" i="1"/>
  <c r="H51" i="1"/>
  <c r="H52" i="1"/>
  <c r="I52" i="1"/>
  <c r="H53" i="1"/>
  <c r="H50" i="1"/>
  <c r="H48" i="1"/>
  <c r="I48" i="1" s="1"/>
  <c r="H47" i="1"/>
  <c r="I47" i="1" s="1"/>
  <c r="H44" i="1"/>
  <c r="H43" i="1"/>
  <c r="H37" i="1"/>
  <c r="H38" i="1"/>
  <c r="I38" i="1" s="1"/>
  <c r="H39" i="1"/>
  <c r="H36" i="1"/>
  <c r="I36" i="1" s="1"/>
  <c r="H31" i="1"/>
  <c r="H32" i="1"/>
  <c r="H33" i="1"/>
  <c r="H30" i="1"/>
  <c r="H28" i="1"/>
  <c r="H27" i="1"/>
  <c r="H22" i="1"/>
  <c r="H23" i="1"/>
  <c r="H24" i="1"/>
  <c r="H21" i="1"/>
  <c r="H17" i="1"/>
  <c r="H18" i="1"/>
  <c r="J137" i="2" l="1"/>
  <c r="I133" i="1"/>
  <c r="I131" i="1"/>
  <c r="I126" i="1"/>
  <c r="I127" i="1"/>
  <c r="I123" i="1"/>
  <c r="I124" i="1"/>
  <c r="I116" i="1"/>
  <c r="I120" i="1"/>
  <c r="I118" i="1"/>
  <c r="I111" i="1"/>
  <c r="I110" i="1"/>
  <c r="I112" i="1"/>
  <c r="I113" i="1"/>
  <c r="I103" i="1"/>
  <c r="I104" i="1"/>
  <c r="I106" i="1"/>
  <c r="I105" i="1"/>
  <c r="I107" i="1"/>
  <c r="I96" i="1"/>
  <c r="I97" i="1"/>
  <c r="I99" i="1"/>
  <c r="I98" i="1"/>
  <c r="I100" i="1"/>
  <c r="I87" i="1"/>
  <c r="I86" i="1"/>
  <c r="I89" i="1"/>
  <c r="I83" i="1"/>
  <c r="I79" i="1"/>
  <c r="I74" i="1"/>
  <c r="I71" i="1"/>
  <c r="I69" i="1"/>
  <c r="I65" i="1"/>
  <c r="I64" i="1"/>
  <c r="I59" i="1"/>
  <c r="I57" i="1"/>
  <c r="I53" i="1"/>
  <c r="I54" i="1"/>
  <c r="I50" i="1"/>
  <c r="I51" i="1"/>
  <c r="I43" i="1"/>
  <c r="I44" i="1"/>
  <c r="I39" i="1"/>
  <c r="I37" i="1"/>
  <c r="I31" i="1"/>
  <c r="I30" i="1"/>
  <c r="I33" i="1"/>
  <c r="I32" i="1"/>
  <c r="I28" i="1"/>
  <c r="I27" i="1"/>
  <c r="I21" i="1"/>
  <c r="I24" i="1"/>
  <c r="I22" i="1"/>
  <c r="I23" i="1"/>
  <c r="F137" i="1"/>
  <c r="F136" i="1"/>
  <c r="F135" i="1"/>
  <c r="J134" i="1"/>
  <c r="F134" i="1"/>
  <c r="D134" i="1"/>
  <c r="J133" i="1"/>
  <c r="F133" i="1"/>
  <c r="D133" i="1"/>
  <c r="F132" i="1"/>
  <c r="B132" i="1"/>
  <c r="D132" i="1" s="1"/>
  <c r="J131" i="1"/>
  <c r="F131" i="1"/>
  <c r="D131" i="1"/>
  <c r="J130" i="1"/>
  <c r="F130" i="1"/>
  <c r="D130" i="1"/>
  <c r="F128" i="1"/>
  <c r="B128" i="1"/>
  <c r="J127" i="1"/>
  <c r="F127" i="1"/>
  <c r="D127" i="1"/>
  <c r="J126" i="1"/>
  <c r="F126" i="1"/>
  <c r="D126" i="1"/>
  <c r="J125" i="1"/>
  <c r="F125" i="1"/>
  <c r="D125" i="1"/>
  <c r="J124" i="1"/>
  <c r="F124" i="1"/>
  <c r="D124" i="1"/>
  <c r="J123" i="1"/>
  <c r="F123" i="1"/>
  <c r="D123" i="1"/>
  <c r="D128" i="1" s="1"/>
  <c r="F121" i="1"/>
  <c r="B121" i="1"/>
  <c r="J120" i="1"/>
  <c r="F120" i="1"/>
  <c r="D120" i="1"/>
  <c r="J119" i="1"/>
  <c r="F119" i="1"/>
  <c r="D119" i="1"/>
  <c r="J118" i="1"/>
  <c r="F118" i="1"/>
  <c r="D118" i="1"/>
  <c r="J117" i="1"/>
  <c r="F117" i="1"/>
  <c r="D117" i="1"/>
  <c r="J116" i="1"/>
  <c r="F116" i="1"/>
  <c r="D116" i="1"/>
  <c r="F114" i="1"/>
  <c r="B114" i="1"/>
  <c r="J113" i="1"/>
  <c r="F113" i="1"/>
  <c r="D113" i="1"/>
  <c r="J112" i="1"/>
  <c r="F112" i="1"/>
  <c r="D112" i="1"/>
  <c r="J111" i="1"/>
  <c r="F111" i="1"/>
  <c r="D111" i="1"/>
  <c r="D114" i="1" s="1"/>
  <c r="J110" i="1"/>
  <c r="F110" i="1"/>
  <c r="D110" i="1"/>
  <c r="F108" i="1"/>
  <c r="B108" i="1"/>
  <c r="J107" i="1"/>
  <c r="F107" i="1"/>
  <c r="D107" i="1"/>
  <c r="J106" i="1"/>
  <c r="F106" i="1"/>
  <c r="D106" i="1"/>
  <c r="J105" i="1"/>
  <c r="F105" i="1"/>
  <c r="D105" i="1"/>
  <c r="J104" i="1"/>
  <c r="F104" i="1"/>
  <c r="D104" i="1"/>
  <c r="J103" i="1"/>
  <c r="F103" i="1"/>
  <c r="D103" i="1"/>
  <c r="D108" i="1" s="1"/>
  <c r="F101" i="1"/>
  <c r="B101" i="1"/>
  <c r="J100" i="1"/>
  <c r="F100" i="1"/>
  <c r="D100" i="1"/>
  <c r="J99" i="1"/>
  <c r="F99" i="1"/>
  <c r="D99" i="1"/>
  <c r="J98" i="1"/>
  <c r="F98" i="1"/>
  <c r="D98" i="1"/>
  <c r="J97" i="1"/>
  <c r="F97" i="1"/>
  <c r="D97" i="1"/>
  <c r="J96" i="1"/>
  <c r="F96" i="1"/>
  <c r="D96" i="1"/>
  <c r="F92" i="1"/>
  <c r="F91" i="1"/>
  <c r="F90" i="1"/>
  <c r="B90" i="1"/>
  <c r="J89" i="1"/>
  <c r="F89" i="1"/>
  <c r="D89" i="1"/>
  <c r="J88" i="1"/>
  <c r="F88" i="1"/>
  <c r="D88" i="1"/>
  <c r="J87" i="1"/>
  <c r="F87" i="1"/>
  <c r="D87" i="1"/>
  <c r="J86" i="1"/>
  <c r="F86" i="1"/>
  <c r="D86" i="1"/>
  <c r="F84" i="1"/>
  <c r="J83" i="1"/>
  <c r="F83" i="1"/>
  <c r="D83" i="1"/>
  <c r="J82" i="1"/>
  <c r="F82" i="1"/>
  <c r="D82" i="1"/>
  <c r="D84" i="1" s="1"/>
  <c r="F80" i="1"/>
  <c r="B80" i="1"/>
  <c r="J79" i="1"/>
  <c r="F79" i="1"/>
  <c r="D79" i="1"/>
  <c r="J78" i="1"/>
  <c r="F78" i="1"/>
  <c r="D78" i="1"/>
  <c r="J77" i="1"/>
  <c r="F77" i="1"/>
  <c r="D77" i="1"/>
  <c r="J76" i="1"/>
  <c r="F76" i="1"/>
  <c r="D76" i="1"/>
  <c r="J75" i="1"/>
  <c r="F75" i="1"/>
  <c r="D75" i="1"/>
  <c r="J74" i="1"/>
  <c r="F74" i="1"/>
  <c r="D74" i="1"/>
  <c r="D80" i="1" s="1"/>
  <c r="F72" i="1"/>
  <c r="F71" i="1"/>
  <c r="D71" i="1"/>
  <c r="B71" i="1"/>
  <c r="J71" i="1" s="1"/>
  <c r="F70" i="1"/>
  <c r="D70" i="1"/>
  <c r="B70" i="1"/>
  <c r="B72" i="1" s="1"/>
  <c r="J69" i="1"/>
  <c r="F69" i="1"/>
  <c r="D69" i="1"/>
  <c r="D72" i="1" s="1"/>
  <c r="J68" i="1"/>
  <c r="F68" i="1"/>
  <c r="D68" i="1"/>
  <c r="J66" i="1"/>
  <c r="F66" i="1"/>
  <c r="J65" i="1"/>
  <c r="F65" i="1"/>
  <c r="D65" i="1"/>
  <c r="J64" i="1"/>
  <c r="F64" i="1"/>
  <c r="D64" i="1"/>
  <c r="F62" i="1"/>
  <c r="F61" i="1"/>
  <c r="B61" i="1"/>
  <c r="J60" i="1"/>
  <c r="F60" i="1"/>
  <c r="D60" i="1"/>
  <c r="J59" i="1"/>
  <c r="F59" i="1"/>
  <c r="D59" i="1"/>
  <c r="J57" i="1"/>
  <c r="F57" i="1"/>
  <c r="D57" i="1"/>
  <c r="F55" i="1"/>
  <c r="J54" i="1"/>
  <c r="F54" i="1"/>
  <c r="D54" i="1"/>
  <c r="F53" i="1"/>
  <c r="B53" i="1"/>
  <c r="D53" i="1" s="1"/>
  <c r="F52" i="1"/>
  <c r="B52" i="1"/>
  <c r="D52" i="1" s="1"/>
  <c r="J51" i="1"/>
  <c r="F51" i="1"/>
  <c r="D51" i="1"/>
  <c r="J50" i="1"/>
  <c r="F50" i="1"/>
  <c r="D50" i="1"/>
  <c r="F48" i="1"/>
  <c r="D48" i="1"/>
  <c r="F47" i="1"/>
  <c r="D47" i="1"/>
  <c r="F45" i="1"/>
  <c r="B45" i="1"/>
  <c r="F44" i="1"/>
  <c r="D44" i="1"/>
  <c r="J45" i="1"/>
  <c r="F43" i="1"/>
  <c r="D43" i="1"/>
  <c r="D45" i="1" s="1"/>
  <c r="F41" i="1"/>
  <c r="F40" i="1"/>
  <c r="B40" i="1"/>
  <c r="F39" i="1"/>
  <c r="D39" i="1"/>
  <c r="F38" i="1"/>
  <c r="D38" i="1"/>
  <c r="F37" i="1"/>
  <c r="D37" i="1"/>
  <c r="F36" i="1"/>
  <c r="D36" i="1"/>
  <c r="D40" i="1" s="1"/>
  <c r="F34" i="1"/>
  <c r="F33" i="1"/>
  <c r="B33" i="1"/>
  <c r="J33" i="1" s="1"/>
  <c r="F32" i="1"/>
  <c r="B32" i="1"/>
  <c r="F31" i="1"/>
  <c r="D31" i="1"/>
  <c r="F30" i="1"/>
  <c r="D30" i="1"/>
  <c r="F28" i="1"/>
  <c r="D28" i="1"/>
  <c r="F27" i="1"/>
  <c r="D27" i="1"/>
  <c r="F25" i="1"/>
  <c r="F24" i="1"/>
  <c r="D24" i="1"/>
  <c r="F23" i="1"/>
  <c r="B23" i="1"/>
  <c r="J23" i="1" s="1"/>
  <c r="F22" i="1"/>
  <c r="D22" i="1"/>
  <c r="F21" i="1"/>
  <c r="D21" i="1"/>
  <c r="J19" i="1"/>
  <c r="F19" i="1"/>
  <c r="B19" i="1"/>
  <c r="C18" i="1"/>
  <c r="F18" i="1" s="1"/>
  <c r="F17" i="1"/>
  <c r="D17" i="1"/>
  <c r="F16" i="1"/>
  <c r="D16" i="1"/>
  <c r="J90" i="1" l="1"/>
  <c r="D66" i="1"/>
  <c r="D23" i="1"/>
  <c r="D25" i="1" s="1"/>
  <c r="B25" i="1"/>
  <c r="J70" i="1"/>
  <c r="J72" i="1" s="1"/>
  <c r="B34" i="1"/>
  <c r="B41" i="1" s="1"/>
  <c r="J32" i="1"/>
  <c r="D18" i="1"/>
  <c r="D19" i="1" s="1"/>
  <c r="D90" i="1"/>
  <c r="D101" i="1"/>
  <c r="D121" i="1"/>
  <c r="D61" i="1"/>
  <c r="J128" i="1"/>
  <c r="J121" i="1"/>
  <c r="J114" i="1"/>
  <c r="J108" i="1"/>
  <c r="J101" i="1"/>
  <c r="J84" i="1"/>
  <c r="J80" i="1"/>
  <c r="J61" i="1"/>
  <c r="J25" i="1"/>
  <c r="D55" i="1"/>
  <c r="D135" i="1"/>
  <c r="D136" i="1" s="1"/>
  <c r="D32" i="1"/>
  <c r="D34" i="1" s="1"/>
  <c r="D41" i="1" s="1"/>
  <c r="D33" i="1"/>
  <c r="J52" i="1"/>
  <c r="J53" i="1"/>
  <c r="B55" i="1"/>
  <c r="B62" i="1" s="1"/>
  <c r="B91" i="1" s="1"/>
  <c r="B135" i="1"/>
  <c r="B136" i="1" s="1"/>
  <c r="J132" i="1"/>
  <c r="J135" i="1" s="1"/>
  <c r="J34" i="1"/>
  <c r="J55" i="1" l="1"/>
  <c r="D62" i="1"/>
  <c r="D91" i="1"/>
  <c r="J62" i="1"/>
  <c r="J136" i="1"/>
  <c r="J40" i="1"/>
  <c r="J41" i="1" s="1"/>
  <c r="B137" i="1"/>
  <c r="D137" i="1"/>
  <c r="J91" i="1" l="1"/>
  <c r="J137" i="1" s="1"/>
  <c r="L137" i="2" s="1"/>
</calcChain>
</file>

<file path=xl/sharedStrings.xml><?xml version="1.0" encoding="utf-8"?>
<sst xmlns="http://schemas.openxmlformats.org/spreadsheetml/2006/main" count="628" uniqueCount="79">
  <si>
    <t>Приложение 1</t>
  </si>
  <si>
    <t xml:space="preserve">Приложение </t>
  </si>
  <si>
    <t>Проект</t>
  </si>
  <si>
    <t>Утверждено</t>
  </si>
  <si>
    <t>приказом ТФОМС ЛО</t>
  </si>
  <si>
    <t>от "______"__________ 201__ года №_______</t>
  </si>
  <si>
    <t>Штат в количестве 118 единиц</t>
  </si>
  <si>
    <t>Штат в количестве 123 единиц</t>
  </si>
  <si>
    <t xml:space="preserve"> ШТАТНОЕ РАСПИСАНИЕ</t>
  </si>
  <si>
    <t>Территориального фонда обязательного медицинского страхования Ленинградской области</t>
  </si>
  <si>
    <t>Наименование должности</t>
  </si>
  <si>
    <t>Количество штатных единиц</t>
  </si>
  <si>
    <t>Должностной оклад, рублей</t>
  </si>
  <si>
    <t>Месячный фонд по должностным окладам, рублей</t>
  </si>
  <si>
    <t xml:space="preserve"> Директор</t>
  </si>
  <si>
    <t>Первый заместитель  директора</t>
  </si>
  <si>
    <t>Помощник директора</t>
  </si>
  <si>
    <t>Итого</t>
  </si>
  <si>
    <t>Бухгалтерия</t>
  </si>
  <si>
    <t>Главный бухгалтер (*)</t>
  </si>
  <si>
    <t>Заместитель главного бухгалтера</t>
  </si>
  <si>
    <t>Главный специалист-бухгалтер</t>
  </si>
  <si>
    <t>Ведущий специалист-бухгалтер</t>
  </si>
  <si>
    <t>Итого по отделу</t>
  </si>
  <si>
    <t>Департамент финансово-экономической деятельности и учета поступлений финансовых средств ОМС</t>
  </si>
  <si>
    <t>Заместитель директора - начальник департамента</t>
  </si>
  <si>
    <t>Заместитель начальника департамента</t>
  </si>
  <si>
    <t>Отдел межтерриториальных расчетов, финансирования и планирования</t>
  </si>
  <si>
    <t>Начальник отдела</t>
  </si>
  <si>
    <t>Заместитель начальника отдела</t>
  </si>
  <si>
    <t>Главный специалист</t>
  </si>
  <si>
    <t>Ведущий специалист</t>
  </si>
  <si>
    <t>Отдел учета поступлений финансовых средств ОМС и взаимодействия со СМО</t>
  </si>
  <si>
    <t>Итого по департаменту</t>
  </si>
  <si>
    <t>Юридический отдел</t>
  </si>
  <si>
    <t>Юрисконсульт (**)</t>
  </si>
  <si>
    <t>Департамент организации обязательного медицинского страхования</t>
  </si>
  <si>
    <t>Заместитель начальника департамента, врач-эксперт</t>
  </si>
  <si>
    <t>Отдел контроля качества медицинской помощи и защиты прав застрахованных</t>
  </si>
  <si>
    <t>Главный специалист - врач-эксперт</t>
  </si>
  <si>
    <t xml:space="preserve">Главный специалист </t>
  </si>
  <si>
    <t>Отдел планирования и мониторинга территориальной программы ОМС</t>
  </si>
  <si>
    <t>Отдел информационной безопасности</t>
  </si>
  <si>
    <t>Отдел информационных технологий</t>
  </si>
  <si>
    <t>Общий отдел</t>
  </si>
  <si>
    <t>Водитель-механик</t>
  </si>
  <si>
    <t>Водитель служебного а/м</t>
  </si>
  <si>
    <t>Сектор закупок</t>
  </si>
  <si>
    <t>Начальник сектора</t>
  </si>
  <si>
    <t>Главный специалист по закупкам</t>
  </si>
  <si>
    <t>Контрольно-ревизионный отдел</t>
  </si>
  <si>
    <t>Всего по исполнительной дирекции</t>
  </si>
  <si>
    <t xml:space="preserve">(*) Должностной оклад главного бухгалтера установлен по должности начальника отдела </t>
  </si>
  <si>
    <t>(**) Должностной оклад и другие условия оплаты труда юрисконсульта установлены по должности главного специалиста</t>
  </si>
  <si>
    <t>Филиалы ТФОМС ЛО</t>
  </si>
  <si>
    <t xml:space="preserve">Межрайонный Выборгский филиал </t>
  </si>
  <si>
    <t>Управляющий филиалом</t>
  </si>
  <si>
    <t>Водитель  а/м</t>
  </si>
  <si>
    <t>Итого по филиалу</t>
  </si>
  <si>
    <t xml:space="preserve">Межрайонный Волховский филиал  </t>
  </si>
  <si>
    <t xml:space="preserve">Межрайонный Всеволожский филиал  </t>
  </si>
  <si>
    <t xml:space="preserve">Межрайонный Гатчинский филиал  </t>
  </si>
  <si>
    <t>Межрайонный Кировский филиал</t>
  </si>
  <si>
    <t xml:space="preserve">Межрайонный Кингисеппский филиал </t>
  </si>
  <si>
    <t>Итого по Филиалам</t>
  </si>
  <si>
    <t>Всего по Фонду</t>
  </si>
  <si>
    <t>Директор</t>
  </si>
  <si>
    <t>О.А. Воробьёва</t>
  </si>
  <si>
    <t>А.Н. Алексеев</t>
  </si>
  <si>
    <t>(расшифровка)</t>
  </si>
  <si>
    <t>Начальник общего отдела</t>
  </si>
  <si>
    <t>Главный бухгалтер</t>
  </si>
  <si>
    <t>А.Г. Анточ</t>
  </si>
  <si>
    <t>на период действия с 01 января  2022 года</t>
  </si>
  <si>
    <t>на период действия с 01 сентября  2022 года</t>
  </si>
  <si>
    <t>от "______"__________ 2022 года №_______</t>
  </si>
  <si>
    <t>от "______"__________ 2023 года №_______</t>
  </si>
  <si>
    <t>на период действия с 01 сентября  2023 года</t>
  </si>
  <si>
    <t>на период действия с 01 января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</si>
</sst>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(* #,##0.00_);_(* \(#,##0.00\);_(* &quot;-&quot;??_);_(@_)"/>
    <numFmt numFmtId="165" formatCode="0.00000"/>
  </numFmts>
  <fonts count="12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</font>
    <font>
      <i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Fill="1" applyAlignment="1">
      <alignment wrapText="1"/>
    </xf>
    <xf numFmtId="164" fontId="3" fillId="0" borderId="0" xfId="1" applyFont="1" applyFill="1" applyAlignment="1">
      <alignment wrapText="1"/>
    </xf>
    <xf numFmtId="4" fontId="2" fillId="0" borderId="0" xfId="0" applyNumberFormat="1" applyFont="1" applyFill="1" applyAlignment="1">
      <alignment horizontal="right" wrapText="1"/>
    </xf>
    <xf numFmtId="0" fontId="0" fillId="0" borderId="0" xfId="0" applyFill="1"/>
    <xf numFmtId="4" fontId="2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4" fontId="2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6" fillId="0" borderId="2" xfId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6" fillId="0" borderId="6" xfId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164" fontId="2" fillId="0" borderId="6" xfId="1" applyNumberFormat="1" applyFont="1" applyFill="1" applyBorder="1" applyAlignment="1">
      <alignment wrapText="1"/>
    </xf>
    <xf numFmtId="4" fontId="2" fillId="0" borderId="7" xfId="0" applyNumberFormat="1" applyFont="1" applyFill="1" applyBorder="1" applyAlignment="1">
      <alignment wrapText="1"/>
    </xf>
    <xf numFmtId="0" fontId="0" fillId="0" borderId="0" xfId="0" applyFill="1" applyBorder="1"/>
    <xf numFmtId="165" fontId="0" fillId="0" borderId="0" xfId="0" applyNumberFormat="1" applyFill="1"/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164" fontId="2" fillId="0" borderId="10" xfId="1" applyNumberFormat="1" applyFont="1" applyFill="1" applyBorder="1" applyAlignment="1">
      <alignment wrapText="1"/>
    </xf>
    <xf numFmtId="4" fontId="2" fillId="0" borderId="11" xfId="0" applyNumberFormat="1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164" fontId="2" fillId="0" borderId="13" xfId="1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164" fontId="6" fillId="0" borderId="2" xfId="1" applyFont="1" applyFill="1" applyBorder="1" applyAlignment="1">
      <alignment wrapText="1"/>
    </xf>
    <xf numFmtId="4" fontId="5" fillId="0" borderId="3" xfId="0" applyNumberFormat="1" applyFont="1" applyFill="1" applyBorder="1" applyAlignment="1">
      <alignment wrapText="1"/>
    </xf>
    <xf numFmtId="4" fontId="5" fillId="2" borderId="3" xfId="0" applyNumberFormat="1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4" fontId="2" fillId="2" borderId="11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0" borderId="17" xfId="0" applyFont="1" applyFill="1" applyBorder="1" applyAlignment="1">
      <alignment wrapText="1"/>
    </xf>
    <xf numFmtId="4" fontId="2" fillId="0" borderId="18" xfId="0" applyNumberFormat="1" applyFont="1" applyFill="1" applyBorder="1" applyAlignment="1">
      <alignment wrapText="1"/>
    </xf>
    <xf numFmtId="0" fontId="2" fillId="0" borderId="16" xfId="0" applyFont="1" applyFill="1" applyBorder="1" applyAlignment="1">
      <alignment wrapText="1"/>
    </xf>
    <xf numFmtId="164" fontId="2" fillId="0" borderId="17" xfId="1" applyNumberFormat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19" xfId="0" applyFill="1" applyBorder="1"/>
    <xf numFmtId="164" fontId="2" fillId="0" borderId="2" xfId="1" applyFont="1" applyFill="1" applyBorder="1" applyAlignment="1">
      <alignment wrapText="1"/>
    </xf>
    <xf numFmtId="0" fontId="5" fillId="0" borderId="20" xfId="0" applyFont="1" applyFill="1" applyBorder="1" applyAlignment="1">
      <alignment wrapText="1"/>
    </xf>
    <xf numFmtId="0" fontId="5" fillId="0" borderId="21" xfId="0" applyFont="1" applyFill="1" applyBorder="1" applyAlignment="1">
      <alignment wrapText="1"/>
    </xf>
    <xf numFmtId="164" fontId="6" fillId="0" borderId="21" xfId="1" applyFont="1" applyFill="1" applyBorder="1" applyAlignment="1">
      <alignment wrapText="1"/>
    </xf>
    <xf numFmtId="4" fontId="5" fillId="0" borderId="22" xfId="0" applyNumberFormat="1" applyFont="1" applyFill="1" applyBorder="1" applyAlignment="1">
      <alignment wrapText="1"/>
    </xf>
    <xf numFmtId="4" fontId="2" fillId="0" borderId="10" xfId="1" applyNumberFormat="1" applyFont="1" applyFill="1" applyBorder="1" applyAlignment="1">
      <alignment wrapText="1"/>
    </xf>
    <xf numFmtId="4" fontId="2" fillId="0" borderId="11" xfId="1" applyNumberFormat="1" applyFont="1" applyFill="1" applyBorder="1" applyAlignment="1">
      <alignment wrapText="1"/>
    </xf>
    <xf numFmtId="4" fontId="2" fillId="0" borderId="17" xfId="1" applyNumberFormat="1" applyFont="1" applyFill="1" applyBorder="1" applyAlignment="1">
      <alignment wrapText="1"/>
    </xf>
    <xf numFmtId="4" fontId="2" fillId="0" borderId="18" xfId="1" applyNumberFormat="1" applyFont="1" applyFill="1" applyBorder="1" applyAlignment="1">
      <alignment wrapText="1"/>
    </xf>
    <xf numFmtId="0" fontId="0" fillId="0" borderId="15" xfId="0" applyFill="1" applyBorder="1"/>
    <xf numFmtId="4" fontId="2" fillId="0" borderId="10" xfId="0" applyNumberFormat="1" applyFont="1" applyFill="1" applyBorder="1" applyAlignment="1">
      <alignment wrapText="1"/>
    </xf>
    <xf numFmtId="0" fontId="0" fillId="0" borderId="10" xfId="0" applyFill="1" applyBorder="1"/>
    <xf numFmtId="4" fontId="2" fillId="0" borderId="17" xfId="0" applyNumberFormat="1" applyFont="1" applyFill="1" applyBorder="1" applyAlignment="1">
      <alignment wrapText="1"/>
    </xf>
    <xf numFmtId="0" fontId="0" fillId="0" borderId="17" xfId="0" applyFill="1" applyBorder="1"/>
    <xf numFmtId="4" fontId="5" fillId="0" borderId="2" xfId="0" applyNumberFormat="1" applyFont="1" applyFill="1" applyBorder="1" applyAlignment="1">
      <alignment wrapText="1"/>
    </xf>
    <xf numFmtId="0" fontId="0" fillId="0" borderId="2" xfId="0" applyFill="1" applyBorder="1"/>
    <xf numFmtId="0" fontId="2" fillId="0" borderId="31" xfId="0" applyFont="1" applyFill="1" applyBorder="1" applyAlignment="1">
      <alignment wrapText="1"/>
    </xf>
    <xf numFmtId="0" fontId="2" fillId="0" borderId="32" xfId="0" applyFont="1" applyFill="1" applyBorder="1" applyAlignment="1">
      <alignment wrapText="1"/>
    </xf>
    <xf numFmtId="4" fontId="2" fillId="0" borderId="33" xfId="0" applyNumberFormat="1" applyFont="1" applyFill="1" applyBorder="1" applyAlignment="1">
      <alignment wrapText="1"/>
    </xf>
    <xf numFmtId="0" fontId="0" fillId="0" borderId="26" xfId="0" applyFill="1" applyBorder="1"/>
    <xf numFmtId="4" fontId="0" fillId="0" borderId="0" xfId="0" applyNumberFormat="1" applyFill="1"/>
    <xf numFmtId="0" fontId="5" fillId="0" borderId="0" xfId="0" applyFont="1" applyFill="1" applyBorder="1" applyAlignment="1">
      <alignment wrapText="1"/>
    </xf>
    <xf numFmtId="4" fontId="5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64" fontId="3" fillId="0" borderId="0" xfId="1" applyFont="1" applyFill="1" applyBorder="1" applyAlignment="1">
      <alignment wrapText="1"/>
    </xf>
    <xf numFmtId="4" fontId="2" fillId="0" borderId="8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 wrapText="1"/>
    </xf>
    <xf numFmtId="164" fontId="6" fillId="0" borderId="0" xfId="1" applyFont="1" applyFill="1" applyBorder="1" applyAlignment="1">
      <alignment wrapText="1"/>
    </xf>
    <xf numFmtId="164" fontId="11" fillId="0" borderId="0" xfId="1" applyFont="1" applyFill="1"/>
    <xf numFmtId="4" fontId="2" fillId="0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wrapText="1"/>
    </xf>
    <xf numFmtId="164" fontId="6" fillId="0" borderId="34" xfId="1" applyFont="1" applyFill="1" applyBorder="1" applyAlignment="1">
      <alignment horizontal="center" vertical="center" wrapText="1"/>
    </xf>
    <xf numFmtId="164" fontId="6" fillId="0" borderId="35" xfId="1" applyFont="1" applyFill="1" applyBorder="1" applyAlignment="1">
      <alignment horizontal="center" vertical="center" wrapText="1"/>
    </xf>
    <xf numFmtId="164" fontId="2" fillId="0" borderId="35" xfId="1" applyNumberFormat="1" applyFont="1" applyFill="1" applyBorder="1" applyAlignment="1">
      <alignment wrapText="1"/>
    </xf>
    <xf numFmtId="164" fontId="2" fillId="0" borderId="36" xfId="1" applyNumberFormat="1" applyFont="1" applyFill="1" applyBorder="1" applyAlignment="1">
      <alignment wrapText="1"/>
    </xf>
    <xf numFmtId="164" fontId="2" fillId="0" borderId="37" xfId="1" applyNumberFormat="1" applyFont="1" applyFill="1" applyBorder="1" applyAlignment="1">
      <alignment wrapText="1"/>
    </xf>
    <xf numFmtId="164" fontId="6" fillId="0" borderId="34" xfId="1" applyFont="1" applyFill="1" applyBorder="1" applyAlignment="1">
      <alignment wrapText="1"/>
    </xf>
    <xf numFmtId="164" fontId="2" fillId="0" borderId="34" xfId="1" applyFont="1" applyFill="1" applyBorder="1" applyAlignment="1">
      <alignment wrapText="1"/>
    </xf>
    <xf numFmtId="164" fontId="6" fillId="0" borderId="38" xfId="1" applyFont="1" applyFill="1" applyBorder="1" applyAlignment="1">
      <alignment wrapText="1"/>
    </xf>
    <xf numFmtId="43" fontId="0" fillId="0" borderId="0" xfId="0" applyNumberForma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3" borderId="9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164" fontId="2" fillId="3" borderId="10" xfId="1" applyNumberFormat="1" applyFont="1" applyFill="1" applyBorder="1" applyAlignment="1">
      <alignment wrapText="1"/>
    </xf>
    <xf numFmtId="4" fontId="2" fillId="3" borderId="11" xfId="0" applyNumberFormat="1" applyFont="1" applyFill="1" applyBorder="1" applyAlignment="1">
      <alignment wrapText="1"/>
    </xf>
    <xf numFmtId="0" fontId="0" fillId="3" borderId="0" xfId="0" applyFill="1" applyBorder="1"/>
    <xf numFmtId="164" fontId="2" fillId="3" borderId="35" xfId="1" applyNumberFormat="1" applyFont="1" applyFill="1" applyBorder="1" applyAlignment="1">
      <alignment wrapText="1"/>
    </xf>
    <xf numFmtId="164" fontId="2" fillId="3" borderId="37" xfId="1" applyNumberFormat="1" applyFont="1" applyFill="1" applyBorder="1" applyAlignment="1">
      <alignment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15" xfId="0" applyFont="1" applyFill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8" fillId="0" borderId="2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24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M150"/>
  <sheetViews>
    <sheetView topLeftCell="A35" workbookViewId="0">
      <selection sqref="A1:J148"/>
    </sheetView>
  </sheetViews>
  <sheetFormatPr defaultRowHeight="12.75" outlineLevelRow="1" x14ac:dyDescent="0.2"/>
  <cols>
    <col min="1" max="1" width="52.85546875" customWidth="1"/>
    <col min="2" max="2" width="13.85546875" customWidth="1"/>
    <col min="3" max="3" width="13.28515625" hidden="1" customWidth="1"/>
    <col min="4" max="4" width="16.85546875" hidden="1" customWidth="1"/>
    <col min="5" max="5" width="0" hidden="1" customWidth="1"/>
    <col min="6" max="6" width="12.85546875" hidden="1" customWidth="1"/>
    <col min="7" max="7" width="15.140625" customWidth="1"/>
    <col min="8" max="9" width="15.140625" hidden="1" customWidth="1"/>
    <col min="10" max="10" width="20" customWidth="1"/>
    <col min="12" max="12" width="16" customWidth="1"/>
    <col min="13" max="13" width="14.5703125" customWidth="1"/>
  </cols>
  <sheetData>
    <row r="1" spans="1:13" ht="15" x14ac:dyDescent="0.25">
      <c r="A1" s="1"/>
      <c r="B1" s="1"/>
      <c r="C1" s="2"/>
      <c r="D1" s="3" t="s">
        <v>0</v>
      </c>
      <c r="E1" s="4"/>
      <c r="F1" s="4"/>
      <c r="G1" s="2"/>
      <c r="H1" s="2"/>
      <c r="I1" s="2"/>
      <c r="J1" s="3" t="s">
        <v>1</v>
      </c>
      <c r="K1" s="4"/>
    </row>
    <row r="2" spans="1:13" ht="15" x14ac:dyDescent="0.25">
      <c r="A2" s="1"/>
      <c r="B2" s="1"/>
      <c r="C2" s="2"/>
      <c r="D2" s="3"/>
      <c r="E2" s="4"/>
      <c r="F2" s="4"/>
      <c r="G2" s="2" t="s">
        <v>2</v>
      </c>
      <c r="H2" s="2"/>
      <c r="I2" s="2"/>
      <c r="J2" s="3"/>
      <c r="K2" s="4"/>
    </row>
    <row r="3" spans="1:13" ht="15" x14ac:dyDescent="0.25">
      <c r="A3" s="1"/>
      <c r="B3" s="1"/>
      <c r="C3" s="2"/>
      <c r="D3" s="3" t="s">
        <v>3</v>
      </c>
      <c r="E3" s="4"/>
      <c r="F3" s="4"/>
      <c r="G3" s="2"/>
      <c r="H3" s="2"/>
      <c r="I3" s="2"/>
      <c r="J3" s="3" t="s">
        <v>3</v>
      </c>
      <c r="K3" s="4"/>
    </row>
    <row r="4" spans="1:13" ht="15" x14ac:dyDescent="0.25">
      <c r="A4" s="1"/>
      <c r="B4" s="1"/>
      <c r="C4" s="2"/>
      <c r="D4" s="5" t="s">
        <v>4</v>
      </c>
      <c r="E4" s="4"/>
      <c r="F4" s="4"/>
      <c r="G4" s="2"/>
      <c r="H4" s="2"/>
      <c r="I4" s="2"/>
      <c r="J4" s="5" t="s">
        <v>4</v>
      </c>
      <c r="K4" s="4"/>
    </row>
    <row r="5" spans="1:13" ht="15" x14ac:dyDescent="0.25">
      <c r="A5" s="1"/>
      <c r="B5" s="1"/>
      <c r="C5" s="2"/>
      <c r="D5" s="5" t="s">
        <v>5</v>
      </c>
      <c r="E5" s="4"/>
      <c r="F5" s="4"/>
      <c r="G5" s="2"/>
      <c r="H5" s="2"/>
      <c r="I5" s="2"/>
      <c r="J5" s="5" t="s">
        <v>75</v>
      </c>
      <c r="K5" s="4"/>
    </row>
    <row r="6" spans="1:13" ht="15" hidden="1" outlineLevel="1" x14ac:dyDescent="0.25">
      <c r="A6" s="1"/>
      <c r="B6" s="1"/>
      <c r="C6" s="2"/>
      <c r="D6" s="6" t="s">
        <v>6</v>
      </c>
      <c r="E6" s="4"/>
      <c r="F6" s="4"/>
      <c r="G6" s="2"/>
      <c r="H6" s="2"/>
      <c r="I6" s="2"/>
      <c r="J6" s="6" t="s">
        <v>7</v>
      </c>
      <c r="K6" s="4"/>
    </row>
    <row r="7" spans="1:13" ht="15" collapsed="1" x14ac:dyDescent="0.25">
      <c r="A7" s="1"/>
      <c r="B7" s="1"/>
      <c r="C7" s="2"/>
      <c r="D7" s="7"/>
      <c r="E7" s="4"/>
      <c r="F7" s="4"/>
      <c r="G7" s="2"/>
      <c r="H7" s="2"/>
      <c r="I7" s="2"/>
      <c r="J7" s="7"/>
      <c r="K7" s="4"/>
    </row>
    <row r="8" spans="1:13" ht="15" x14ac:dyDescent="0.25">
      <c r="A8" s="121" t="s">
        <v>8</v>
      </c>
      <c r="B8" s="121"/>
      <c r="C8" s="121"/>
      <c r="D8" s="121"/>
      <c r="E8" s="121"/>
      <c r="F8" s="121"/>
      <c r="G8" s="121"/>
      <c r="H8" s="121"/>
      <c r="I8" s="121"/>
      <c r="J8" s="121"/>
      <c r="K8" s="4"/>
    </row>
    <row r="9" spans="1:13" ht="15" customHeight="1" x14ac:dyDescent="0.25">
      <c r="A9" s="121" t="s">
        <v>9</v>
      </c>
      <c r="B9" s="121"/>
      <c r="C9" s="121"/>
      <c r="D9" s="121"/>
      <c r="E9" s="121"/>
      <c r="F9" s="121"/>
      <c r="G9" s="121"/>
      <c r="H9" s="121"/>
      <c r="I9" s="121"/>
      <c r="J9" s="121"/>
      <c r="K9" s="4"/>
    </row>
    <row r="10" spans="1:13" ht="15" customHeight="1" x14ac:dyDescent="0.25">
      <c r="A10" s="121" t="s">
        <v>73</v>
      </c>
      <c r="B10" s="121"/>
      <c r="C10" s="121"/>
      <c r="D10" s="121"/>
      <c r="E10" s="121"/>
      <c r="F10" s="121"/>
      <c r="G10" s="121"/>
      <c r="H10" s="121"/>
      <c r="I10" s="121"/>
      <c r="J10" s="121"/>
      <c r="K10" s="4"/>
    </row>
    <row r="11" spans="1:13" ht="15" customHeight="1" x14ac:dyDescent="0.25">
      <c r="A11" s="8"/>
      <c r="B11" s="8"/>
      <c r="C11" s="8"/>
      <c r="D11" s="8"/>
      <c r="E11" s="4"/>
      <c r="F11" s="4"/>
      <c r="G11" s="8"/>
      <c r="H11" s="77"/>
      <c r="I11" s="77"/>
      <c r="J11" s="8"/>
      <c r="K11" s="4"/>
    </row>
    <row r="12" spans="1:13" ht="15" hidden="1" customHeight="1" x14ac:dyDescent="0.25">
      <c r="A12" s="8"/>
      <c r="B12" s="8"/>
      <c r="C12" s="8"/>
      <c r="D12" s="9"/>
      <c r="E12" s="4"/>
      <c r="F12" s="4"/>
      <c r="G12" s="8"/>
      <c r="H12" s="77"/>
      <c r="I12" s="77"/>
      <c r="J12" s="9"/>
      <c r="K12" s="4"/>
    </row>
    <row r="13" spans="1:13" ht="8.25" customHeight="1" thickBot="1" x14ac:dyDescent="0.3">
      <c r="A13" s="1"/>
      <c r="B13" s="1"/>
      <c r="C13" s="2"/>
      <c r="D13" s="3"/>
      <c r="E13" s="4"/>
      <c r="F13" s="4"/>
      <c r="G13" s="2"/>
      <c r="H13" s="2"/>
      <c r="I13" s="2"/>
      <c r="J13" s="3"/>
      <c r="K13" s="4"/>
    </row>
    <row r="14" spans="1:13" ht="126" customHeight="1" thickBot="1" x14ac:dyDescent="0.25">
      <c r="A14" s="10" t="s">
        <v>10</v>
      </c>
      <c r="B14" s="11" t="s">
        <v>11</v>
      </c>
      <c r="C14" s="12" t="s">
        <v>12</v>
      </c>
      <c r="D14" s="13" t="s">
        <v>13</v>
      </c>
      <c r="E14" s="14"/>
      <c r="F14" s="14"/>
      <c r="G14" s="12" t="s">
        <v>12</v>
      </c>
      <c r="H14" s="78"/>
      <c r="I14" s="78"/>
      <c r="J14" s="13" t="s">
        <v>13</v>
      </c>
      <c r="K14" s="4"/>
    </row>
    <row r="15" spans="1:13" ht="12" hidden="1" customHeight="1" x14ac:dyDescent="0.2">
      <c r="A15" s="15"/>
      <c r="B15" s="16"/>
      <c r="C15" s="17"/>
      <c r="D15" s="18"/>
      <c r="E15" s="19"/>
      <c r="F15" s="19"/>
      <c r="G15" s="17"/>
      <c r="H15" s="79"/>
      <c r="I15" s="79"/>
      <c r="J15" s="18"/>
      <c r="K15" s="4"/>
    </row>
    <row r="16" spans="1:13" ht="15" x14ac:dyDescent="0.25">
      <c r="A16" s="20" t="s">
        <v>14</v>
      </c>
      <c r="B16" s="21">
        <v>1</v>
      </c>
      <c r="C16" s="22">
        <v>29371.75</v>
      </c>
      <c r="D16" s="23">
        <f>B16*C16</f>
        <v>29371.75</v>
      </c>
      <c r="E16" s="24">
        <v>1.04</v>
      </c>
      <c r="F16" s="24">
        <f>ROUND(C16*E16,2)</f>
        <v>30546.62</v>
      </c>
      <c r="G16" s="22">
        <v>31768.48</v>
      </c>
      <c r="H16" s="80">
        <f>ROUND(G16*1.04,2)</f>
        <v>33039.22</v>
      </c>
      <c r="I16" s="80">
        <v>31768.48</v>
      </c>
      <c r="J16" s="23">
        <f>G16*B16</f>
        <v>31768.48</v>
      </c>
      <c r="K16" s="25"/>
      <c r="L16" s="86"/>
      <c r="M16" s="86"/>
    </row>
    <row r="17" spans="1:13" ht="15" hidden="1" x14ac:dyDescent="0.25">
      <c r="A17" s="26" t="s">
        <v>15</v>
      </c>
      <c r="B17" s="27">
        <v>0</v>
      </c>
      <c r="C17" s="28">
        <v>28147.93</v>
      </c>
      <c r="D17" s="29">
        <f>B17*C17</f>
        <v>0</v>
      </c>
      <c r="E17" s="24">
        <v>1.04</v>
      </c>
      <c r="F17" s="24">
        <f t="shared" ref="F17:F82" si="0">ROUND(C17*E17,2)</f>
        <v>29273.85</v>
      </c>
      <c r="G17" s="28">
        <v>0</v>
      </c>
      <c r="H17" s="80">
        <f t="shared" ref="H17:H18" si="1">ROUND(G17*1.04,2)</f>
        <v>0</v>
      </c>
      <c r="I17" s="81">
        <v>0</v>
      </c>
      <c r="J17" s="23">
        <f t="shared" ref="J17:J18" si="2">G17*B17</f>
        <v>0</v>
      </c>
      <c r="K17" s="25"/>
      <c r="L17" s="86"/>
      <c r="M17" s="86"/>
    </row>
    <row r="18" spans="1:13" ht="15.75" thickBot="1" x14ac:dyDescent="0.3">
      <c r="A18" s="30" t="s">
        <v>16</v>
      </c>
      <c r="B18" s="31">
        <v>1</v>
      </c>
      <c r="C18" s="32">
        <f>C23</f>
        <v>15909.71</v>
      </c>
      <c r="D18" s="29">
        <f>B18*C18</f>
        <v>15909.71</v>
      </c>
      <c r="E18" s="24">
        <v>1.04</v>
      </c>
      <c r="F18" s="24">
        <f>ROUND(C18*E18,2)</f>
        <v>16546.099999999999</v>
      </c>
      <c r="G18" s="32">
        <v>17207.939999999999</v>
      </c>
      <c r="H18" s="80">
        <f t="shared" si="1"/>
        <v>17896.259999999998</v>
      </c>
      <c r="I18" s="82">
        <v>17207.939999999999</v>
      </c>
      <c r="J18" s="23">
        <f t="shared" si="2"/>
        <v>17207.939999999999</v>
      </c>
      <c r="K18" s="25"/>
      <c r="L18" s="86"/>
      <c r="M18" s="86"/>
    </row>
    <row r="19" spans="1:13" ht="15" thickBot="1" x14ac:dyDescent="0.25">
      <c r="A19" s="33" t="s">
        <v>17</v>
      </c>
      <c r="B19" s="34">
        <f>SUM(B16:B18)</f>
        <v>2</v>
      </c>
      <c r="C19" s="35"/>
      <c r="D19" s="36">
        <f>SUM(D16:D18)</f>
        <v>45281.46</v>
      </c>
      <c r="E19" s="24">
        <v>1.04</v>
      </c>
      <c r="F19" s="24">
        <f t="shared" si="0"/>
        <v>0</v>
      </c>
      <c r="G19" s="35">
        <v>0</v>
      </c>
      <c r="H19" s="83"/>
      <c r="I19" s="83"/>
      <c r="J19" s="37">
        <f>SUM(J16:J18)</f>
        <v>48976.42</v>
      </c>
      <c r="K19" s="25"/>
      <c r="L19" s="86"/>
      <c r="M19" s="86"/>
    </row>
    <row r="20" spans="1:13" ht="18" customHeight="1" x14ac:dyDescent="0.2">
      <c r="A20" s="122" t="s">
        <v>18</v>
      </c>
      <c r="B20" s="123"/>
      <c r="C20" s="123"/>
      <c r="D20" s="123"/>
      <c r="E20" s="123"/>
      <c r="F20" s="123"/>
      <c r="G20" s="123"/>
      <c r="H20" s="123"/>
      <c r="I20" s="123"/>
      <c r="J20" s="124"/>
      <c r="K20" s="25"/>
      <c r="L20" s="86"/>
      <c r="M20" s="86"/>
    </row>
    <row r="21" spans="1:13" ht="15" x14ac:dyDescent="0.25">
      <c r="A21" s="38" t="s">
        <v>19</v>
      </c>
      <c r="B21" s="27">
        <v>1</v>
      </c>
      <c r="C21" s="28">
        <v>20804.97</v>
      </c>
      <c r="D21" s="29">
        <f>B21*C21</f>
        <v>20804.97</v>
      </c>
      <c r="E21" s="24">
        <v>1.04</v>
      </c>
      <c r="F21" s="24">
        <f t="shared" si="0"/>
        <v>21637.17</v>
      </c>
      <c r="G21" s="28">
        <v>22502.66</v>
      </c>
      <c r="H21" s="80">
        <f>ROUND(G21*1.04,2)</f>
        <v>23402.77</v>
      </c>
      <c r="I21" s="82">
        <f>H21</f>
        <v>23402.77</v>
      </c>
      <c r="J21" s="39">
        <f>G21*B21</f>
        <v>22502.66</v>
      </c>
      <c r="K21" s="25"/>
      <c r="L21" s="86"/>
      <c r="M21" s="86"/>
    </row>
    <row r="22" spans="1:13" ht="15" x14ac:dyDescent="0.25">
      <c r="A22" s="38" t="s">
        <v>20</v>
      </c>
      <c r="B22" s="27">
        <v>1</v>
      </c>
      <c r="C22" s="28">
        <v>18846.87</v>
      </c>
      <c r="D22" s="29">
        <f>B22*C22</f>
        <v>18846.87</v>
      </c>
      <c r="E22" s="24">
        <v>1.04</v>
      </c>
      <c r="F22" s="24">
        <f t="shared" si="0"/>
        <v>19600.740000000002</v>
      </c>
      <c r="G22" s="28">
        <v>20384.77</v>
      </c>
      <c r="H22" s="80">
        <f t="shared" ref="H22:H24" si="3">ROUND(G22*1.04,2)</f>
        <v>21200.16</v>
      </c>
      <c r="I22" s="82">
        <f t="shared" ref="I22:I24" si="4">H22</f>
        <v>21200.16</v>
      </c>
      <c r="J22" s="39">
        <f t="shared" ref="J22:J24" si="5">G22*B22</f>
        <v>20384.77</v>
      </c>
      <c r="K22" s="25"/>
      <c r="L22" s="86"/>
      <c r="M22" s="86"/>
    </row>
    <row r="23" spans="1:13" ht="15" x14ac:dyDescent="0.25">
      <c r="A23" s="38" t="s">
        <v>21</v>
      </c>
      <c r="B23" s="27">
        <f>2+1</f>
        <v>3</v>
      </c>
      <c r="C23" s="28">
        <v>15909.71</v>
      </c>
      <c r="D23" s="29">
        <f>B23*C23</f>
        <v>47729.13</v>
      </c>
      <c r="E23" s="24">
        <v>1.04</v>
      </c>
      <c r="F23" s="24">
        <f t="shared" si="0"/>
        <v>16546.099999999999</v>
      </c>
      <c r="G23" s="28">
        <v>17207.939999999999</v>
      </c>
      <c r="H23" s="80">
        <f t="shared" si="3"/>
        <v>17896.259999999998</v>
      </c>
      <c r="I23" s="82">
        <f t="shared" si="4"/>
        <v>17896.259999999998</v>
      </c>
      <c r="J23" s="39">
        <f t="shared" si="5"/>
        <v>51623.819999999992</v>
      </c>
      <c r="K23" s="25"/>
      <c r="L23" s="86"/>
      <c r="M23" s="86"/>
    </row>
    <row r="24" spans="1:13" ht="15.75" thickBot="1" x14ac:dyDescent="0.3">
      <c r="A24" s="40" t="s">
        <v>22</v>
      </c>
      <c r="B24" s="41">
        <v>1</v>
      </c>
      <c r="C24" s="28">
        <v>13706.85</v>
      </c>
      <c r="D24" s="42">
        <f>B24*C24</f>
        <v>13706.85</v>
      </c>
      <c r="E24" s="24">
        <v>1.04</v>
      </c>
      <c r="F24" s="24">
        <f t="shared" si="0"/>
        <v>14255.12</v>
      </c>
      <c r="G24" s="28">
        <v>14825.32</v>
      </c>
      <c r="H24" s="80">
        <f t="shared" si="3"/>
        <v>15418.33</v>
      </c>
      <c r="I24" s="82">
        <f t="shared" si="4"/>
        <v>15418.33</v>
      </c>
      <c r="J24" s="39">
        <f t="shared" si="5"/>
        <v>14825.32</v>
      </c>
      <c r="K24" s="25"/>
      <c r="L24" s="86"/>
      <c r="M24" s="86"/>
    </row>
    <row r="25" spans="1:13" ht="15" thickBot="1" x14ac:dyDescent="0.25">
      <c r="A25" s="33" t="s">
        <v>23</v>
      </c>
      <c r="B25" s="34">
        <f>SUM(B21:B24)</f>
        <v>6</v>
      </c>
      <c r="C25" s="35"/>
      <c r="D25" s="36">
        <f>SUM(D21:D24)</f>
        <v>101087.82</v>
      </c>
      <c r="E25" s="24">
        <v>1.04</v>
      </c>
      <c r="F25" s="24">
        <f t="shared" si="0"/>
        <v>0</v>
      </c>
      <c r="G25" s="35">
        <v>0</v>
      </c>
      <c r="H25" s="83"/>
      <c r="I25" s="83"/>
      <c r="J25" s="37">
        <f>SUM(J21:J24)</f>
        <v>109336.57</v>
      </c>
      <c r="K25" s="25"/>
      <c r="L25" s="86"/>
      <c r="M25" s="86"/>
    </row>
    <row r="26" spans="1:13" ht="33" customHeight="1" x14ac:dyDescent="0.2">
      <c r="A26" s="96" t="s">
        <v>24</v>
      </c>
      <c r="B26" s="97"/>
      <c r="C26" s="97"/>
      <c r="D26" s="97"/>
      <c r="E26" s="97"/>
      <c r="F26" s="97"/>
      <c r="G26" s="97"/>
      <c r="H26" s="97"/>
      <c r="I26" s="97"/>
      <c r="J26" s="98"/>
      <c r="K26" s="25"/>
      <c r="L26" s="86"/>
      <c r="M26" s="86"/>
    </row>
    <row r="27" spans="1:13" ht="15" x14ac:dyDescent="0.25">
      <c r="A27" s="26" t="s">
        <v>25</v>
      </c>
      <c r="B27" s="27">
        <v>1</v>
      </c>
      <c r="C27" s="28">
        <v>23497.41</v>
      </c>
      <c r="D27" s="29">
        <f>C27*B27</f>
        <v>23497.41</v>
      </c>
      <c r="E27" s="24">
        <v>1.04</v>
      </c>
      <c r="F27" s="24">
        <f t="shared" si="0"/>
        <v>24437.31</v>
      </c>
      <c r="G27" s="28">
        <v>29121.1</v>
      </c>
      <c r="H27" s="80">
        <f t="shared" ref="H27:H33" si="6">ROUND(G27*1.04,2)</f>
        <v>30285.94</v>
      </c>
      <c r="I27" s="82">
        <f t="shared" ref="I27:I33" si="7">H27</f>
        <v>30285.94</v>
      </c>
      <c r="J27" s="29">
        <f>G27*B27</f>
        <v>29121.1</v>
      </c>
      <c r="K27" s="25"/>
      <c r="L27" s="86"/>
      <c r="M27" s="86"/>
    </row>
    <row r="28" spans="1:13" ht="15" x14ac:dyDescent="0.25">
      <c r="A28" s="26" t="s">
        <v>26</v>
      </c>
      <c r="B28" s="27">
        <v>1</v>
      </c>
      <c r="C28" s="28">
        <v>21294.55</v>
      </c>
      <c r="D28" s="29">
        <f>C28*B28</f>
        <v>21294.55</v>
      </c>
      <c r="E28" s="24">
        <v>1.04</v>
      </c>
      <c r="F28" s="24">
        <f t="shared" si="0"/>
        <v>22146.33</v>
      </c>
      <c r="G28" s="28">
        <v>23032.18</v>
      </c>
      <c r="H28" s="80">
        <f t="shared" si="6"/>
        <v>23953.47</v>
      </c>
      <c r="I28" s="82">
        <f t="shared" si="7"/>
        <v>23953.47</v>
      </c>
      <c r="J28" s="29">
        <f>G28*B28</f>
        <v>23032.18</v>
      </c>
      <c r="K28" s="25"/>
      <c r="L28" s="86"/>
      <c r="M28" s="86"/>
    </row>
    <row r="29" spans="1:13" ht="18" customHeight="1" x14ac:dyDescent="0.2">
      <c r="A29" s="109" t="s">
        <v>27</v>
      </c>
      <c r="B29" s="110"/>
      <c r="C29" s="110"/>
      <c r="D29" s="110"/>
      <c r="E29" s="110"/>
      <c r="F29" s="110"/>
      <c r="G29" s="110"/>
      <c r="H29" s="110"/>
      <c r="I29" s="110"/>
      <c r="J29" s="111"/>
      <c r="K29" s="25"/>
      <c r="L29" s="86"/>
      <c r="M29" s="86"/>
    </row>
    <row r="30" spans="1:13" ht="15" x14ac:dyDescent="0.25">
      <c r="A30" s="26" t="s">
        <v>28</v>
      </c>
      <c r="B30" s="27">
        <v>1</v>
      </c>
      <c r="C30" s="28">
        <v>20804.97</v>
      </c>
      <c r="D30" s="29">
        <f>B30*C30</f>
        <v>20804.97</v>
      </c>
      <c r="E30" s="24">
        <v>1.04</v>
      </c>
      <c r="F30" s="24">
        <f t="shared" si="0"/>
        <v>21637.17</v>
      </c>
      <c r="G30" s="28">
        <v>22502.66</v>
      </c>
      <c r="H30" s="80">
        <f t="shared" si="6"/>
        <v>23402.77</v>
      </c>
      <c r="I30" s="82">
        <f t="shared" si="7"/>
        <v>23402.77</v>
      </c>
      <c r="J30" s="29">
        <f>G30*B30</f>
        <v>22502.66</v>
      </c>
      <c r="K30" s="25"/>
      <c r="L30" s="86"/>
      <c r="M30" s="86"/>
    </row>
    <row r="31" spans="1:13" ht="15" x14ac:dyDescent="0.25">
      <c r="A31" s="26" t="s">
        <v>29</v>
      </c>
      <c r="B31" s="27">
        <v>1</v>
      </c>
      <c r="C31" s="28">
        <v>18846.87</v>
      </c>
      <c r="D31" s="29">
        <f>B31*C31</f>
        <v>18846.87</v>
      </c>
      <c r="E31" s="24">
        <v>1.04</v>
      </c>
      <c r="F31" s="24">
        <f t="shared" si="0"/>
        <v>19600.740000000002</v>
      </c>
      <c r="G31" s="28">
        <v>20384.77</v>
      </c>
      <c r="H31" s="80">
        <f t="shared" si="6"/>
        <v>21200.16</v>
      </c>
      <c r="I31" s="82">
        <f t="shared" si="7"/>
        <v>21200.16</v>
      </c>
      <c r="J31" s="29">
        <f t="shared" ref="J31:J32" si="8">G31*B31</f>
        <v>20384.77</v>
      </c>
      <c r="K31" s="25"/>
      <c r="L31" s="86"/>
      <c r="M31" s="86"/>
    </row>
    <row r="32" spans="1:13" ht="15" x14ac:dyDescent="0.25">
      <c r="A32" s="26" t="s">
        <v>30</v>
      </c>
      <c r="B32" s="27">
        <f>8</f>
        <v>8</v>
      </c>
      <c r="C32" s="28">
        <v>15909.71</v>
      </c>
      <c r="D32" s="29">
        <f>B32*C32</f>
        <v>127277.68</v>
      </c>
      <c r="E32" s="24">
        <v>1.04</v>
      </c>
      <c r="F32" s="24">
        <f t="shared" si="0"/>
        <v>16546.099999999999</v>
      </c>
      <c r="G32" s="28">
        <v>17207.939999999999</v>
      </c>
      <c r="H32" s="80">
        <f t="shared" si="6"/>
        <v>17896.259999999998</v>
      </c>
      <c r="I32" s="82">
        <f t="shared" si="7"/>
        <v>17896.259999999998</v>
      </c>
      <c r="J32" s="29">
        <f t="shared" si="8"/>
        <v>137663.51999999999</v>
      </c>
      <c r="K32" s="25"/>
      <c r="L32" s="86"/>
      <c r="M32" s="86"/>
    </row>
    <row r="33" spans="1:13" ht="15.75" thickBot="1" x14ac:dyDescent="0.3">
      <c r="A33" s="43" t="s">
        <v>31</v>
      </c>
      <c r="B33" s="41">
        <f>1</f>
        <v>1</v>
      </c>
      <c r="C33" s="44">
        <v>15910.71</v>
      </c>
      <c r="D33" s="42">
        <f>B33*C33</f>
        <v>15910.71</v>
      </c>
      <c r="E33" s="24">
        <v>2.04</v>
      </c>
      <c r="F33" s="24">
        <f t="shared" si="0"/>
        <v>32457.85</v>
      </c>
      <c r="G33" s="44">
        <v>14825.32</v>
      </c>
      <c r="H33" s="80">
        <f t="shared" si="6"/>
        <v>15418.33</v>
      </c>
      <c r="I33" s="82">
        <f t="shared" si="7"/>
        <v>15418.33</v>
      </c>
      <c r="J33" s="29">
        <f>G33*B33</f>
        <v>14825.32</v>
      </c>
      <c r="K33" s="25"/>
      <c r="L33" s="86"/>
      <c r="M33" s="86"/>
    </row>
    <row r="34" spans="1:13" ht="15" thickBot="1" x14ac:dyDescent="0.25">
      <c r="A34" s="45" t="s">
        <v>23</v>
      </c>
      <c r="B34" s="34">
        <f>SUM(B30:B33)</f>
        <v>11</v>
      </c>
      <c r="C34" s="35"/>
      <c r="D34" s="36">
        <f>SUM(D30:D32)</f>
        <v>166929.51999999999</v>
      </c>
      <c r="E34" s="46">
        <v>1.04</v>
      </c>
      <c r="F34" s="46">
        <f t="shared" si="0"/>
        <v>0</v>
      </c>
      <c r="G34" s="35">
        <v>0</v>
      </c>
      <c r="H34" s="83"/>
      <c r="I34" s="83"/>
      <c r="J34" s="36">
        <f>SUM(J30:J33)</f>
        <v>195376.27</v>
      </c>
      <c r="K34" s="25"/>
      <c r="L34" s="86"/>
      <c r="M34" s="86"/>
    </row>
    <row r="35" spans="1:13" ht="18.75" customHeight="1" x14ac:dyDescent="0.2">
      <c r="A35" s="109" t="s">
        <v>32</v>
      </c>
      <c r="B35" s="110"/>
      <c r="C35" s="110"/>
      <c r="D35" s="110"/>
      <c r="E35" s="110"/>
      <c r="F35" s="110"/>
      <c r="G35" s="110"/>
      <c r="H35" s="110"/>
      <c r="I35" s="110"/>
      <c r="J35" s="111"/>
      <c r="K35" s="25"/>
      <c r="L35" s="86"/>
      <c r="M35" s="86"/>
    </row>
    <row r="36" spans="1:13" ht="15" x14ac:dyDescent="0.25">
      <c r="A36" s="26" t="s">
        <v>28</v>
      </c>
      <c r="B36" s="27">
        <v>1</v>
      </c>
      <c r="C36" s="28">
        <v>20804.97</v>
      </c>
      <c r="D36" s="29">
        <f>B36*C36</f>
        <v>20804.97</v>
      </c>
      <c r="E36" s="24">
        <v>1.04</v>
      </c>
      <c r="F36" s="24">
        <f t="shared" si="0"/>
        <v>21637.17</v>
      </c>
      <c r="G36" s="28">
        <v>22502.66</v>
      </c>
      <c r="H36" s="80">
        <f>ROUND(G36*1.04,2)</f>
        <v>23402.77</v>
      </c>
      <c r="I36" s="82">
        <f t="shared" ref="I36:I39" si="9">H36</f>
        <v>23402.77</v>
      </c>
      <c r="J36" s="29">
        <f>G36*B36</f>
        <v>22502.66</v>
      </c>
      <c r="K36" s="25"/>
      <c r="L36" s="86"/>
      <c r="M36" s="86"/>
    </row>
    <row r="37" spans="1:13" ht="15" x14ac:dyDescent="0.25">
      <c r="A37" s="26" t="s">
        <v>29</v>
      </c>
      <c r="B37" s="27">
        <v>1</v>
      </c>
      <c r="C37" s="28">
        <v>18846.87</v>
      </c>
      <c r="D37" s="29">
        <f>B37*C37</f>
        <v>18846.87</v>
      </c>
      <c r="E37" s="24">
        <v>1.04</v>
      </c>
      <c r="F37" s="24">
        <f t="shared" si="0"/>
        <v>19600.740000000002</v>
      </c>
      <c r="G37" s="28">
        <v>20384.77</v>
      </c>
      <c r="H37" s="80">
        <f t="shared" ref="H37:H39" si="10">ROUND(G37*1.04,2)</f>
        <v>21200.16</v>
      </c>
      <c r="I37" s="82">
        <f t="shared" si="9"/>
        <v>21200.16</v>
      </c>
      <c r="J37" s="29">
        <f t="shared" ref="J37:J38" si="11">G37*B37</f>
        <v>20384.77</v>
      </c>
      <c r="K37" s="25"/>
      <c r="L37" s="86"/>
      <c r="M37" s="86"/>
    </row>
    <row r="38" spans="1:13" ht="15" x14ac:dyDescent="0.25">
      <c r="A38" s="26" t="s">
        <v>30</v>
      </c>
      <c r="B38" s="27">
        <v>4</v>
      </c>
      <c r="C38" s="28">
        <v>15909.71</v>
      </c>
      <c r="D38" s="29">
        <f>B38*C38</f>
        <v>63638.84</v>
      </c>
      <c r="E38" s="24">
        <v>1.04</v>
      </c>
      <c r="F38" s="24">
        <f t="shared" si="0"/>
        <v>16546.099999999999</v>
      </c>
      <c r="G38" s="28">
        <v>17207.939999999999</v>
      </c>
      <c r="H38" s="80">
        <f t="shared" si="10"/>
        <v>17896.259999999998</v>
      </c>
      <c r="I38" s="82">
        <f t="shared" si="9"/>
        <v>17896.259999999998</v>
      </c>
      <c r="J38" s="29">
        <f t="shared" si="11"/>
        <v>68831.759999999995</v>
      </c>
      <c r="K38" s="25"/>
      <c r="L38" s="86"/>
      <c r="M38" s="86"/>
    </row>
    <row r="39" spans="1:13" ht="15.75" thickBot="1" x14ac:dyDescent="0.3">
      <c r="A39" s="43" t="s">
        <v>31</v>
      </c>
      <c r="B39" s="41">
        <v>1</v>
      </c>
      <c r="C39" s="44">
        <v>13706.85</v>
      </c>
      <c r="D39" s="42">
        <f>B39*C39</f>
        <v>13706.85</v>
      </c>
      <c r="E39" s="24">
        <v>1.04</v>
      </c>
      <c r="F39" s="24">
        <f t="shared" si="0"/>
        <v>14255.12</v>
      </c>
      <c r="G39" s="44">
        <v>14825.32</v>
      </c>
      <c r="H39" s="80">
        <f t="shared" si="10"/>
        <v>15418.33</v>
      </c>
      <c r="I39" s="82">
        <f t="shared" si="9"/>
        <v>15418.33</v>
      </c>
      <c r="J39" s="29">
        <f>G39*B39</f>
        <v>14825.32</v>
      </c>
      <c r="K39" s="25"/>
      <c r="L39" s="86"/>
      <c r="M39" s="86"/>
    </row>
    <row r="40" spans="1:13" ht="15.75" thickBot="1" x14ac:dyDescent="0.3">
      <c r="A40" s="45" t="s">
        <v>23</v>
      </c>
      <c r="B40" s="34">
        <f>SUM(B36:B39)</f>
        <v>7</v>
      </c>
      <c r="C40" s="47"/>
      <c r="D40" s="36">
        <f>SUM(D36:D39)</f>
        <v>116997.53</v>
      </c>
      <c r="E40" s="46">
        <v>1.04</v>
      </c>
      <c r="F40" s="46">
        <f t="shared" si="0"/>
        <v>0</v>
      </c>
      <c r="G40" s="47">
        <v>0</v>
      </c>
      <c r="H40" s="84"/>
      <c r="I40" s="84"/>
      <c r="J40" s="36">
        <f>SUM(J36:J39)</f>
        <v>126544.51000000001</v>
      </c>
      <c r="K40" s="25"/>
      <c r="L40" s="86"/>
      <c r="M40" s="86"/>
    </row>
    <row r="41" spans="1:13" ht="15" thickBot="1" x14ac:dyDescent="0.25">
      <c r="A41" s="48" t="s">
        <v>33</v>
      </c>
      <c r="B41" s="49">
        <f>B27+B28+B34+B40</f>
        <v>20</v>
      </c>
      <c r="C41" s="50"/>
      <c r="D41" s="51">
        <f>D27+D28+D34+D40</f>
        <v>328719.01</v>
      </c>
      <c r="E41" s="24">
        <v>1.04</v>
      </c>
      <c r="F41" s="24">
        <f t="shared" si="0"/>
        <v>0</v>
      </c>
      <c r="G41" s="50">
        <v>0</v>
      </c>
      <c r="H41" s="85"/>
      <c r="I41" s="85"/>
      <c r="J41" s="51">
        <f>J27+J28+J34+J40</f>
        <v>374074.06</v>
      </c>
      <c r="K41" s="25"/>
      <c r="L41" s="86"/>
      <c r="M41" s="86"/>
    </row>
    <row r="42" spans="1:13" ht="14.25" x14ac:dyDescent="0.2">
      <c r="A42" s="112" t="s">
        <v>34</v>
      </c>
      <c r="B42" s="113"/>
      <c r="C42" s="113"/>
      <c r="D42" s="113"/>
      <c r="E42" s="113"/>
      <c r="F42" s="113"/>
      <c r="G42" s="113"/>
      <c r="H42" s="113"/>
      <c r="I42" s="113"/>
      <c r="J42" s="114"/>
      <c r="K42" s="25"/>
      <c r="L42" s="86"/>
      <c r="M42" s="86"/>
    </row>
    <row r="43" spans="1:13" ht="15" x14ac:dyDescent="0.25">
      <c r="A43" s="26" t="s">
        <v>28</v>
      </c>
      <c r="B43" s="27">
        <v>1</v>
      </c>
      <c r="C43" s="28">
        <v>20804.97</v>
      </c>
      <c r="D43" s="29">
        <f>B43*C43</f>
        <v>20804.97</v>
      </c>
      <c r="E43" s="24">
        <v>1.04</v>
      </c>
      <c r="F43" s="24">
        <f t="shared" si="0"/>
        <v>21637.17</v>
      </c>
      <c r="G43" s="28">
        <v>22502.66</v>
      </c>
      <c r="H43" s="80">
        <f t="shared" ref="H43" si="12">ROUND(G43*1.04,2)</f>
        <v>23402.77</v>
      </c>
      <c r="I43" s="82">
        <f t="shared" ref="I43:I44" si="13">H43</f>
        <v>23402.77</v>
      </c>
      <c r="J43" s="29">
        <f>B43*G43</f>
        <v>22502.66</v>
      </c>
      <c r="K43" s="25"/>
      <c r="L43" s="86"/>
      <c r="M43" s="86"/>
    </row>
    <row r="44" spans="1:13" ht="15.75" thickBot="1" x14ac:dyDescent="0.3">
      <c r="A44" s="43" t="s">
        <v>35</v>
      </c>
      <c r="B44" s="41">
        <v>1</v>
      </c>
      <c r="C44" s="28">
        <v>15909.71</v>
      </c>
      <c r="D44" s="42">
        <f>B44*C44</f>
        <v>15909.71</v>
      </c>
      <c r="E44" s="24">
        <v>1.04</v>
      </c>
      <c r="F44" s="24">
        <f t="shared" si="0"/>
        <v>16546.099999999999</v>
      </c>
      <c r="G44" s="28">
        <v>17207.939999999999</v>
      </c>
      <c r="H44" s="80">
        <f>ROUND(G44*1.04,2)</f>
        <v>17896.259999999998</v>
      </c>
      <c r="I44" s="82">
        <f t="shared" si="13"/>
        <v>17896.259999999998</v>
      </c>
      <c r="J44" s="29">
        <f>B44*G44</f>
        <v>17207.939999999999</v>
      </c>
      <c r="K44" s="25"/>
      <c r="L44" s="86"/>
      <c r="M44" s="86"/>
    </row>
    <row r="45" spans="1:13" ht="15" thickBot="1" x14ac:dyDescent="0.25">
      <c r="A45" s="45" t="s">
        <v>23</v>
      </c>
      <c r="B45" s="34">
        <f>SUM(B43:B44)</f>
        <v>2</v>
      </c>
      <c r="C45" s="34"/>
      <c r="D45" s="36">
        <f>SUM(D43:D44)</f>
        <v>36714.68</v>
      </c>
      <c r="E45" s="24">
        <v>1.04</v>
      </c>
      <c r="F45" s="24">
        <f t="shared" si="0"/>
        <v>0</v>
      </c>
      <c r="G45" s="35">
        <v>0</v>
      </c>
      <c r="H45" s="83"/>
      <c r="I45" s="83"/>
      <c r="J45" s="36">
        <f>SUM(J43:J44)</f>
        <v>39710.6</v>
      </c>
      <c r="K45" s="25"/>
      <c r="L45" s="86"/>
      <c r="M45" s="86"/>
    </row>
    <row r="46" spans="1:13" ht="24.75" customHeight="1" x14ac:dyDescent="0.2">
      <c r="A46" s="96" t="s">
        <v>36</v>
      </c>
      <c r="B46" s="97"/>
      <c r="C46" s="97"/>
      <c r="D46" s="97"/>
      <c r="E46" s="97"/>
      <c r="F46" s="97"/>
      <c r="G46" s="97"/>
      <c r="H46" s="97"/>
      <c r="I46" s="97"/>
      <c r="J46" s="98"/>
      <c r="K46" s="25"/>
      <c r="L46" s="86"/>
      <c r="M46" s="86"/>
    </row>
    <row r="47" spans="1:13" ht="15" x14ac:dyDescent="0.25">
      <c r="A47" s="26" t="s">
        <v>25</v>
      </c>
      <c r="B47" s="27">
        <v>1</v>
      </c>
      <c r="C47" s="28">
        <v>23497.41</v>
      </c>
      <c r="D47" s="29">
        <f>C47*B47</f>
        <v>23497.41</v>
      </c>
      <c r="E47" s="24">
        <v>1.04</v>
      </c>
      <c r="F47" s="24">
        <f t="shared" si="0"/>
        <v>24437.31</v>
      </c>
      <c r="G47" s="28">
        <v>29121.1</v>
      </c>
      <c r="H47" s="80">
        <f>ROUND(G47*1.04,2)</f>
        <v>30285.94</v>
      </c>
      <c r="I47" s="82">
        <f t="shared" ref="I47" si="14">H47</f>
        <v>30285.94</v>
      </c>
      <c r="J47" s="29">
        <f>B47*G47</f>
        <v>29121.1</v>
      </c>
      <c r="K47" s="25"/>
      <c r="L47" s="86"/>
      <c r="M47" s="86"/>
    </row>
    <row r="48" spans="1:13" ht="18" customHeight="1" x14ac:dyDescent="0.25">
      <c r="A48" s="26" t="s">
        <v>37</v>
      </c>
      <c r="B48" s="27">
        <v>1</v>
      </c>
      <c r="C48" s="28">
        <v>21294.55</v>
      </c>
      <c r="D48" s="29">
        <f>C48*B48</f>
        <v>21294.55</v>
      </c>
      <c r="E48" s="24">
        <v>1.04</v>
      </c>
      <c r="F48" s="24">
        <f t="shared" si="0"/>
        <v>22146.33</v>
      </c>
      <c r="G48" s="28">
        <v>23032.18</v>
      </c>
      <c r="H48" s="80">
        <f>ROUND(G48*1.04,2)</f>
        <v>23953.47</v>
      </c>
      <c r="I48" s="82">
        <f>H48</f>
        <v>23953.47</v>
      </c>
      <c r="J48" s="29">
        <f>B48*G48</f>
        <v>23032.18</v>
      </c>
      <c r="K48" s="25"/>
      <c r="L48" s="86"/>
      <c r="M48" s="86"/>
    </row>
    <row r="49" spans="1:13" ht="15" customHeight="1" x14ac:dyDescent="0.2">
      <c r="A49" s="109" t="s">
        <v>38</v>
      </c>
      <c r="B49" s="110"/>
      <c r="C49" s="110"/>
      <c r="D49" s="110"/>
      <c r="E49" s="110"/>
      <c r="F49" s="110"/>
      <c r="G49" s="110"/>
      <c r="H49" s="110"/>
      <c r="I49" s="110"/>
      <c r="J49" s="111"/>
      <c r="K49" s="25"/>
      <c r="L49" s="86"/>
      <c r="M49" s="86"/>
    </row>
    <row r="50" spans="1:13" ht="15" x14ac:dyDescent="0.25">
      <c r="A50" s="26" t="s">
        <v>28</v>
      </c>
      <c r="B50" s="27">
        <v>1</v>
      </c>
      <c r="C50" s="28">
        <v>20804.97</v>
      </c>
      <c r="D50" s="29">
        <f>B50*C50</f>
        <v>20804.97</v>
      </c>
      <c r="E50" s="24">
        <v>1.04</v>
      </c>
      <c r="F50" s="24">
        <f t="shared" si="0"/>
        <v>21637.17</v>
      </c>
      <c r="G50" s="28">
        <v>22502.66</v>
      </c>
      <c r="H50" s="80">
        <f>ROUND(G50*1.04,2)</f>
        <v>23402.77</v>
      </c>
      <c r="I50" s="82">
        <f>H50</f>
        <v>23402.77</v>
      </c>
      <c r="J50" s="29">
        <f>B50*G50</f>
        <v>22502.66</v>
      </c>
      <c r="K50" s="25"/>
      <c r="L50" s="86"/>
      <c r="M50" s="86"/>
    </row>
    <row r="51" spans="1:13" ht="15" x14ac:dyDescent="0.25">
      <c r="A51" s="26" t="s">
        <v>29</v>
      </c>
      <c r="B51" s="27">
        <v>1</v>
      </c>
      <c r="C51" s="28">
        <v>18846.87</v>
      </c>
      <c r="D51" s="29">
        <f>B51*C51</f>
        <v>18846.87</v>
      </c>
      <c r="E51" s="24">
        <v>1.04</v>
      </c>
      <c r="F51" s="24">
        <f t="shared" si="0"/>
        <v>19600.740000000002</v>
      </c>
      <c r="G51" s="28">
        <v>20384.77</v>
      </c>
      <c r="H51" s="80">
        <f t="shared" ref="H51:H53" si="15">ROUND(G51*1.04,2)</f>
        <v>21200.16</v>
      </c>
      <c r="I51" s="82">
        <f t="shared" ref="I51:I53" si="16">H51</f>
        <v>21200.16</v>
      </c>
      <c r="J51" s="29">
        <f>B51*G51</f>
        <v>20384.77</v>
      </c>
      <c r="K51" s="25"/>
      <c r="L51" s="86"/>
      <c r="M51" s="86"/>
    </row>
    <row r="52" spans="1:13" ht="15" x14ac:dyDescent="0.25">
      <c r="A52" s="26" t="s">
        <v>39</v>
      </c>
      <c r="B52" s="27">
        <f>8</f>
        <v>8</v>
      </c>
      <c r="C52" s="28">
        <v>15909.71</v>
      </c>
      <c r="D52" s="29">
        <f>B52*C52</f>
        <v>127277.68</v>
      </c>
      <c r="E52" s="24">
        <v>1.04</v>
      </c>
      <c r="F52" s="24">
        <f t="shared" si="0"/>
        <v>16546.099999999999</v>
      </c>
      <c r="G52" s="28">
        <v>17207.939999999999</v>
      </c>
      <c r="H52" s="80">
        <f t="shared" si="15"/>
        <v>17896.259999999998</v>
      </c>
      <c r="I52" s="82">
        <f t="shared" si="16"/>
        <v>17896.259999999998</v>
      </c>
      <c r="J52" s="29">
        <f>B52*G52</f>
        <v>137663.51999999999</v>
      </c>
      <c r="K52" s="25"/>
      <c r="L52" s="86"/>
      <c r="M52" s="86"/>
    </row>
    <row r="53" spans="1:13" ht="15" x14ac:dyDescent="0.25">
      <c r="A53" s="26" t="s">
        <v>40</v>
      </c>
      <c r="B53" s="27">
        <f>3</f>
        <v>3</v>
      </c>
      <c r="C53" s="28">
        <v>15909.71</v>
      </c>
      <c r="D53" s="29">
        <f>B53*C53</f>
        <v>47729.13</v>
      </c>
      <c r="E53" s="24">
        <v>1.04</v>
      </c>
      <c r="F53" s="24">
        <f t="shared" si="0"/>
        <v>16546.099999999999</v>
      </c>
      <c r="G53" s="28">
        <v>17207.939999999999</v>
      </c>
      <c r="H53" s="80">
        <f t="shared" si="15"/>
        <v>17896.259999999998</v>
      </c>
      <c r="I53" s="82">
        <f t="shared" si="16"/>
        <v>17896.259999999998</v>
      </c>
      <c r="J53" s="29">
        <f>B53*G53</f>
        <v>51623.819999999992</v>
      </c>
      <c r="K53" s="25"/>
      <c r="L53" s="86"/>
      <c r="M53" s="86"/>
    </row>
    <row r="54" spans="1:13" ht="15.75" thickBot="1" x14ac:dyDescent="0.3">
      <c r="A54" s="43" t="s">
        <v>31</v>
      </c>
      <c r="B54" s="41">
        <v>1</v>
      </c>
      <c r="C54" s="44">
        <v>13706.85</v>
      </c>
      <c r="D54" s="42">
        <f>B54*C54</f>
        <v>13706.85</v>
      </c>
      <c r="E54" s="24">
        <v>1.04</v>
      </c>
      <c r="F54" s="24">
        <f t="shared" si="0"/>
        <v>14255.12</v>
      </c>
      <c r="G54" s="44">
        <v>14825.32</v>
      </c>
      <c r="H54" s="80">
        <f>ROUND(G54*1.04,2)</f>
        <v>15418.33</v>
      </c>
      <c r="I54" s="82">
        <f>H54</f>
        <v>15418.33</v>
      </c>
      <c r="J54" s="42">
        <f>B54*G54</f>
        <v>14825.32</v>
      </c>
      <c r="K54" s="25"/>
      <c r="L54" s="86"/>
      <c r="M54" s="86"/>
    </row>
    <row r="55" spans="1:13" ht="15" thickBot="1" x14ac:dyDescent="0.25">
      <c r="A55" s="45" t="s">
        <v>23</v>
      </c>
      <c r="B55" s="34">
        <f>SUM(B50:B54)</f>
        <v>14</v>
      </c>
      <c r="C55" s="34"/>
      <c r="D55" s="36">
        <f>SUM(D50:D54)</f>
        <v>228365.5</v>
      </c>
      <c r="E55" s="46">
        <v>1.04</v>
      </c>
      <c r="F55" s="46">
        <f t="shared" si="0"/>
        <v>0</v>
      </c>
      <c r="G55" s="35">
        <v>0</v>
      </c>
      <c r="H55" s="83"/>
      <c r="I55" s="83"/>
      <c r="J55" s="36">
        <f>SUM(J50:J54)</f>
        <v>247000.08999999997</v>
      </c>
      <c r="K55" s="25"/>
      <c r="L55" s="86"/>
      <c r="M55" s="86"/>
    </row>
    <row r="56" spans="1:13" ht="15.75" customHeight="1" x14ac:dyDescent="0.25">
      <c r="A56" s="115" t="s">
        <v>41</v>
      </c>
      <c r="B56" s="116"/>
      <c r="C56" s="116"/>
      <c r="D56" s="116"/>
      <c r="E56" s="116"/>
      <c r="F56" s="116"/>
      <c r="G56" s="116"/>
      <c r="H56" s="116"/>
      <c r="I56" s="116"/>
      <c r="J56" s="117"/>
      <c r="K56" s="25"/>
      <c r="L56" s="86"/>
      <c r="M56" s="86"/>
    </row>
    <row r="57" spans="1:13" ht="15" x14ac:dyDescent="0.25">
      <c r="A57" s="26" t="s">
        <v>28</v>
      </c>
      <c r="B57" s="27">
        <v>1</v>
      </c>
      <c r="C57" s="28">
        <v>20804.97</v>
      </c>
      <c r="D57" s="29">
        <f>B57*C57</f>
        <v>20804.97</v>
      </c>
      <c r="E57" s="24">
        <v>1.04</v>
      </c>
      <c r="F57" s="24">
        <f t="shared" si="0"/>
        <v>21637.17</v>
      </c>
      <c r="G57" s="28">
        <v>22502.66</v>
      </c>
      <c r="H57" s="80">
        <f>ROUND(G57*1.04,2)</f>
        <v>23402.77</v>
      </c>
      <c r="I57" s="82">
        <f>H57</f>
        <v>23402.77</v>
      </c>
      <c r="J57" s="29">
        <f>B57*G57</f>
        <v>22502.66</v>
      </c>
      <c r="K57" s="25"/>
      <c r="L57" s="86"/>
      <c r="M57" s="86"/>
    </row>
    <row r="58" spans="1:13" ht="15" hidden="1" x14ac:dyDescent="0.25">
      <c r="A58" s="89" t="s">
        <v>29</v>
      </c>
      <c r="B58" s="90">
        <v>0</v>
      </c>
      <c r="C58" s="91">
        <v>18846.87</v>
      </c>
      <c r="D58" s="92">
        <f>B58*C58</f>
        <v>0</v>
      </c>
      <c r="E58" s="93">
        <v>1.04</v>
      </c>
      <c r="F58" s="93">
        <f t="shared" ref="F58" si="17">ROUND(C58*E58,2)</f>
        <v>19600.740000000002</v>
      </c>
      <c r="G58" s="91">
        <v>20384.77</v>
      </c>
      <c r="H58" s="94">
        <f t="shared" ref="H58" si="18">ROUND(G58*1.04,2)</f>
        <v>21200.16</v>
      </c>
      <c r="I58" s="95">
        <f t="shared" ref="I58" si="19">H58</f>
        <v>21200.16</v>
      </c>
      <c r="J58" s="92">
        <f>B58*G58</f>
        <v>0</v>
      </c>
      <c r="K58" s="25"/>
      <c r="L58" s="86"/>
      <c r="M58" s="86"/>
    </row>
    <row r="59" spans="1:13" ht="15" x14ac:dyDescent="0.25">
      <c r="A59" s="26" t="s">
        <v>30</v>
      </c>
      <c r="B59" s="27">
        <f>4</f>
        <v>4</v>
      </c>
      <c r="C59" s="28">
        <v>15909.71</v>
      </c>
      <c r="D59" s="29">
        <f>B59*C59</f>
        <v>63638.84</v>
      </c>
      <c r="E59" s="24">
        <v>1.04</v>
      </c>
      <c r="F59" s="24">
        <f t="shared" si="0"/>
        <v>16546.099999999999</v>
      </c>
      <c r="G59" s="28">
        <v>17207.939999999999</v>
      </c>
      <c r="H59" s="80">
        <f t="shared" ref="H59" si="20">ROUND(G59*1.04,2)</f>
        <v>17896.259999999998</v>
      </c>
      <c r="I59" s="82">
        <f t="shared" ref="I59:I60" si="21">H59</f>
        <v>17896.259999999998</v>
      </c>
      <c r="J59" s="29">
        <f>B59*G59</f>
        <v>68831.759999999995</v>
      </c>
      <c r="K59" s="25"/>
      <c r="L59" s="86"/>
      <c r="M59" s="86"/>
    </row>
    <row r="60" spans="1:13" ht="15.75" thickBot="1" x14ac:dyDescent="0.3">
      <c r="A60" s="43" t="s">
        <v>31</v>
      </c>
      <c r="B60" s="41">
        <f>3</f>
        <v>3</v>
      </c>
      <c r="C60" s="44">
        <v>13706.85</v>
      </c>
      <c r="D60" s="42">
        <f>B60*C60</f>
        <v>41120.550000000003</v>
      </c>
      <c r="E60" s="24">
        <v>1.04</v>
      </c>
      <c r="F60" s="24">
        <f t="shared" si="0"/>
        <v>14255.12</v>
      </c>
      <c r="G60" s="44">
        <v>14825.32</v>
      </c>
      <c r="H60" s="80">
        <f>ROUND(G60*1.04,2)</f>
        <v>15418.33</v>
      </c>
      <c r="I60" s="82">
        <f t="shared" si="21"/>
        <v>15418.33</v>
      </c>
      <c r="J60" s="42">
        <f>B60*G60</f>
        <v>44475.96</v>
      </c>
      <c r="K60" s="25"/>
      <c r="L60" s="86"/>
      <c r="M60" s="86"/>
    </row>
    <row r="61" spans="1:13" ht="15.75" thickBot="1" x14ac:dyDescent="0.3">
      <c r="A61" s="45" t="s">
        <v>23</v>
      </c>
      <c r="B61" s="34">
        <f>SUM(B57:B60)</f>
        <v>8</v>
      </c>
      <c r="C61" s="47"/>
      <c r="D61" s="36">
        <f>SUM(D57:D60)</f>
        <v>125564.36</v>
      </c>
      <c r="E61" s="46">
        <v>1.04</v>
      </c>
      <c r="F61" s="46">
        <f t="shared" si="0"/>
        <v>0</v>
      </c>
      <c r="G61" s="47">
        <v>0</v>
      </c>
      <c r="H61" s="84"/>
      <c r="I61" s="84"/>
      <c r="J61" s="36">
        <f>SUM(J57:J60)</f>
        <v>135810.38</v>
      </c>
      <c r="K61" s="25"/>
      <c r="L61" s="86"/>
      <c r="M61" s="86"/>
    </row>
    <row r="62" spans="1:13" ht="15" thickBot="1" x14ac:dyDescent="0.25">
      <c r="A62" s="48" t="s">
        <v>33</v>
      </c>
      <c r="B62" s="49">
        <f>B47+B48+B55+B61</f>
        <v>24</v>
      </c>
      <c r="C62" s="50"/>
      <c r="D62" s="51">
        <f>D47+D48+D55+D61</f>
        <v>398721.82</v>
      </c>
      <c r="E62" s="24">
        <v>1.04</v>
      </c>
      <c r="F62" s="24">
        <f t="shared" si="0"/>
        <v>0</v>
      </c>
      <c r="G62" s="50">
        <v>0</v>
      </c>
      <c r="H62" s="85"/>
      <c r="I62" s="85"/>
      <c r="J62" s="51">
        <f>J47+J48+J55+J61</f>
        <v>434963.75</v>
      </c>
      <c r="K62" s="25"/>
      <c r="L62" s="86"/>
      <c r="M62" s="86"/>
    </row>
    <row r="63" spans="1:13" ht="22.5" customHeight="1" x14ac:dyDescent="0.2">
      <c r="A63" s="96" t="s">
        <v>42</v>
      </c>
      <c r="B63" s="97"/>
      <c r="C63" s="97"/>
      <c r="D63" s="97"/>
      <c r="E63" s="97"/>
      <c r="F63" s="97"/>
      <c r="G63" s="97"/>
      <c r="H63" s="97"/>
      <c r="I63" s="97"/>
      <c r="J63" s="98"/>
      <c r="K63" s="25"/>
      <c r="L63" s="86"/>
      <c r="M63" s="86"/>
    </row>
    <row r="64" spans="1:13" ht="15" x14ac:dyDescent="0.25">
      <c r="A64" s="26" t="s">
        <v>28</v>
      </c>
      <c r="B64" s="27">
        <v>1</v>
      </c>
      <c r="C64" s="28">
        <v>20804.97</v>
      </c>
      <c r="D64" s="52">
        <f>C64*B64</f>
        <v>20804.97</v>
      </c>
      <c r="E64" s="24">
        <v>1.04</v>
      </c>
      <c r="F64" s="24">
        <f t="shared" si="0"/>
        <v>21637.17</v>
      </c>
      <c r="G64" s="28">
        <v>22502.66</v>
      </c>
      <c r="H64" s="80">
        <f>ROUND(G64*1.04,2)</f>
        <v>23402.77</v>
      </c>
      <c r="I64" s="82">
        <f>H64</f>
        <v>23402.77</v>
      </c>
      <c r="J64" s="53">
        <f>B64*G64</f>
        <v>22502.66</v>
      </c>
      <c r="K64" s="25"/>
      <c r="L64" s="86"/>
      <c r="M64" s="86"/>
    </row>
    <row r="65" spans="1:13" ht="15.75" thickBot="1" x14ac:dyDescent="0.3">
      <c r="A65" s="43" t="s">
        <v>30</v>
      </c>
      <c r="B65" s="41">
        <v>1</v>
      </c>
      <c r="C65" s="28">
        <v>15909.71</v>
      </c>
      <c r="D65" s="54">
        <f>C65*B65</f>
        <v>15909.71</v>
      </c>
      <c r="E65" s="24">
        <v>1.04</v>
      </c>
      <c r="F65" s="24">
        <f t="shared" si="0"/>
        <v>16546.099999999999</v>
      </c>
      <c r="G65" s="28">
        <v>17207.939999999999</v>
      </c>
      <c r="H65" s="80">
        <f>ROUND(G65*1.04,2)</f>
        <v>17896.259999999998</v>
      </c>
      <c r="I65" s="82">
        <f>H65</f>
        <v>17896.259999999998</v>
      </c>
      <c r="J65" s="55">
        <f>B65*G65</f>
        <v>17207.939999999999</v>
      </c>
      <c r="K65" s="25"/>
      <c r="L65" s="86"/>
      <c r="M65" s="86"/>
    </row>
    <row r="66" spans="1:13" ht="15" thickBot="1" x14ac:dyDescent="0.25">
      <c r="A66" s="45" t="s">
        <v>23</v>
      </c>
      <c r="B66" s="34">
        <v>2</v>
      </c>
      <c r="C66" s="35"/>
      <c r="D66" s="36">
        <f>D64+D65</f>
        <v>36714.68</v>
      </c>
      <c r="E66" s="24">
        <v>1.04</v>
      </c>
      <c r="F66" s="24">
        <f t="shared" si="0"/>
        <v>0</v>
      </c>
      <c r="G66" s="35">
        <v>0</v>
      </c>
      <c r="H66" s="83"/>
      <c r="I66" s="83"/>
      <c r="J66" s="36">
        <f>J64+J65</f>
        <v>39710.6</v>
      </c>
      <c r="K66" s="25"/>
      <c r="L66" s="86"/>
      <c r="M66" s="86"/>
    </row>
    <row r="67" spans="1:13" ht="18.75" customHeight="1" x14ac:dyDescent="0.2">
      <c r="A67" s="96" t="s">
        <v>43</v>
      </c>
      <c r="B67" s="97"/>
      <c r="C67" s="97"/>
      <c r="D67" s="97"/>
      <c r="E67" s="97"/>
      <c r="F67" s="97"/>
      <c r="G67" s="97"/>
      <c r="H67" s="97"/>
      <c r="I67" s="97"/>
      <c r="J67" s="98"/>
      <c r="K67" s="25"/>
      <c r="L67" s="86"/>
      <c r="M67" s="86"/>
    </row>
    <row r="68" spans="1:13" ht="15" x14ac:dyDescent="0.25">
      <c r="A68" s="26" t="s">
        <v>28</v>
      </c>
      <c r="B68" s="27">
        <v>1</v>
      </c>
      <c r="C68" s="28">
        <v>20804.97</v>
      </c>
      <c r="D68" s="29">
        <f>B68*C68</f>
        <v>20804.97</v>
      </c>
      <c r="E68" s="24">
        <v>1.04</v>
      </c>
      <c r="F68" s="24">
        <f t="shared" si="0"/>
        <v>21637.17</v>
      </c>
      <c r="G68" s="28">
        <v>22502.66</v>
      </c>
      <c r="H68" s="80">
        <f>ROUND(G68*1.04,2)</f>
        <v>23402.77</v>
      </c>
      <c r="I68" s="82">
        <f>H68</f>
        <v>23402.77</v>
      </c>
      <c r="J68" s="29">
        <f>B68*G68</f>
        <v>22502.66</v>
      </c>
      <c r="K68" s="25"/>
      <c r="L68" s="86"/>
      <c r="M68" s="86"/>
    </row>
    <row r="69" spans="1:13" ht="15" x14ac:dyDescent="0.25">
      <c r="A69" s="26" t="s">
        <v>29</v>
      </c>
      <c r="B69" s="27">
        <v>1</v>
      </c>
      <c r="C69" s="28">
        <v>18846.87</v>
      </c>
      <c r="D69" s="29">
        <f>B69*C69</f>
        <v>18846.87</v>
      </c>
      <c r="E69" s="24">
        <v>1.04</v>
      </c>
      <c r="F69" s="24">
        <f t="shared" si="0"/>
        <v>19600.740000000002</v>
      </c>
      <c r="G69" s="28">
        <v>20384.77</v>
      </c>
      <c r="H69" s="80">
        <f t="shared" ref="H69:H70" si="22">ROUND(G69*1.04,2)</f>
        <v>21200.16</v>
      </c>
      <c r="I69" s="82">
        <f t="shared" ref="I69:I70" si="23">H69</f>
        <v>21200.16</v>
      </c>
      <c r="J69" s="29">
        <f>B69*G69</f>
        <v>20384.77</v>
      </c>
      <c r="K69" s="25"/>
      <c r="L69" s="86"/>
      <c r="M69" s="86"/>
    </row>
    <row r="70" spans="1:13" ht="15" x14ac:dyDescent="0.25">
      <c r="A70" s="26" t="s">
        <v>30</v>
      </c>
      <c r="B70" s="27">
        <f>5+1</f>
        <v>6</v>
      </c>
      <c r="C70" s="28">
        <v>15909.71</v>
      </c>
      <c r="D70" s="29">
        <f>B70*C70</f>
        <v>95458.26</v>
      </c>
      <c r="E70" s="24">
        <v>1.04</v>
      </c>
      <c r="F70" s="24">
        <f t="shared" si="0"/>
        <v>16546.099999999999</v>
      </c>
      <c r="G70" s="28">
        <v>17207.939999999999</v>
      </c>
      <c r="H70" s="80">
        <f t="shared" si="22"/>
        <v>17896.259999999998</v>
      </c>
      <c r="I70" s="82">
        <f t="shared" si="23"/>
        <v>17896.259999999998</v>
      </c>
      <c r="J70" s="29">
        <f>B70*G70</f>
        <v>103247.63999999998</v>
      </c>
      <c r="K70" s="25"/>
      <c r="L70" s="86"/>
      <c r="M70" s="86"/>
    </row>
    <row r="71" spans="1:13" ht="15.75" thickBot="1" x14ac:dyDescent="0.3">
      <c r="A71" s="43" t="s">
        <v>31</v>
      </c>
      <c r="B71" s="41">
        <f>3-1</f>
        <v>2</v>
      </c>
      <c r="C71" s="28">
        <v>13706.85</v>
      </c>
      <c r="D71" s="42">
        <f>B71*C71</f>
        <v>27413.7</v>
      </c>
      <c r="E71" s="24">
        <v>1.04</v>
      </c>
      <c r="F71" s="24">
        <f t="shared" si="0"/>
        <v>14255.12</v>
      </c>
      <c r="G71" s="28">
        <v>14825.32</v>
      </c>
      <c r="H71" s="80">
        <f>ROUND(G71*1.04,2)</f>
        <v>15418.33</v>
      </c>
      <c r="I71" s="82">
        <f>H71</f>
        <v>15418.33</v>
      </c>
      <c r="J71" s="42">
        <f>B71*G71</f>
        <v>29650.639999999999</v>
      </c>
      <c r="K71" s="25"/>
      <c r="L71" s="86"/>
      <c r="M71" s="86"/>
    </row>
    <row r="72" spans="1:13" ht="15" thickBot="1" x14ac:dyDescent="0.25">
      <c r="A72" s="45" t="s">
        <v>23</v>
      </c>
      <c r="B72" s="34">
        <f>SUM(B68:B71)</f>
        <v>10</v>
      </c>
      <c r="C72" s="35"/>
      <c r="D72" s="36">
        <f>SUM(D68:D71)</f>
        <v>162523.79999999999</v>
      </c>
      <c r="E72" s="24">
        <v>1.04</v>
      </c>
      <c r="F72" s="24">
        <f t="shared" si="0"/>
        <v>0</v>
      </c>
      <c r="G72" s="35">
        <v>0</v>
      </c>
      <c r="H72" s="83"/>
      <c r="I72" s="83"/>
      <c r="J72" s="36">
        <f>SUM(J68:J71)</f>
        <v>175785.70999999996</v>
      </c>
      <c r="K72" s="25"/>
      <c r="L72" s="86"/>
      <c r="M72" s="86"/>
    </row>
    <row r="73" spans="1:13" ht="14.25" x14ac:dyDescent="0.2">
      <c r="A73" s="96" t="s">
        <v>44</v>
      </c>
      <c r="B73" s="97"/>
      <c r="C73" s="97"/>
      <c r="D73" s="97"/>
      <c r="E73" s="97"/>
      <c r="F73" s="97"/>
      <c r="G73" s="97"/>
      <c r="H73" s="97"/>
      <c r="I73" s="97"/>
      <c r="J73" s="98"/>
      <c r="K73" s="25"/>
      <c r="L73" s="86"/>
      <c r="M73" s="86"/>
    </row>
    <row r="74" spans="1:13" ht="15" x14ac:dyDescent="0.25">
      <c r="A74" s="26" t="s">
        <v>28</v>
      </c>
      <c r="B74" s="27">
        <v>1</v>
      </c>
      <c r="C74" s="28">
        <v>20804.97</v>
      </c>
      <c r="D74" s="29">
        <f t="shared" ref="D74:D79" si="24">B74*C74</f>
        <v>20804.97</v>
      </c>
      <c r="E74" s="24">
        <v>1.04</v>
      </c>
      <c r="F74" s="24">
        <f t="shared" si="0"/>
        <v>21637.17</v>
      </c>
      <c r="G74" s="28">
        <v>22502.66</v>
      </c>
      <c r="H74" s="80">
        <f>ROUND(G74*1.04,2)</f>
        <v>23402.77</v>
      </c>
      <c r="I74" s="82">
        <f>H74</f>
        <v>23402.77</v>
      </c>
      <c r="J74" s="29">
        <f t="shared" ref="J74:J79" si="25">B74*G74</f>
        <v>22502.66</v>
      </c>
      <c r="K74" s="25"/>
      <c r="L74" s="86"/>
      <c r="M74" s="86"/>
    </row>
    <row r="75" spans="1:13" ht="14.25" customHeight="1" x14ac:dyDescent="0.25">
      <c r="A75" s="26" t="s">
        <v>29</v>
      </c>
      <c r="B75" s="27">
        <v>1</v>
      </c>
      <c r="C75" s="28">
        <v>18846.87</v>
      </c>
      <c r="D75" s="29">
        <f t="shared" si="24"/>
        <v>18846.87</v>
      </c>
      <c r="E75" s="24">
        <v>1.04</v>
      </c>
      <c r="F75" s="24">
        <f t="shared" si="0"/>
        <v>19600.740000000002</v>
      </c>
      <c r="G75" s="28">
        <v>20384.77</v>
      </c>
      <c r="H75" s="80">
        <f t="shared" ref="H75:H78" si="26">ROUND(G75*1.04,2)</f>
        <v>21200.16</v>
      </c>
      <c r="I75" s="82">
        <f t="shared" ref="I75:I78" si="27">H75</f>
        <v>21200.16</v>
      </c>
      <c r="J75" s="29">
        <f t="shared" si="25"/>
        <v>20384.77</v>
      </c>
      <c r="K75" s="25"/>
      <c r="L75" s="86"/>
      <c r="M75" s="86"/>
    </row>
    <row r="76" spans="1:13" ht="14.25" customHeight="1" x14ac:dyDescent="0.25">
      <c r="A76" s="26" t="s">
        <v>30</v>
      </c>
      <c r="B76" s="27">
        <v>1</v>
      </c>
      <c r="C76" s="28">
        <v>15909.71</v>
      </c>
      <c r="D76" s="29">
        <f t="shared" si="24"/>
        <v>15909.71</v>
      </c>
      <c r="E76" s="24">
        <v>1.04</v>
      </c>
      <c r="F76" s="24">
        <f t="shared" si="0"/>
        <v>16546.099999999999</v>
      </c>
      <c r="G76" s="28">
        <v>17207.939999999999</v>
      </c>
      <c r="H76" s="80">
        <f t="shared" si="26"/>
        <v>17896.259999999998</v>
      </c>
      <c r="I76" s="82">
        <f t="shared" si="27"/>
        <v>17896.259999999998</v>
      </c>
      <c r="J76" s="29">
        <f t="shared" si="25"/>
        <v>17207.939999999999</v>
      </c>
      <c r="K76" s="25"/>
      <c r="L76" s="86"/>
      <c r="M76" s="86"/>
    </row>
    <row r="77" spans="1:13" ht="15" x14ac:dyDescent="0.25">
      <c r="A77" s="26" t="s">
        <v>31</v>
      </c>
      <c r="B77" s="27">
        <v>3</v>
      </c>
      <c r="C77" s="28">
        <v>13706.85</v>
      </c>
      <c r="D77" s="29">
        <f t="shared" si="24"/>
        <v>41120.550000000003</v>
      </c>
      <c r="E77" s="24">
        <v>1.04</v>
      </c>
      <c r="F77" s="24">
        <f t="shared" si="0"/>
        <v>14255.12</v>
      </c>
      <c r="G77" s="28">
        <v>14825.32</v>
      </c>
      <c r="H77" s="80">
        <f t="shared" si="26"/>
        <v>15418.33</v>
      </c>
      <c r="I77" s="82">
        <f t="shared" si="27"/>
        <v>15418.33</v>
      </c>
      <c r="J77" s="29">
        <f t="shared" si="25"/>
        <v>44475.96</v>
      </c>
      <c r="K77" s="25"/>
      <c r="L77" s="86"/>
      <c r="M77" s="86"/>
    </row>
    <row r="78" spans="1:13" ht="15" x14ac:dyDescent="0.25">
      <c r="A78" s="26" t="s">
        <v>45</v>
      </c>
      <c r="B78" s="27">
        <v>1</v>
      </c>
      <c r="C78" s="28">
        <v>11014.42</v>
      </c>
      <c r="D78" s="29">
        <f t="shared" si="24"/>
        <v>11014.42</v>
      </c>
      <c r="E78" s="24">
        <v>1.04</v>
      </c>
      <c r="F78" s="24">
        <f t="shared" si="0"/>
        <v>11455</v>
      </c>
      <c r="G78" s="28">
        <v>11913.2</v>
      </c>
      <c r="H78" s="80">
        <f t="shared" si="26"/>
        <v>12389.73</v>
      </c>
      <c r="I78" s="82">
        <f t="shared" si="27"/>
        <v>12389.73</v>
      </c>
      <c r="J78" s="29">
        <f t="shared" si="25"/>
        <v>11913.2</v>
      </c>
      <c r="K78" s="25"/>
      <c r="L78" s="86"/>
      <c r="M78" s="86"/>
    </row>
    <row r="79" spans="1:13" ht="15.75" thickBot="1" x14ac:dyDescent="0.3">
      <c r="A79" s="43" t="s">
        <v>46</v>
      </c>
      <c r="B79" s="41">
        <v>3</v>
      </c>
      <c r="C79" s="28">
        <v>11014.42</v>
      </c>
      <c r="D79" s="42">
        <f t="shared" si="24"/>
        <v>33043.26</v>
      </c>
      <c r="E79" s="24">
        <v>1.04</v>
      </c>
      <c r="F79" s="24">
        <f t="shared" si="0"/>
        <v>11455</v>
      </c>
      <c r="G79" s="28">
        <v>11913.2</v>
      </c>
      <c r="H79" s="80">
        <f>ROUND(G79*1.04,2)</f>
        <v>12389.73</v>
      </c>
      <c r="I79" s="82">
        <f>H79</f>
        <v>12389.73</v>
      </c>
      <c r="J79" s="42">
        <f t="shared" si="25"/>
        <v>35739.600000000006</v>
      </c>
      <c r="K79" s="25"/>
      <c r="L79" s="86"/>
      <c r="M79" s="86"/>
    </row>
    <row r="80" spans="1:13" ht="15" thickBot="1" x14ac:dyDescent="0.25">
      <c r="A80" s="45" t="s">
        <v>23</v>
      </c>
      <c r="B80" s="34">
        <f>SUM(B74:B79)</f>
        <v>10</v>
      </c>
      <c r="C80" s="35"/>
      <c r="D80" s="36">
        <f>SUM(D74:D79)</f>
        <v>140739.78</v>
      </c>
      <c r="E80" s="24">
        <v>1.04</v>
      </c>
      <c r="F80" s="24">
        <f t="shared" si="0"/>
        <v>0</v>
      </c>
      <c r="G80" s="35">
        <v>0</v>
      </c>
      <c r="H80" s="83"/>
      <c r="I80" s="83"/>
      <c r="J80" s="36">
        <f>SUM(J74:J79)</f>
        <v>152224.13</v>
      </c>
      <c r="K80" s="25"/>
      <c r="L80" s="86"/>
      <c r="M80" s="86"/>
    </row>
    <row r="81" spans="1:13" ht="17.25" customHeight="1" x14ac:dyDescent="0.2">
      <c r="A81" s="96" t="s">
        <v>47</v>
      </c>
      <c r="B81" s="97"/>
      <c r="C81" s="97"/>
      <c r="D81" s="97"/>
      <c r="E81" s="97"/>
      <c r="F81" s="97"/>
      <c r="G81" s="97"/>
      <c r="H81" s="97"/>
      <c r="I81" s="97"/>
      <c r="J81" s="98"/>
      <c r="K81" s="25"/>
      <c r="L81" s="86"/>
      <c r="M81" s="86"/>
    </row>
    <row r="82" spans="1:13" ht="15" x14ac:dyDescent="0.25">
      <c r="A82" s="26" t="s">
        <v>48</v>
      </c>
      <c r="B82" s="27">
        <v>1</v>
      </c>
      <c r="C82" s="28">
        <v>18357.37</v>
      </c>
      <c r="D82" s="42">
        <f>B82*C82</f>
        <v>18357.37</v>
      </c>
      <c r="E82" s="24">
        <v>1.04</v>
      </c>
      <c r="F82" s="24">
        <f t="shared" si="0"/>
        <v>19091.66</v>
      </c>
      <c r="G82" s="28">
        <v>19855.330000000002</v>
      </c>
      <c r="H82" s="80">
        <f>ROUND(G82*1.04,2)</f>
        <v>20649.54</v>
      </c>
      <c r="I82" s="82">
        <f>H82</f>
        <v>20649.54</v>
      </c>
      <c r="J82" s="42">
        <f>B82*G82</f>
        <v>19855.330000000002</v>
      </c>
      <c r="K82" s="25"/>
      <c r="L82" s="86"/>
      <c r="M82" s="86"/>
    </row>
    <row r="83" spans="1:13" ht="15.75" thickBot="1" x14ac:dyDescent="0.3">
      <c r="A83" s="43" t="s">
        <v>49</v>
      </c>
      <c r="B83" s="41">
        <v>1</v>
      </c>
      <c r="C83" s="28">
        <v>15909.71</v>
      </c>
      <c r="D83" s="42">
        <f>B83*C83</f>
        <v>15909.71</v>
      </c>
      <c r="E83" s="24">
        <v>1.04</v>
      </c>
      <c r="F83" s="24">
        <f t="shared" ref="F83:F137" si="28">ROUND(C83*E83,2)</f>
        <v>16546.099999999999</v>
      </c>
      <c r="G83" s="28">
        <v>17207.939999999999</v>
      </c>
      <c r="H83" s="80">
        <f>ROUND(G83*1.04,2)</f>
        <v>17896.259999999998</v>
      </c>
      <c r="I83" s="82">
        <f>H83</f>
        <v>17896.259999999998</v>
      </c>
      <c r="J83" s="42">
        <f>B83*G83</f>
        <v>17207.939999999999</v>
      </c>
      <c r="K83" s="25"/>
      <c r="L83" s="86"/>
      <c r="M83" s="86"/>
    </row>
    <row r="84" spans="1:13" ht="15" thickBot="1" x14ac:dyDescent="0.25">
      <c r="A84" s="45" t="s">
        <v>23</v>
      </c>
      <c r="B84" s="34">
        <v>2</v>
      </c>
      <c r="C84" s="35"/>
      <c r="D84" s="36">
        <f>D82+D83</f>
        <v>34267.08</v>
      </c>
      <c r="E84" s="24">
        <v>1.04</v>
      </c>
      <c r="F84" s="24">
        <f t="shared" si="28"/>
        <v>0</v>
      </c>
      <c r="G84" s="35">
        <v>0</v>
      </c>
      <c r="H84" s="83"/>
      <c r="I84" s="83"/>
      <c r="J84" s="36">
        <f>J82+J83</f>
        <v>37063.270000000004</v>
      </c>
      <c r="K84" s="25"/>
      <c r="L84" s="86"/>
      <c r="M84" s="86"/>
    </row>
    <row r="85" spans="1:13" ht="17.25" customHeight="1" x14ac:dyDescent="0.2">
      <c r="A85" s="96" t="s">
        <v>50</v>
      </c>
      <c r="B85" s="97"/>
      <c r="C85" s="97"/>
      <c r="D85" s="97"/>
      <c r="E85" s="97"/>
      <c r="F85" s="97"/>
      <c r="G85" s="97"/>
      <c r="H85" s="97"/>
      <c r="I85" s="97"/>
      <c r="J85" s="98"/>
      <c r="K85" s="25"/>
      <c r="L85" s="86"/>
      <c r="M85" s="86"/>
    </row>
    <row r="86" spans="1:13" ht="13.5" customHeight="1" x14ac:dyDescent="0.25">
      <c r="A86" s="26" t="s">
        <v>28</v>
      </c>
      <c r="B86" s="27">
        <v>1</v>
      </c>
      <c r="C86" s="28">
        <v>20804.97</v>
      </c>
      <c r="D86" s="29">
        <f>B86*C86</f>
        <v>20804.97</v>
      </c>
      <c r="E86" s="24">
        <v>1.04</v>
      </c>
      <c r="F86" s="24">
        <f t="shared" si="28"/>
        <v>21637.17</v>
      </c>
      <c r="G86" s="28">
        <v>22502.66</v>
      </c>
      <c r="H86" s="80">
        <f>ROUND(G86*1.04,2)</f>
        <v>23402.77</v>
      </c>
      <c r="I86" s="82">
        <f>H86</f>
        <v>23402.77</v>
      </c>
      <c r="J86" s="29">
        <f>B86*G86</f>
        <v>22502.66</v>
      </c>
      <c r="K86" s="25"/>
      <c r="L86" s="86"/>
      <c r="M86" s="86"/>
    </row>
    <row r="87" spans="1:13" ht="15" x14ac:dyDescent="0.25">
      <c r="A87" s="26" t="s">
        <v>29</v>
      </c>
      <c r="B87" s="27">
        <v>1</v>
      </c>
      <c r="C87" s="28">
        <v>18846.87</v>
      </c>
      <c r="D87" s="29">
        <f>B87*C87</f>
        <v>18846.87</v>
      </c>
      <c r="E87" s="24">
        <v>1.04</v>
      </c>
      <c r="F87" s="24">
        <f t="shared" si="28"/>
        <v>19600.740000000002</v>
      </c>
      <c r="G87" s="28">
        <v>20384.77</v>
      </c>
      <c r="H87" s="80">
        <f t="shared" ref="H87:H88" si="29">ROUND(G87*1.04,2)</f>
        <v>21200.16</v>
      </c>
      <c r="I87" s="82">
        <f t="shared" ref="I87:I88" si="30">H87</f>
        <v>21200.16</v>
      </c>
      <c r="J87" s="29">
        <f>B87*G87</f>
        <v>20384.77</v>
      </c>
      <c r="K87" s="25"/>
      <c r="L87" s="86"/>
      <c r="M87" s="86"/>
    </row>
    <row r="88" spans="1:13" ht="15" x14ac:dyDescent="0.25">
      <c r="A88" s="26" t="s">
        <v>30</v>
      </c>
      <c r="B88" s="27">
        <v>3</v>
      </c>
      <c r="C88" s="28">
        <v>15909.71</v>
      </c>
      <c r="D88" s="29">
        <f>B88*C88</f>
        <v>47729.13</v>
      </c>
      <c r="E88" s="24">
        <v>1.04</v>
      </c>
      <c r="F88" s="24">
        <f t="shared" si="28"/>
        <v>16546.099999999999</v>
      </c>
      <c r="G88" s="28">
        <v>17207.939999999999</v>
      </c>
      <c r="H88" s="80">
        <f t="shared" si="29"/>
        <v>17896.259999999998</v>
      </c>
      <c r="I88" s="82">
        <f t="shared" si="30"/>
        <v>17896.259999999998</v>
      </c>
      <c r="J88" s="29">
        <f>B88*G88</f>
        <v>51623.819999999992</v>
      </c>
      <c r="K88" s="25"/>
      <c r="L88" s="86"/>
      <c r="M88" s="86"/>
    </row>
    <row r="89" spans="1:13" ht="15.75" thickBot="1" x14ac:dyDescent="0.3">
      <c r="A89" s="26" t="s">
        <v>31</v>
      </c>
      <c r="B89" s="27">
        <v>3</v>
      </c>
      <c r="C89" s="28">
        <v>13706.85</v>
      </c>
      <c r="D89" s="29">
        <f>B89*C89</f>
        <v>41120.550000000003</v>
      </c>
      <c r="E89" s="24">
        <v>1.04</v>
      </c>
      <c r="F89" s="24">
        <f t="shared" si="28"/>
        <v>14255.12</v>
      </c>
      <c r="G89" s="28">
        <v>14825.32</v>
      </c>
      <c r="H89" s="80">
        <f>ROUND(G89*1.04,2)</f>
        <v>15418.33</v>
      </c>
      <c r="I89" s="82">
        <f>H89</f>
        <v>15418.33</v>
      </c>
      <c r="J89" s="29">
        <f>B89*G89</f>
        <v>44475.96</v>
      </c>
      <c r="K89" s="25"/>
      <c r="L89" s="86"/>
      <c r="M89" s="86"/>
    </row>
    <row r="90" spans="1:13" ht="15" thickBot="1" x14ac:dyDescent="0.25">
      <c r="A90" s="45" t="s">
        <v>23</v>
      </c>
      <c r="B90" s="34">
        <f>SUM(B86:B89)</f>
        <v>8</v>
      </c>
      <c r="C90" s="35"/>
      <c r="D90" s="36">
        <f>SUM(D86:D89)</f>
        <v>128501.52</v>
      </c>
      <c r="E90" s="24">
        <v>1.04</v>
      </c>
      <c r="F90" s="24">
        <f t="shared" si="28"/>
        <v>0</v>
      </c>
      <c r="G90" s="35">
        <v>0</v>
      </c>
      <c r="H90" s="83"/>
      <c r="I90" s="83"/>
      <c r="J90" s="36">
        <f>SUM(J86:J89)</f>
        <v>138987.21</v>
      </c>
      <c r="K90" s="25"/>
      <c r="L90" s="86"/>
      <c r="M90" s="86"/>
    </row>
    <row r="91" spans="1:13" ht="15" thickBot="1" x14ac:dyDescent="0.25">
      <c r="A91" s="45" t="s">
        <v>51</v>
      </c>
      <c r="B91" s="34">
        <f>B19+B25+B41+B45+B62+B72+B80+B90+B66+B84</f>
        <v>86</v>
      </c>
      <c r="C91" s="35"/>
      <c r="D91" s="36">
        <f>D19+D25+D41+D45+D62+D72+D80+D90+D66+D84</f>
        <v>1413271.6500000001</v>
      </c>
      <c r="E91" s="24">
        <v>1.04</v>
      </c>
      <c r="F91" s="24">
        <f t="shared" si="28"/>
        <v>0</v>
      </c>
      <c r="G91" s="35">
        <v>0</v>
      </c>
      <c r="H91" s="83"/>
      <c r="I91" s="83"/>
      <c r="J91" s="36">
        <f>J19+J25+J41+J45+J62+J72+J80+J90+J66+J84</f>
        <v>1550832.3199999998</v>
      </c>
      <c r="K91" s="25"/>
      <c r="L91" s="86"/>
      <c r="M91" s="86"/>
    </row>
    <row r="92" spans="1:13" ht="12.75" customHeight="1" x14ac:dyDescent="0.2">
      <c r="A92" s="118" t="s">
        <v>52</v>
      </c>
      <c r="B92" s="119"/>
      <c r="C92" s="119"/>
      <c r="D92" s="120"/>
      <c r="E92" s="24">
        <v>1.04</v>
      </c>
      <c r="F92" s="24">
        <f t="shared" si="28"/>
        <v>0</v>
      </c>
      <c r="G92" s="24"/>
      <c r="H92" s="24"/>
      <c r="I92" s="24"/>
      <c r="J92" s="56"/>
      <c r="K92" s="25"/>
      <c r="L92" s="86"/>
      <c r="M92" s="86"/>
    </row>
    <row r="93" spans="1:13" ht="21" customHeight="1" thickBot="1" x14ac:dyDescent="0.25">
      <c r="A93" s="106" t="s">
        <v>53</v>
      </c>
      <c r="B93" s="107"/>
      <c r="C93" s="107"/>
      <c r="D93" s="107"/>
      <c r="E93" s="107"/>
      <c r="F93" s="107"/>
      <c r="G93" s="107"/>
      <c r="H93" s="107"/>
      <c r="I93" s="107"/>
      <c r="J93" s="108"/>
      <c r="K93" s="25"/>
      <c r="L93" s="86"/>
      <c r="M93" s="86"/>
    </row>
    <row r="94" spans="1:13" ht="16.5" thickBot="1" x14ac:dyDescent="0.25">
      <c r="A94" s="99" t="s">
        <v>54</v>
      </c>
      <c r="B94" s="100"/>
      <c r="C94" s="100"/>
      <c r="D94" s="100"/>
      <c r="E94" s="100"/>
      <c r="F94" s="100"/>
      <c r="G94" s="100"/>
      <c r="H94" s="100"/>
      <c r="I94" s="100"/>
      <c r="J94" s="101"/>
      <c r="K94" s="25"/>
      <c r="L94" s="86"/>
      <c r="M94" s="86"/>
    </row>
    <row r="95" spans="1:13" ht="21.75" customHeight="1" x14ac:dyDescent="0.2">
      <c r="A95" s="102" t="s">
        <v>55</v>
      </c>
      <c r="B95" s="103"/>
      <c r="C95" s="103"/>
      <c r="D95" s="103"/>
      <c r="E95" s="103"/>
      <c r="F95" s="103"/>
      <c r="G95" s="103"/>
      <c r="H95" s="104"/>
      <c r="I95" s="104"/>
      <c r="J95" s="105"/>
      <c r="K95" s="25"/>
      <c r="L95" s="86"/>
      <c r="M95" s="86"/>
    </row>
    <row r="96" spans="1:13" ht="15" x14ac:dyDescent="0.25">
      <c r="A96" s="26" t="s">
        <v>56</v>
      </c>
      <c r="B96" s="27">
        <v>1</v>
      </c>
      <c r="C96" s="28">
        <v>18357.37</v>
      </c>
      <c r="D96" s="57">
        <f>B96*C96</f>
        <v>18357.37</v>
      </c>
      <c r="E96" s="58">
        <v>1.04</v>
      </c>
      <c r="F96" s="58">
        <f t="shared" si="28"/>
        <v>19091.66</v>
      </c>
      <c r="G96" s="28">
        <v>19855.330000000002</v>
      </c>
      <c r="H96" s="80">
        <f>ROUND(G96*1.04,2)</f>
        <v>20649.54</v>
      </c>
      <c r="I96" s="82">
        <f>H96</f>
        <v>20649.54</v>
      </c>
      <c r="J96" s="29">
        <f>B96*G96</f>
        <v>19855.330000000002</v>
      </c>
      <c r="K96" s="25"/>
      <c r="L96" s="86"/>
      <c r="M96" s="86"/>
    </row>
    <row r="97" spans="1:13" ht="15" x14ac:dyDescent="0.25">
      <c r="A97" s="26" t="s">
        <v>39</v>
      </c>
      <c r="B97" s="27">
        <v>2</v>
      </c>
      <c r="C97" s="28">
        <v>14685.89</v>
      </c>
      <c r="D97" s="57">
        <f>B97*C97</f>
        <v>29371.78</v>
      </c>
      <c r="E97" s="58">
        <v>1.04</v>
      </c>
      <c r="F97" s="58">
        <f t="shared" si="28"/>
        <v>15273.33</v>
      </c>
      <c r="G97" s="28">
        <v>15884.26</v>
      </c>
      <c r="H97" s="80">
        <f t="shared" ref="H97:H99" si="31">ROUND(G97*1.04,2)</f>
        <v>16519.63</v>
      </c>
      <c r="I97" s="82">
        <f t="shared" ref="I97:I99" si="32">H97</f>
        <v>16519.63</v>
      </c>
      <c r="J97" s="29">
        <f>B97*G97</f>
        <v>31768.52</v>
      </c>
      <c r="K97" s="25"/>
      <c r="L97" s="86"/>
      <c r="M97" s="86"/>
    </row>
    <row r="98" spans="1:13" ht="15" x14ac:dyDescent="0.25">
      <c r="A98" s="26" t="s">
        <v>30</v>
      </c>
      <c r="B98" s="27">
        <v>1</v>
      </c>
      <c r="C98" s="28">
        <v>14685.89</v>
      </c>
      <c r="D98" s="57">
        <f>B98*C98</f>
        <v>14685.89</v>
      </c>
      <c r="E98" s="58">
        <v>1.04</v>
      </c>
      <c r="F98" s="58">
        <f t="shared" si="28"/>
        <v>15273.33</v>
      </c>
      <c r="G98" s="28">
        <v>15884.26</v>
      </c>
      <c r="H98" s="80">
        <f t="shared" si="31"/>
        <v>16519.63</v>
      </c>
      <c r="I98" s="82">
        <f t="shared" si="32"/>
        <v>16519.63</v>
      </c>
      <c r="J98" s="29">
        <f>B98*G98</f>
        <v>15884.26</v>
      </c>
      <c r="K98" s="25"/>
      <c r="L98" s="86"/>
      <c r="M98" s="86"/>
    </row>
    <row r="99" spans="1:13" ht="14.25" customHeight="1" x14ac:dyDescent="0.25">
      <c r="A99" s="26" t="s">
        <v>31</v>
      </c>
      <c r="B99" s="27">
        <v>1</v>
      </c>
      <c r="C99" s="28">
        <v>12238.23</v>
      </c>
      <c r="D99" s="57">
        <f>B99*C99</f>
        <v>12238.23</v>
      </c>
      <c r="E99" s="58">
        <v>1.04</v>
      </c>
      <c r="F99" s="58">
        <f t="shared" si="28"/>
        <v>12727.76</v>
      </c>
      <c r="G99" s="28">
        <v>13236.87</v>
      </c>
      <c r="H99" s="80">
        <f t="shared" si="31"/>
        <v>13766.34</v>
      </c>
      <c r="I99" s="82">
        <f t="shared" si="32"/>
        <v>13766.34</v>
      </c>
      <c r="J99" s="29">
        <f>B99*G99</f>
        <v>13236.87</v>
      </c>
      <c r="K99" s="25"/>
      <c r="L99" s="86"/>
      <c r="M99" s="86"/>
    </row>
    <row r="100" spans="1:13" ht="15.75" thickBot="1" x14ac:dyDescent="0.3">
      <c r="A100" s="43" t="s">
        <v>57</v>
      </c>
      <c r="B100" s="41">
        <v>1</v>
      </c>
      <c r="C100" s="44">
        <v>11014.42</v>
      </c>
      <c r="D100" s="59">
        <f>B100*C100</f>
        <v>11014.42</v>
      </c>
      <c r="E100" s="60">
        <v>1.04</v>
      </c>
      <c r="F100" s="60">
        <f t="shared" si="28"/>
        <v>11455</v>
      </c>
      <c r="G100" s="44">
        <v>11913.2</v>
      </c>
      <c r="H100" s="80">
        <f>ROUND(G100*1.04,2)</f>
        <v>12389.73</v>
      </c>
      <c r="I100" s="82">
        <f>H100</f>
        <v>12389.73</v>
      </c>
      <c r="J100" s="42">
        <f>B100*G100</f>
        <v>11913.2</v>
      </c>
      <c r="K100" s="25"/>
      <c r="L100" s="86"/>
      <c r="M100" s="86"/>
    </row>
    <row r="101" spans="1:13" ht="15" customHeight="1" thickBot="1" x14ac:dyDescent="0.25">
      <c r="A101" s="45" t="s">
        <v>58</v>
      </c>
      <c r="B101" s="34">
        <f>SUM(B96:B100)</f>
        <v>6</v>
      </c>
      <c r="C101" s="35"/>
      <c r="D101" s="61">
        <f>SUM(D96:D100)</f>
        <v>85667.689999999988</v>
      </c>
      <c r="E101" s="62">
        <v>1.04</v>
      </c>
      <c r="F101" s="62">
        <f t="shared" si="28"/>
        <v>0</v>
      </c>
      <c r="G101" s="35">
        <v>0</v>
      </c>
      <c r="H101" s="83"/>
      <c r="I101" s="83"/>
      <c r="J101" s="36">
        <f>SUM(J96:J100)</f>
        <v>92658.18</v>
      </c>
      <c r="K101" s="25"/>
      <c r="L101" s="86"/>
      <c r="M101" s="86"/>
    </row>
    <row r="102" spans="1:13" ht="22.5" customHeight="1" x14ac:dyDescent="0.2">
      <c r="A102" s="96" t="s">
        <v>59</v>
      </c>
      <c r="B102" s="97"/>
      <c r="C102" s="97"/>
      <c r="D102" s="97"/>
      <c r="E102" s="97"/>
      <c r="F102" s="97"/>
      <c r="G102" s="97"/>
      <c r="H102" s="97"/>
      <c r="I102" s="97"/>
      <c r="J102" s="98"/>
      <c r="K102" s="25"/>
      <c r="L102" s="86"/>
      <c r="M102" s="86"/>
    </row>
    <row r="103" spans="1:13" ht="15" x14ac:dyDescent="0.25">
      <c r="A103" s="26" t="s">
        <v>56</v>
      </c>
      <c r="B103" s="27">
        <v>1</v>
      </c>
      <c r="C103" s="28">
        <v>18357.37</v>
      </c>
      <c r="D103" s="29">
        <f>B103*C103</f>
        <v>18357.37</v>
      </c>
      <c r="E103" s="24">
        <v>1.04</v>
      </c>
      <c r="F103" s="24">
        <f t="shared" si="28"/>
        <v>19091.66</v>
      </c>
      <c r="G103" s="28">
        <v>19855.330000000002</v>
      </c>
      <c r="H103" s="80">
        <f>ROUND(G103*1.04,2)</f>
        <v>20649.54</v>
      </c>
      <c r="I103" s="82">
        <f>H103</f>
        <v>20649.54</v>
      </c>
      <c r="J103" s="29">
        <f>B103*G103</f>
        <v>19855.330000000002</v>
      </c>
      <c r="K103" s="25"/>
      <c r="L103" s="86"/>
      <c r="M103" s="86"/>
    </row>
    <row r="104" spans="1:13" ht="13.5" customHeight="1" x14ac:dyDescent="0.25">
      <c r="A104" s="26" t="s">
        <v>39</v>
      </c>
      <c r="B104" s="41">
        <v>2</v>
      </c>
      <c r="C104" s="28">
        <v>14685.89</v>
      </c>
      <c r="D104" s="29">
        <f>B104*C104</f>
        <v>29371.78</v>
      </c>
      <c r="E104" s="24">
        <v>1.04</v>
      </c>
      <c r="F104" s="24">
        <f t="shared" si="28"/>
        <v>15273.33</v>
      </c>
      <c r="G104" s="28">
        <v>15884.26</v>
      </c>
      <c r="H104" s="80">
        <f t="shared" ref="H104:H106" si="33">ROUND(G104*1.04,2)</f>
        <v>16519.63</v>
      </c>
      <c r="I104" s="82">
        <f t="shared" ref="I104:I106" si="34">H104</f>
        <v>16519.63</v>
      </c>
      <c r="J104" s="29">
        <f>B104*G104</f>
        <v>31768.52</v>
      </c>
      <c r="K104" s="25"/>
      <c r="L104" s="86"/>
      <c r="M104" s="86"/>
    </row>
    <row r="105" spans="1:13" ht="15" x14ac:dyDescent="0.25">
      <c r="A105" s="26" t="s">
        <v>30</v>
      </c>
      <c r="B105" s="27">
        <v>1</v>
      </c>
      <c r="C105" s="28">
        <v>14685.89</v>
      </c>
      <c r="D105" s="29">
        <f>B105*C105</f>
        <v>14685.89</v>
      </c>
      <c r="E105" s="24">
        <v>1.04</v>
      </c>
      <c r="F105" s="24">
        <f t="shared" si="28"/>
        <v>15273.33</v>
      </c>
      <c r="G105" s="28">
        <v>15884.26</v>
      </c>
      <c r="H105" s="80">
        <f t="shared" si="33"/>
        <v>16519.63</v>
      </c>
      <c r="I105" s="82">
        <f t="shared" si="34"/>
        <v>16519.63</v>
      </c>
      <c r="J105" s="29">
        <f>B105*G105</f>
        <v>15884.26</v>
      </c>
      <c r="K105" s="25"/>
      <c r="L105" s="86"/>
      <c r="M105" s="86"/>
    </row>
    <row r="106" spans="1:13" ht="13.5" customHeight="1" x14ac:dyDescent="0.25">
      <c r="A106" s="26" t="s">
        <v>31</v>
      </c>
      <c r="B106" s="27">
        <v>1</v>
      </c>
      <c r="C106" s="28">
        <v>12238.23</v>
      </c>
      <c r="D106" s="29">
        <f>B106*C106</f>
        <v>12238.23</v>
      </c>
      <c r="E106" s="24">
        <v>1.04</v>
      </c>
      <c r="F106" s="24">
        <f t="shared" si="28"/>
        <v>12727.76</v>
      </c>
      <c r="G106" s="28">
        <v>13236.87</v>
      </c>
      <c r="H106" s="80">
        <f t="shared" si="33"/>
        <v>13766.34</v>
      </c>
      <c r="I106" s="82">
        <f t="shared" si="34"/>
        <v>13766.34</v>
      </c>
      <c r="J106" s="29">
        <f>B106*G106</f>
        <v>13236.87</v>
      </c>
      <c r="K106" s="25"/>
      <c r="L106" s="86"/>
      <c r="M106" s="86"/>
    </row>
    <row r="107" spans="1:13" ht="15.75" customHeight="1" thickBot="1" x14ac:dyDescent="0.3">
      <c r="A107" s="43" t="s">
        <v>57</v>
      </c>
      <c r="B107" s="41">
        <v>1</v>
      </c>
      <c r="C107" s="28">
        <v>11014.42</v>
      </c>
      <c r="D107" s="42">
        <f>B107*C107</f>
        <v>11014.42</v>
      </c>
      <c r="E107" s="24">
        <v>1.04</v>
      </c>
      <c r="F107" s="24">
        <f t="shared" si="28"/>
        <v>11455</v>
      </c>
      <c r="G107" s="28">
        <v>11913.2</v>
      </c>
      <c r="H107" s="80">
        <f>ROUND(G107*1.04,2)</f>
        <v>12389.73</v>
      </c>
      <c r="I107" s="82">
        <f>H107</f>
        <v>12389.73</v>
      </c>
      <c r="J107" s="42">
        <f>B107*G107</f>
        <v>11913.2</v>
      </c>
      <c r="K107" s="25"/>
      <c r="L107" s="86"/>
      <c r="M107" s="86"/>
    </row>
    <row r="108" spans="1:13" ht="15" thickBot="1" x14ac:dyDescent="0.25">
      <c r="A108" s="45" t="s">
        <v>58</v>
      </c>
      <c r="B108" s="34">
        <f>SUM(B103:B107)</f>
        <v>6</v>
      </c>
      <c r="C108" s="35"/>
      <c r="D108" s="36">
        <f>SUM(D103:D107)</f>
        <v>85667.689999999988</v>
      </c>
      <c r="E108" s="24">
        <v>1.04</v>
      </c>
      <c r="F108" s="24">
        <f t="shared" si="28"/>
        <v>0</v>
      </c>
      <c r="G108" s="35">
        <v>0</v>
      </c>
      <c r="H108" s="83"/>
      <c r="I108" s="83"/>
      <c r="J108" s="36">
        <f>SUM(J103:J107)</f>
        <v>92658.18</v>
      </c>
      <c r="K108" s="25"/>
      <c r="L108" s="86"/>
      <c r="M108" s="86"/>
    </row>
    <row r="109" spans="1:13" ht="24.75" customHeight="1" x14ac:dyDescent="0.2">
      <c r="A109" s="96" t="s">
        <v>60</v>
      </c>
      <c r="B109" s="97"/>
      <c r="C109" s="97"/>
      <c r="D109" s="97"/>
      <c r="E109" s="97"/>
      <c r="F109" s="97"/>
      <c r="G109" s="97"/>
      <c r="H109" s="97"/>
      <c r="I109" s="97"/>
      <c r="J109" s="98"/>
      <c r="K109" s="25"/>
      <c r="L109" s="86"/>
      <c r="M109" s="86"/>
    </row>
    <row r="110" spans="1:13" ht="15" x14ac:dyDescent="0.25">
      <c r="A110" s="26" t="s">
        <v>56</v>
      </c>
      <c r="B110" s="27">
        <v>1</v>
      </c>
      <c r="C110" s="28">
        <v>18357.37</v>
      </c>
      <c r="D110" s="29">
        <f>B110*C110</f>
        <v>18357.37</v>
      </c>
      <c r="E110" s="24">
        <v>1.04</v>
      </c>
      <c r="F110" s="24">
        <f t="shared" si="28"/>
        <v>19091.66</v>
      </c>
      <c r="G110" s="28">
        <v>19855.330000000002</v>
      </c>
      <c r="H110" s="80">
        <f>ROUND(G110*1.04,2)</f>
        <v>20649.54</v>
      </c>
      <c r="I110" s="82">
        <f>H110</f>
        <v>20649.54</v>
      </c>
      <c r="J110" s="29">
        <f>B110*G110</f>
        <v>19855.330000000002</v>
      </c>
      <c r="K110" s="25"/>
      <c r="L110" s="86"/>
      <c r="M110" s="86"/>
    </row>
    <row r="111" spans="1:13" ht="15" x14ac:dyDescent="0.25">
      <c r="A111" s="26" t="s">
        <v>39</v>
      </c>
      <c r="B111" s="27">
        <v>3</v>
      </c>
      <c r="C111" s="28">
        <v>14685.89</v>
      </c>
      <c r="D111" s="29">
        <f>B111*C111</f>
        <v>44057.67</v>
      </c>
      <c r="E111" s="24">
        <v>1.04</v>
      </c>
      <c r="F111" s="24">
        <f t="shared" si="28"/>
        <v>15273.33</v>
      </c>
      <c r="G111" s="28">
        <v>15884.26</v>
      </c>
      <c r="H111" s="80">
        <f t="shared" ref="H111:H112" si="35">ROUND(G111*1.04,2)</f>
        <v>16519.63</v>
      </c>
      <c r="I111" s="82">
        <f t="shared" ref="I111:I112" si="36">H111</f>
        <v>16519.63</v>
      </c>
      <c r="J111" s="29">
        <f>B111*G111</f>
        <v>47652.78</v>
      </c>
      <c r="K111" s="25"/>
      <c r="L111" s="86"/>
      <c r="M111" s="86"/>
    </row>
    <row r="112" spans="1:13" ht="15" x14ac:dyDescent="0.25">
      <c r="A112" s="26" t="s">
        <v>31</v>
      </c>
      <c r="B112" s="27">
        <v>2</v>
      </c>
      <c r="C112" s="28">
        <v>12238.23</v>
      </c>
      <c r="D112" s="29">
        <f>B112*C112</f>
        <v>24476.46</v>
      </c>
      <c r="E112" s="24">
        <v>1.04</v>
      </c>
      <c r="F112" s="24">
        <f t="shared" si="28"/>
        <v>12727.76</v>
      </c>
      <c r="G112" s="28">
        <v>13236.87</v>
      </c>
      <c r="H112" s="80">
        <f t="shared" si="35"/>
        <v>13766.34</v>
      </c>
      <c r="I112" s="82">
        <f t="shared" si="36"/>
        <v>13766.34</v>
      </c>
      <c r="J112" s="29">
        <f>B112*G112</f>
        <v>26473.74</v>
      </c>
      <c r="K112" s="25"/>
      <c r="L112" s="86"/>
      <c r="M112" s="86"/>
    </row>
    <row r="113" spans="1:13" ht="15.75" thickBot="1" x14ac:dyDescent="0.3">
      <c r="A113" s="43" t="s">
        <v>57</v>
      </c>
      <c r="B113" s="41">
        <v>1</v>
      </c>
      <c r="C113" s="28">
        <v>11014.42</v>
      </c>
      <c r="D113" s="42">
        <f>B113*C113</f>
        <v>11014.42</v>
      </c>
      <c r="E113" s="24">
        <v>1.04</v>
      </c>
      <c r="F113" s="24">
        <f t="shared" si="28"/>
        <v>11455</v>
      </c>
      <c r="G113" s="28">
        <v>11913.2</v>
      </c>
      <c r="H113" s="80">
        <f>ROUND(G113*1.04,2)</f>
        <v>12389.73</v>
      </c>
      <c r="I113" s="82">
        <f>H113</f>
        <v>12389.73</v>
      </c>
      <c r="J113" s="42">
        <f>B113*G113</f>
        <v>11913.2</v>
      </c>
      <c r="K113" s="25"/>
      <c r="L113" s="86"/>
      <c r="M113" s="86"/>
    </row>
    <row r="114" spans="1:13" ht="15" thickBot="1" x14ac:dyDescent="0.25">
      <c r="A114" s="45" t="s">
        <v>58</v>
      </c>
      <c r="B114" s="34">
        <f>SUM(B110:B113)</f>
        <v>7</v>
      </c>
      <c r="C114" s="34"/>
      <c r="D114" s="36">
        <f>SUM(D110:D113)</f>
        <v>97905.919999999998</v>
      </c>
      <c r="E114" s="24">
        <v>1.04</v>
      </c>
      <c r="F114" s="24">
        <f t="shared" si="28"/>
        <v>0</v>
      </c>
      <c r="G114" s="35">
        <v>0</v>
      </c>
      <c r="H114" s="83"/>
      <c r="I114" s="83"/>
      <c r="J114" s="36">
        <f>SUM(J110:J113)</f>
        <v>105895.05</v>
      </c>
      <c r="K114" s="25"/>
      <c r="L114" s="86"/>
      <c r="M114" s="86"/>
    </row>
    <row r="115" spans="1:13" ht="18.75" customHeight="1" x14ac:dyDescent="0.2">
      <c r="A115" s="96" t="s">
        <v>61</v>
      </c>
      <c r="B115" s="97"/>
      <c r="C115" s="97"/>
      <c r="D115" s="97"/>
      <c r="E115" s="97"/>
      <c r="F115" s="97"/>
      <c r="G115" s="97"/>
      <c r="H115" s="97"/>
      <c r="I115" s="97"/>
      <c r="J115" s="98"/>
      <c r="K115" s="25"/>
      <c r="L115" s="86"/>
      <c r="M115" s="86"/>
    </row>
    <row r="116" spans="1:13" ht="15" x14ac:dyDescent="0.25">
      <c r="A116" s="26" t="s">
        <v>56</v>
      </c>
      <c r="B116" s="27">
        <v>1</v>
      </c>
      <c r="C116" s="28">
        <v>18357.37</v>
      </c>
      <c r="D116" s="29">
        <f>B116*C116</f>
        <v>18357.37</v>
      </c>
      <c r="E116" s="24">
        <v>1.04</v>
      </c>
      <c r="F116" s="24">
        <f t="shared" si="28"/>
        <v>19091.66</v>
      </c>
      <c r="G116" s="28">
        <v>19855.330000000002</v>
      </c>
      <c r="H116" s="80">
        <f>ROUND(G116*1.04,2)</f>
        <v>20649.54</v>
      </c>
      <c r="I116" s="82">
        <f>H116</f>
        <v>20649.54</v>
      </c>
      <c r="J116" s="29">
        <f>B116*G116</f>
        <v>19855.330000000002</v>
      </c>
      <c r="K116" s="25"/>
      <c r="L116" s="86"/>
      <c r="M116" s="86"/>
    </row>
    <row r="117" spans="1:13" ht="15" x14ac:dyDescent="0.25">
      <c r="A117" s="26" t="s">
        <v>31</v>
      </c>
      <c r="B117" s="27">
        <v>2</v>
      </c>
      <c r="C117" s="28">
        <v>12238.23</v>
      </c>
      <c r="D117" s="29">
        <f>B117*C117</f>
        <v>24476.46</v>
      </c>
      <c r="E117" s="24">
        <v>1.04</v>
      </c>
      <c r="F117" s="24">
        <f t="shared" si="28"/>
        <v>12727.76</v>
      </c>
      <c r="G117" s="28">
        <v>13236.87</v>
      </c>
      <c r="H117" s="80">
        <f t="shared" ref="H117:H120" si="37">ROUND(G117*1.04,2)</f>
        <v>13766.34</v>
      </c>
      <c r="I117" s="82">
        <f t="shared" ref="I117:I120" si="38">H117</f>
        <v>13766.34</v>
      </c>
      <c r="J117" s="29">
        <f>B117*G117</f>
        <v>26473.74</v>
      </c>
      <c r="K117" s="25"/>
      <c r="L117" s="86"/>
      <c r="M117" s="86"/>
    </row>
    <row r="118" spans="1:13" ht="15" x14ac:dyDescent="0.25">
      <c r="A118" s="26" t="s">
        <v>30</v>
      </c>
      <c r="B118" s="27">
        <v>2</v>
      </c>
      <c r="C118" s="28">
        <v>14685.89</v>
      </c>
      <c r="D118" s="29">
        <f>B118*C118</f>
        <v>29371.78</v>
      </c>
      <c r="E118" s="24">
        <v>1.04</v>
      </c>
      <c r="F118" s="24">
        <f t="shared" si="28"/>
        <v>15273.33</v>
      </c>
      <c r="G118" s="28">
        <v>15884.26</v>
      </c>
      <c r="H118" s="80">
        <f t="shared" si="37"/>
        <v>16519.63</v>
      </c>
      <c r="I118" s="82">
        <f t="shared" si="38"/>
        <v>16519.63</v>
      </c>
      <c r="J118" s="29">
        <f>B118*G118</f>
        <v>31768.52</v>
      </c>
      <c r="K118" s="25"/>
      <c r="L118" s="86"/>
      <c r="M118" s="86"/>
    </row>
    <row r="119" spans="1:13" ht="15" x14ac:dyDescent="0.25">
      <c r="A119" s="26" t="s">
        <v>39</v>
      </c>
      <c r="B119" s="27">
        <v>1</v>
      </c>
      <c r="C119" s="28">
        <v>14685.89</v>
      </c>
      <c r="D119" s="29">
        <f>B119*C119</f>
        <v>14685.89</v>
      </c>
      <c r="E119" s="24">
        <v>1.04</v>
      </c>
      <c r="F119" s="24">
        <f t="shared" si="28"/>
        <v>15273.33</v>
      </c>
      <c r="G119" s="28">
        <v>15884.26</v>
      </c>
      <c r="H119" s="80">
        <f t="shared" si="37"/>
        <v>16519.63</v>
      </c>
      <c r="I119" s="82">
        <f t="shared" si="38"/>
        <v>16519.63</v>
      </c>
      <c r="J119" s="29">
        <f>B119*G119</f>
        <v>15884.26</v>
      </c>
      <c r="K119" s="25"/>
      <c r="L119" s="86"/>
      <c r="M119" s="86"/>
    </row>
    <row r="120" spans="1:13" ht="15.75" thickBot="1" x14ac:dyDescent="0.3">
      <c r="A120" s="63" t="s">
        <v>57</v>
      </c>
      <c r="B120" s="64">
        <v>1</v>
      </c>
      <c r="C120" s="28">
        <v>11014.42</v>
      </c>
      <c r="D120" s="65">
        <f>B120*C120</f>
        <v>11014.42</v>
      </c>
      <c r="E120" s="24">
        <v>1.04</v>
      </c>
      <c r="F120" s="24">
        <f t="shared" si="28"/>
        <v>11455</v>
      </c>
      <c r="G120" s="28">
        <v>11913.2</v>
      </c>
      <c r="H120" s="80">
        <f t="shared" si="37"/>
        <v>12389.73</v>
      </c>
      <c r="I120" s="82">
        <f t="shared" si="38"/>
        <v>12389.73</v>
      </c>
      <c r="J120" s="65">
        <f>B120*G120</f>
        <v>11913.2</v>
      </c>
      <c r="K120" s="25"/>
      <c r="L120" s="86"/>
      <c r="M120" s="86"/>
    </row>
    <row r="121" spans="1:13" ht="15" thickBot="1" x14ac:dyDescent="0.25">
      <c r="A121" s="45" t="s">
        <v>58</v>
      </c>
      <c r="B121" s="34">
        <f>SUM(B116:B120)</f>
        <v>7</v>
      </c>
      <c r="C121" s="35"/>
      <c r="D121" s="36">
        <f>SUM(D116:D120)</f>
        <v>97905.919999999998</v>
      </c>
      <c r="E121" s="24">
        <v>1.04</v>
      </c>
      <c r="F121" s="24">
        <f t="shared" si="28"/>
        <v>0</v>
      </c>
      <c r="G121" s="35">
        <v>0</v>
      </c>
      <c r="H121" s="83"/>
      <c r="I121" s="83"/>
      <c r="J121" s="36">
        <f>SUM(J116:J120)</f>
        <v>105895.05</v>
      </c>
      <c r="K121" s="25"/>
      <c r="L121" s="86"/>
      <c r="M121" s="86"/>
    </row>
    <row r="122" spans="1:13" ht="18" customHeight="1" x14ac:dyDescent="0.2">
      <c r="A122" s="96" t="s">
        <v>62</v>
      </c>
      <c r="B122" s="97"/>
      <c r="C122" s="97"/>
      <c r="D122" s="97"/>
      <c r="E122" s="97"/>
      <c r="F122" s="97"/>
      <c r="G122" s="97"/>
      <c r="H122" s="97"/>
      <c r="I122" s="97"/>
      <c r="J122" s="98"/>
      <c r="K122" s="25"/>
      <c r="L122" s="86"/>
      <c r="M122" s="86"/>
    </row>
    <row r="123" spans="1:13" ht="15" x14ac:dyDescent="0.25">
      <c r="A123" s="26" t="s">
        <v>56</v>
      </c>
      <c r="B123" s="27">
        <v>1</v>
      </c>
      <c r="C123" s="28">
        <v>18357.37</v>
      </c>
      <c r="D123" s="29">
        <f>B123*C123</f>
        <v>18357.37</v>
      </c>
      <c r="E123" s="24">
        <v>1.04</v>
      </c>
      <c r="F123" s="24">
        <f t="shared" si="28"/>
        <v>19091.66</v>
      </c>
      <c r="G123" s="28">
        <v>19855.330000000002</v>
      </c>
      <c r="H123" s="80">
        <f>ROUND(G123*1.04,2)</f>
        <v>20649.54</v>
      </c>
      <c r="I123" s="82">
        <f>H123</f>
        <v>20649.54</v>
      </c>
      <c r="J123" s="29">
        <f>B123*G123</f>
        <v>19855.330000000002</v>
      </c>
      <c r="K123" s="25"/>
      <c r="L123" s="86"/>
      <c r="M123" s="86"/>
    </row>
    <row r="124" spans="1:13" ht="15" x14ac:dyDescent="0.25">
      <c r="A124" s="26" t="s">
        <v>39</v>
      </c>
      <c r="B124" s="41">
        <v>1</v>
      </c>
      <c r="C124" s="28">
        <v>14685.89</v>
      </c>
      <c r="D124" s="29">
        <f>B124*C124</f>
        <v>14685.89</v>
      </c>
      <c r="E124" s="24">
        <v>1.04</v>
      </c>
      <c r="F124" s="24">
        <f t="shared" si="28"/>
        <v>15273.33</v>
      </c>
      <c r="G124" s="28">
        <v>15884.26</v>
      </c>
      <c r="H124" s="80">
        <f t="shared" ref="H124:H126" si="39">ROUND(G124*1.04,2)</f>
        <v>16519.63</v>
      </c>
      <c r="I124" s="82">
        <f t="shared" ref="I124:I126" si="40">H124</f>
        <v>16519.63</v>
      </c>
      <c r="J124" s="29">
        <f>B124*G124</f>
        <v>15884.26</v>
      </c>
      <c r="K124" s="25"/>
      <c r="L124" s="86"/>
      <c r="M124" s="86"/>
    </row>
    <row r="125" spans="1:13" ht="15" x14ac:dyDescent="0.25">
      <c r="A125" s="26" t="s">
        <v>30</v>
      </c>
      <c r="B125" s="27">
        <v>1</v>
      </c>
      <c r="C125" s="28">
        <v>14685.89</v>
      </c>
      <c r="D125" s="29">
        <f>B125*C125</f>
        <v>14685.89</v>
      </c>
      <c r="E125" s="24">
        <v>1.04</v>
      </c>
      <c r="F125" s="24">
        <f t="shared" si="28"/>
        <v>15273.33</v>
      </c>
      <c r="G125" s="28">
        <v>15884.26</v>
      </c>
      <c r="H125" s="80">
        <f t="shared" si="39"/>
        <v>16519.63</v>
      </c>
      <c r="I125" s="82">
        <f t="shared" si="40"/>
        <v>16519.63</v>
      </c>
      <c r="J125" s="29">
        <f>B125*G125</f>
        <v>15884.26</v>
      </c>
      <c r="K125" s="25"/>
      <c r="L125" s="86"/>
      <c r="M125" s="86"/>
    </row>
    <row r="126" spans="1:13" ht="15" x14ac:dyDescent="0.25">
      <c r="A126" s="26" t="s">
        <v>31</v>
      </c>
      <c r="B126" s="27">
        <v>1</v>
      </c>
      <c r="C126" s="28">
        <v>12238.23</v>
      </c>
      <c r="D126" s="29">
        <f>B126*C126</f>
        <v>12238.23</v>
      </c>
      <c r="E126" s="24">
        <v>1.04</v>
      </c>
      <c r="F126" s="24">
        <f t="shared" si="28"/>
        <v>12727.76</v>
      </c>
      <c r="G126" s="28">
        <v>13236.87</v>
      </c>
      <c r="H126" s="80">
        <f t="shared" si="39"/>
        <v>13766.34</v>
      </c>
      <c r="I126" s="82">
        <f t="shared" si="40"/>
        <v>13766.34</v>
      </c>
      <c r="J126" s="29">
        <f>B126*G126</f>
        <v>13236.87</v>
      </c>
      <c r="K126" s="25"/>
      <c r="L126" s="86"/>
      <c r="M126" s="86"/>
    </row>
    <row r="127" spans="1:13" ht="15.75" thickBot="1" x14ac:dyDescent="0.3">
      <c r="A127" s="43" t="s">
        <v>57</v>
      </c>
      <c r="B127" s="41">
        <v>1</v>
      </c>
      <c r="C127" s="28">
        <v>11014.42</v>
      </c>
      <c r="D127" s="42">
        <f>B127*C127</f>
        <v>11014.42</v>
      </c>
      <c r="E127" s="24">
        <v>1.04</v>
      </c>
      <c r="F127" s="24">
        <f t="shared" si="28"/>
        <v>11455</v>
      </c>
      <c r="G127" s="28">
        <v>11913.2</v>
      </c>
      <c r="H127" s="80">
        <f>ROUND(G127*1.04,2)</f>
        <v>12389.73</v>
      </c>
      <c r="I127" s="82">
        <f>H127</f>
        <v>12389.73</v>
      </c>
      <c r="J127" s="42">
        <f>B127*G127</f>
        <v>11913.2</v>
      </c>
      <c r="K127" s="25"/>
      <c r="L127" s="86"/>
      <c r="M127" s="86"/>
    </row>
    <row r="128" spans="1:13" ht="15" thickBot="1" x14ac:dyDescent="0.25">
      <c r="A128" s="45" t="s">
        <v>58</v>
      </c>
      <c r="B128" s="34">
        <f>SUM(B123:B127)</f>
        <v>5</v>
      </c>
      <c r="C128" s="35"/>
      <c r="D128" s="36">
        <f>SUM(D123:D127)</f>
        <v>70981.799999999988</v>
      </c>
      <c r="E128" s="24">
        <v>1.04</v>
      </c>
      <c r="F128" s="24">
        <f t="shared" si="28"/>
        <v>0</v>
      </c>
      <c r="G128" s="35">
        <v>0</v>
      </c>
      <c r="H128" s="83"/>
      <c r="I128" s="83"/>
      <c r="J128" s="36">
        <f>SUM(J123:J127)</f>
        <v>76773.920000000013</v>
      </c>
      <c r="K128" s="25"/>
      <c r="L128" s="86"/>
      <c r="M128" s="86"/>
    </row>
    <row r="129" spans="1:13" ht="17.25" customHeight="1" x14ac:dyDescent="0.2">
      <c r="A129" s="96" t="s">
        <v>63</v>
      </c>
      <c r="B129" s="97"/>
      <c r="C129" s="97"/>
      <c r="D129" s="97"/>
      <c r="E129" s="97"/>
      <c r="F129" s="97"/>
      <c r="G129" s="97"/>
      <c r="H129" s="97"/>
      <c r="I129" s="97"/>
      <c r="J129" s="98"/>
      <c r="K129" s="25"/>
      <c r="L129" s="86"/>
      <c r="M129" s="86"/>
    </row>
    <row r="130" spans="1:13" ht="15" x14ac:dyDescent="0.25">
      <c r="A130" s="26" t="s">
        <v>56</v>
      </c>
      <c r="B130" s="27">
        <v>1</v>
      </c>
      <c r="C130" s="28">
        <v>18357.37</v>
      </c>
      <c r="D130" s="29">
        <f>B130*C130</f>
        <v>18357.37</v>
      </c>
      <c r="E130" s="24">
        <v>1.04</v>
      </c>
      <c r="F130" s="24">
        <f t="shared" si="28"/>
        <v>19091.66</v>
      </c>
      <c r="G130" s="28">
        <v>19855.330000000002</v>
      </c>
      <c r="H130" s="80">
        <f>ROUND(G130*1.04,2)</f>
        <v>20649.54</v>
      </c>
      <c r="I130" s="82">
        <f>H130</f>
        <v>20649.54</v>
      </c>
      <c r="J130" s="29">
        <f>B130*G130</f>
        <v>19855.330000000002</v>
      </c>
      <c r="K130" s="25"/>
      <c r="L130" s="86"/>
      <c r="M130" s="86"/>
    </row>
    <row r="131" spans="1:13" ht="15" x14ac:dyDescent="0.25">
      <c r="A131" s="26" t="s">
        <v>39</v>
      </c>
      <c r="B131" s="41">
        <v>2</v>
      </c>
      <c r="C131" s="28">
        <v>14685.89</v>
      </c>
      <c r="D131" s="29">
        <f>B131*C131</f>
        <v>29371.78</v>
      </c>
      <c r="E131" s="24">
        <v>1.04</v>
      </c>
      <c r="F131" s="24">
        <f t="shared" si="28"/>
        <v>15273.33</v>
      </c>
      <c r="G131" s="28">
        <v>15884.26</v>
      </c>
      <c r="H131" s="80">
        <f t="shared" ref="H131:H134" si="41">ROUND(G131*1.04,2)</f>
        <v>16519.63</v>
      </c>
      <c r="I131" s="82">
        <f t="shared" ref="I131:I134" si="42">H131</f>
        <v>16519.63</v>
      </c>
      <c r="J131" s="29">
        <f>B131*G131</f>
        <v>31768.52</v>
      </c>
      <c r="K131" s="25"/>
      <c r="L131" s="86"/>
      <c r="M131" s="86"/>
    </row>
    <row r="132" spans="1:13" ht="15" hidden="1" outlineLevel="1" x14ac:dyDescent="0.25">
      <c r="A132" s="26" t="s">
        <v>30</v>
      </c>
      <c r="B132" s="27">
        <f>1-1</f>
        <v>0</v>
      </c>
      <c r="C132" s="28">
        <v>14685.89</v>
      </c>
      <c r="D132" s="29">
        <f>B132*C132</f>
        <v>0</v>
      </c>
      <c r="E132" s="24">
        <v>1.04</v>
      </c>
      <c r="F132" s="24">
        <f t="shared" si="28"/>
        <v>15273.33</v>
      </c>
      <c r="G132" s="28">
        <v>15884.26</v>
      </c>
      <c r="H132" s="80">
        <f t="shared" si="41"/>
        <v>16519.63</v>
      </c>
      <c r="I132" s="82">
        <f t="shared" si="42"/>
        <v>16519.63</v>
      </c>
      <c r="J132" s="29">
        <f>B132*G132</f>
        <v>0</v>
      </c>
      <c r="K132" s="25"/>
      <c r="L132" s="86"/>
      <c r="M132" s="86"/>
    </row>
    <row r="133" spans="1:13" ht="15" collapsed="1" x14ac:dyDescent="0.25">
      <c r="A133" s="26" t="s">
        <v>31</v>
      </c>
      <c r="B133" s="27">
        <v>2</v>
      </c>
      <c r="C133" s="28">
        <v>12238.23</v>
      </c>
      <c r="D133" s="29">
        <f>B133*C133</f>
        <v>24476.46</v>
      </c>
      <c r="E133" s="24">
        <v>1.04</v>
      </c>
      <c r="F133" s="24">
        <f t="shared" si="28"/>
        <v>12727.76</v>
      </c>
      <c r="G133" s="28">
        <v>13236.87</v>
      </c>
      <c r="H133" s="80">
        <f t="shared" si="41"/>
        <v>13766.34</v>
      </c>
      <c r="I133" s="82">
        <f t="shared" si="42"/>
        <v>13766.34</v>
      </c>
      <c r="J133" s="29">
        <f>B133*G133</f>
        <v>26473.74</v>
      </c>
      <c r="K133" s="25"/>
      <c r="L133" s="86"/>
      <c r="M133" s="86"/>
    </row>
    <row r="134" spans="1:13" ht="15.75" thickBot="1" x14ac:dyDescent="0.3">
      <c r="A134" s="43" t="s">
        <v>57</v>
      </c>
      <c r="B134" s="41">
        <v>1</v>
      </c>
      <c r="C134" s="28">
        <v>11014.42</v>
      </c>
      <c r="D134" s="42">
        <f>B134*C134</f>
        <v>11014.42</v>
      </c>
      <c r="E134" s="24">
        <v>1.04</v>
      </c>
      <c r="F134" s="24">
        <f t="shared" si="28"/>
        <v>11455</v>
      </c>
      <c r="G134" s="28">
        <v>11913.2</v>
      </c>
      <c r="H134" s="80">
        <f t="shared" si="41"/>
        <v>12389.73</v>
      </c>
      <c r="I134" s="82">
        <f t="shared" si="42"/>
        <v>12389.73</v>
      </c>
      <c r="J134" s="42">
        <f>B134*G134</f>
        <v>11913.2</v>
      </c>
      <c r="K134" s="25"/>
      <c r="L134" s="86"/>
      <c r="M134" s="86"/>
    </row>
    <row r="135" spans="1:13" ht="15" thickBot="1" x14ac:dyDescent="0.25">
      <c r="A135" s="45" t="s">
        <v>58</v>
      </c>
      <c r="B135" s="34">
        <f>SUM(B130:B134)</f>
        <v>6</v>
      </c>
      <c r="C135" s="35"/>
      <c r="D135" s="36">
        <f>SUM(D130:D134)</f>
        <v>83220.029999999984</v>
      </c>
      <c r="E135" s="24">
        <v>1.04</v>
      </c>
      <c r="F135" s="24">
        <f t="shared" si="28"/>
        <v>0</v>
      </c>
      <c r="G135" s="35">
        <v>0</v>
      </c>
      <c r="H135" s="83"/>
      <c r="I135" s="83"/>
      <c r="J135" s="36">
        <f>SUM(J130:J134)</f>
        <v>90010.790000000008</v>
      </c>
      <c r="K135" s="25"/>
      <c r="L135" s="4"/>
      <c r="M135" s="4"/>
    </row>
    <row r="136" spans="1:13" ht="15" thickBot="1" x14ac:dyDescent="0.25">
      <c r="A136" s="45" t="s">
        <v>64</v>
      </c>
      <c r="B136" s="34">
        <f>+B135+B128+B121+B114+B108+B101</f>
        <v>37</v>
      </c>
      <c r="C136" s="34"/>
      <c r="D136" s="36">
        <f>+D135+D128+D121+D114+D108+D101</f>
        <v>521349.04999999993</v>
      </c>
      <c r="E136" s="24">
        <v>1.04</v>
      </c>
      <c r="F136" s="24">
        <f t="shared" si="28"/>
        <v>0</v>
      </c>
      <c r="G136" s="35">
        <v>0</v>
      </c>
      <c r="H136" s="83"/>
      <c r="I136" s="83"/>
      <c r="J136" s="36">
        <f>+J135+J128+J121+J114+J108+J101</f>
        <v>563891.16999999993</v>
      </c>
      <c r="K136" s="25"/>
      <c r="L136" s="4"/>
      <c r="M136" s="4"/>
    </row>
    <row r="137" spans="1:13" ht="15" thickBot="1" x14ac:dyDescent="0.25">
      <c r="A137" s="45" t="s">
        <v>65</v>
      </c>
      <c r="B137" s="34">
        <f>B136+B91</f>
        <v>123</v>
      </c>
      <c r="C137" s="34"/>
      <c r="D137" s="36">
        <f>D136+D91</f>
        <v>1934620.7000000002</v>
      </c>
      <c r="E137" s="66">
        <v>1.04</v>
      </c>
      <c r="F137" s="66">
        <f t="shared" si="28"/>
        <v>0</v>
      </c>
      <c r="G137" s="35">
        <v>0</v>
      </c>
      <c r="H137" s="83"/>
      <c r="I137" s="83"/>
      <c r="J137" s="36">
        <f>J136+J91</f>
        <v>2114723.4899999998</v>
      </c>
      <c r="K137" s="25"/>
      <c r="L137" s="4"/>
      <c r="M137" s="67"/>
    </row>
    <row r="138" spans="1:13" ht="14.25" x14ac:dyDescent="0.2">
      <c r="A138" s="68"/>
      <c r="B138" s="68"/>
      <c r="C138" s="68"/>
      <c r="D138" s="69"/>
      <c r="E138" s="24"/>
      <c r="F138" s="24"/>
      <c r="G138" s="68"/>
      <c r="H138" s="68"/>
      <c r="I138" s="68"/>
      <c r="J138" s="69"/>
      <c r="K138" s="25"/>
      <c r="L138" s="4"/>
      <c r="M138" s="67"/>
    </row>
    <row r="139" spans="1:13" ht="14.25" x14ac:dyDescent="0.2">
      <c r="A139" s="68"/>
      <c r="B139" s="68"/>
      <c r="C139" s="68"/>
      <c r="D139" s="69"/>
      <c r="E139" s="24"/>
      <c r="F139" s="24"/>
      <c r="G139" s="68"/>
      <c r="H139" s="68"/>
      <c r="I139" s="68"/>
      <c r="J139" s="69"/>
      <c r="K139" s="25"/>
      <c r="L139" s="4"/>
      <c r="M139" s="67"/>
    </row>
    <row r="140" spans="1:13" ht="15" x14ac:dyDescent="0.25">
      <c r="A140" s="70" t="s">
        <v>66</v>
      </c>
      <c r="B140" s="70"/>
      <c r="C140" s="71"/>
      <c r="D140" s="72" t="s">
        <v>67</v>
      </c>
      <c r="E140" s="4"/>
      <c r="F140" s="4"/>
      <c r="G140" s="71"/>
      <c r="H140" s="71"/>
      <c r="I140" s="71"/>
      <c r="J140" s="72" t="s">
        <v>68</v>
      </c>
      <c r="K140" s="25"/>
      <c r="L140" s="4"/>
      <c r="M140" s="67"/>
    </row>
    <row r="141" spans="1:13" ht="15" x14ac:dyDescent="0.25">
      <c r="A141" s="70"/>
      <c r="B141" s="70"/>
      <c r="C141" s="71"/>
      <c r="D141" s="73" t="s">
        <v>69</v>
      </c>
      <c r="E141" s="4"/>
      <c r="F141" s="4"/>
      <c r="G141" s="71"/>
      <c r="H141" s="71"/>
      <c r="I141" s="71"/>
      <c r="J141" s="73" t="s">
        <v>69</v>
      </c>
      <c r="K141" s="25"/>
      <c r="L141" s="4"/>
      <c r="M141" s="67"/>
    </row>
    <row r="142" spans="1:13" ht="16.5" customHeight="1" x14ac:dyDescent="0.2">
      <c r="A142" s="68"/>
      <c r="B142" s="68"/>
      <c r="C142" s="74"/>
      <c r="D142" s="69"/>
      <c r="E142" s="4"/>
      <c r="F142" s="4"/>
      <c r="G142" s="74"/>
      <c r="H142" s="74"/>
      <c r="I142" s="74"/>
      <c r="J142" s="69"/>
      <c r="K142" s="4"/>
      <c r="L142" s="4"/>
      <c r="M142" s="4"/>
    </row>
    <row r="143" spans="1:13" ht="15" hidden="1" x14ac:dyDescent="0.25">
      <c r="A143" s="4"/>
      <c r="B143" s="4"/>
      <c r="C143" s="75"/>
      <c r="D143" s="67"/>
      <c r="E143" s="4"/>
      <c r="F143" s="4"/>
      <c r="G143" s="75"/>
      <c r="H143" s="75"/>
      <c r="I143" s="75"/>
      <c r="J143" s="67"/>
      <c r="K143" s="4"/>
      <c r="L143" s="4"/>
      <c r="M143" s="4"/>
    </row>
    <row r="144" spans="1:13" ht="15" x14ac:dyDescent="0.25">
      <c r="A144" s="70" t="s">
        <v>70</v>
      </c>
      <c r="B144" s="70"/>
      <c r="C144" s="71"/>
      <c r="D144" s="72" t="s">
        <v>67</v>
      </c>
      <c r="E144" s="4"/>
      <c r="F144" s="4"/>
      <c r="G144" s="71"/>
      <c r="H144" s="71"/>
      <c r="I144" s="71"/>
      <c r="J144" s="72" t="s">
        <v>67</v>
      </c>
      <c r="K144" s="4"/>
      <c r="L144" s="4"/>
      <c r="M144" s="4"/>
    </row>
    <row r="145" spans="1:13" ht="15" x14ac:dyDescent="0.25">
      <c r="A145" s="70"/>
      <c r="B145" s="70"/>
      <c r="C145" s="71"/>
      <c r="D145" s="73" t="s">
        <v>69</v>
      </c>
      <c r="E145" s="4"/>
      <c r="F145" s="4"/>
      <c r="G145" s="71"/>
      <c r="H145" s="71"/>
      <c r="I145" s="71"/>
      <c r="J145" s="73" t="s">
        <v>69</v>
      </c>
      <c r="K145" s="4"/>
      <c r="L145" s="4"/>
      <c r="M145" s="4"/>
    </row>
    <row r="146" spans="1:13" ht="15" x14ac:dyDescent="0.25">
      <c r="A146" s="70"/>
      <c r="B146" s="70"/>
      <c r="C146" s="71"/>
      <c r="D146" s="76"/>
      <c r="E146" s="4"/>
      <c r="F146" s="4"/>
      <c r="G146" s="71"/>
      <c r="H146" s="71"/>
      <c r="I146" s="71"/>
      <c r="J146" s="76"/>
    </row>
    <row r="147" spans="1:13" ht="15" x14ac:dyDescent="0.25">
      <c r="A147" s="70" t="s">
        <v>71</v>
      </c>
      <c r="B147" s="70"/>
      <c r="C147" s="71"/>
      <c r="D147" s="72" t="s">
        <v>72</v>
      </c>
      <c r="E147" s="4"/>
      <c r="F147" s="4"/>
      <c r="G147" s="71"/>
      <c r="H147" s="71"/>
      <c r="I147" s="71"/>
      <c r="J147" s="72" t="s">
        <v>72</v>
      </c>
    </row>
    <row r="148" spans="1:13" ht="15" x14ac:dyDescent="0.25">
      <c r="A148" s="4"/>
      <c r="B148" s="4"/>
      <c r="C148" s="75"/>
      <c r="D148" s="73" t="s">
        <v>69</v>
      </c>
      <c r="E148" s="4"/>
      <c r="F148" s="4"/>
      <c r="G148" s="75"/>
      <c r="H148" s="75"/>
      <c r="I148" s="75"/>
      <c r="J148" s="73" t="s">
        <v>69</v>
      </c>
    </row>
    <row r="149" spans="1:13" ht="15" hidden="1" x14ac:dyDescent="0.25">
      <c r="A149" s="4"/>
      <c r="B149" s="4"/>
      <c r="C149" s="75"/>
      <c r="D149" s="67"/>
      <c r="E149" s="4"/>
      <c r="F149" s="4"/>
      <c r="G149" s="75"/>
      <c r="H149" s="75"/>
      <c r="I149" s="75"/>
      <c r="J149" s="67"/>
    </row>
    <row r="150" spans="1:13" ht="15" x14ac:dyDescent="0.25">
      <c r="A150" s="4"/>
      <c r="B150" s="4"/>
      <c r="C150" s="75"/>
      <c r="D150" s="67"/>
      <c r="E150" s="4"/>
      <c r="F150" s="4"/>
      <c r="G150" s="75"/>
      <c r="H150" s="75"/>
      <c r="I150" s="75"/>
      <c r="J150" s="67"/>
    </row>
  </sheetData>
  <mergeCells count="25">
    <mergeCell ref="A29:J29"/>
    <mergeCell ref="A8:J8"/>
    <mergeCell ref="A9:J9"/>
    <mergeCell ref="A10:J10"/>
    <mergeCell ref="A20:J20"/>
    <mergeCell ref="A26:J26"/>
    <mergeCell ref="A93:J93"/>
    <mergeCell ref="A35:J35"/>
    <mergeCell ref="A42:J42"/>
    <mergeCell ref="A46:J46"/>
    <mergeCell ref="A49:J49"/>
    <mergeCell ref="A56:J56"/>
    <mergeCell ref="A63:J63"/>
    <mergeCell ref="A67:J67"/>
    <mergeCell ref="A73:J73"/>
    <mergeCell ref="A81:J81"/>
    <mergeCell ref="A85:J85"/>
    <mergeCell ref="A92:D92"/>
    <mergeCell ref="A129:J129"/>
    <mergeCell ref="A94:J94"/>
    <mergeCell ref="A95:J95"/>
    <mergeCell ref="A102:J102"/>
    <mergeCell ref="A109:J109"/>
    <mergeCell ref="A115:J115"/>
    <mergeCell ref="A122:J122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50"/>
  <sheetViews>
    <sheetView topLeftCell="A111" workbookViewId="0">
      <selection sqref="A1:J148"/>
    </sheetView>
  </sheetViews>
  <sheetFormatPr defaultRowHeight="12.75" outlineLevelRow="1" x14ac:dyDescent="0.2"/>
  <cols>
    <col min="1" max="1" width="52.85546875" customWidth="1"/>
    <col min="2" max="2" width="13.85546875" customWidth="1"/>
    <col min="3" max="3" width="13.28515625" hidden="1" customWidth="1"/>
    <col min="4" max="4" width="16.85546875" hidden="1" customWidth="1"/>
    <col min="5" max="5" width="0" hidden="1" customWidth="1"/>
    <col min="6" max="6" width="12.85546875" hidden="1" customWidth="1"/>
    <col min="7" max="7" width="15.140625" customWidth="1"/>
    <col min="8" max="8" width="19.42578125" hidden="1" customWidth="1"/>
    <col min="9" max="9" width="19.28515625" hidden="1" customWidth="1"/>
    <col min="10" max="10" width="20" customWidth="1"/>
    <col min="12" max="12" width="16" customWidth="1"/>
    <col min="13" max="13" width="14.5703125" customWidth="1"/>
  </cols>
  <sheetData>
    <row r="1" spans="1:13" ht="15" x14ac:dyDescent="0.25">
      <c r="A1" s="1"/>
      <c r="B1" s="1"/>
      <c r="C1" s="2"/>
      <c r="D1" s="3" t="s">
        <v>0</v>
      </c>
      <c r="E1" s="4"/>
      <c r="F1" s="4"/>
      <c r="G1" s="2"/>
      <c r="H1" s="2"/>
      <c r="I1" s="2"/>
      <c r="J1" s="3" t="s">
        <v>1</v>
      </c>
      <c r="K1" s="4"/>
    </row>
    <row r="2" spans="1:13" ht="15" x14ac:dyDescent="0.25">
      <c r="A2" s="1"/>
      <c r="B2" s="1"/>
      <c r="C2" s="2"/>
      <c r="D2" s="3"/>
      <c r="E2" s="4"/>
      <c r="F2" s="4"/>
      <c r="G2" s="2" t="s">
        <v>2</v>
      </c>
      <c r="H2" s="2"/>
      <c r="I2" s="2"/>
      <c r="J2" s="3"/>
      <c r="K2" s="4"/>
    </row>
    <row r="3" spans="1:13" ht="15" x14ac:dyDescent="0.25">
      <c r="A3" s="1"/>
      <c r="B3" s="1"/>
      <c r="C3" s="2"/>
      <c r="D3" s="3" t="s">
        <v>3</v>
      </c>
      <c r="E3" s="4"/>
      <c r="F3" s="4"/>
      <c r="G3" s="2"/>
      <c r="H3" s="2"/>
      <c r="I3" s="2"/>
      <c r="J3" s="3" t="s">
        <v>3</v>
      </c>
      <c r="K3" s="4"/>
    </row>
    <row r="4" spans="1:13" ht="15" x14ac:dyDescent="0.25">
      <c r="A4" s="1"/>
      <c r="B4" s="1"/>
      <c r="C4" s="2"/>
      <c r="D4" s="5" t="s">
        <v>4</v>
      </c>
      <c r="E4" s="4"/>
      <c r="F4" s="4"/>
      <c r="G4" s="2"/>
      <c r="H4" s="2"/>
      <c r="I4" s="2"/>
      <c r="J4" s="5" t="s">
        <v>4</v>
      </c>
      <c r="K4" s="4"/>
    </row>
    <row r="5" spans="1:13" ht="15" x14ac:dyDescent="0.25">
      <c r="A5" s="1"/>
      <c r="B5" s="1"/>
      <c r="C5" s="2"/>
      <c r="D5" s="5" t="s">
        <v>5</v>
      </c>
      <c r="E5" s="4"/>
      <c r="F5" s="4"/>
      <c r="G5" s="2"/>
      <c r="H5" s="2"/>
      <c r="I5" s="2"/>
      <c r="J5" s="5" t="s">
        <v>75</v>
      </c>
      <c r="K5" s="4"/>
    </row>
    <row r="6" spans="1:13" ht="15" hidden="1" outlineLevel="1" x14ac:dyDescent="0.25">
      <c r="A6" s="1"/>
      <c r="B6" s="1"/>
      <c r="C6" s="2"/>
      <c r="D6" s="6" t="s">
        <v>6</v>
      </c>
      <c r="E6" s="4"/>
      <c r="F6" s="4"/>
      <c r="G6" s="2"/>
      <c r="H6" s="2"/>
      <c r="I6" s="2"/>
      <c r="J6" s="6" t="s">
        <v>7</v>
      </c>
      <c r="K6" s="4"/>
    </row>
    <row r="7" spans="1:13" ht="15" collapsed="1" x14ac:dyDescent="0.25">
      <c r="A7" s="1"/>
      <c r="B7" s="1"/>
      <c r="C7" s="2"/>
      <c r="D7" s="7"/>
      <c r="E7" s="4"/>
      <c r="F7" s="4"/>
      <c r="G7" s="2"/>
      <c r="H7" s="2"/>
      <c r="I7" s="2"/>
      <c r="J7" s="7"/>
      <c r="K7" s="4"/>
    </row>
    <row r="8" spans="1:13" ht="15" x14ac:dyDescent="0.25">
      <c r="A8" s="121" t="s">
        <v>8</v>
      </c>
      <c r="B8" s="121"/>
      <c r="C8" s="121"/>
      <c r="D8" s="121"/>
      <c r="E8" s="121"/>
      <c r="F8" s="121"/>
      <c r="G8" s="121"/>
      <c r="H8" s="121"/>
      <c r="I8" s="121"/>
      <c r="J8" s="121"/>
      <c r="K8" s="4"/>
    </row>
    <row r="9" spans="1:13" ht="15" customHeight="1" x14ac:dyDescent="0.25">
      <c r="A9" s="121" t="s">
        <v>9</v>
      </c>
      <c r="B9" s="121"/>
      <c r="C9" s="121"/>
      <c r="D9" s="121"/>
      <c r="E9" s="121"/>
      <c r="F9" s="121"/>
      <c r="G9" s="121"/>
      <c r="H9" s="121"/>
      <c r="I9" s="121"/>
      <c r="J9" s="121"/>
      <c r="K9" s="4"/>
    </row>
    <row r="10" spans="1:13" ht="15" customHeight="1" x14ac:dyDescent="0.25">
      <c r="A10" s="121" t="s">
        <v>74</v>
      </c>
      <c r="B10" s="121"/>
      <c r="C10" s="121"/>
      <c r="D10" s="121"/>
      <c r="E10" s="121"/>
      <c r="F10" s="121"/>
      <c r="G10" s="121"/>
      <c r="H10" s="121"/>
      <c r="I10" s="121"/>
      <c r="J10" s="121"/>
      <c r="K10" s="4"/>
    </row>
    <row r="11" spans="1:13" ht="15" customHeight="1" x14ac:dyDescent="0.25">
      <c r="A11" s="87"/>
      <c r="B11" s="87"/>
      <c r="C11" s="87"/>
      <c r="D11" s="87"/>
      <c r="E11" s="4"/>
      <c r="F11" s="4"/>
      <c r="G11" s="87"/>
      <c r="H11" s="87"/>
      <c r="I11" s="87"/>
      <c r="J11" s="87"/>
      <c r="K11" s="4"/>
    </row>
    <row r="12" spans="1:13" ht="15" hidden="1" customHeight="1" x14ac:dyDescent="0.25">
      <c r="A12" s="87"/>
      <c r="B12" s="87"/>
      <c r="C12" s="87"/>
      <c r="D12" s="9"/>
      <c r="E12" s="4"/>
      <c r="F12" s="4"/>
      <c r="G12" s="87"/>
      <c r="H12" s="87"/>
      <c r="I12" s="87"/>
      <c r="J12" s="9"/>
      <c r="K12" s="4"/>
    </row>
    <row r="13" spans="1:13" ht="8.25" customHeight="1" thickBot="1" x14ac:dyDescent="0.3">
      <c r="A13" s="1"/>
      <c r="B13" s="1"/>
      <c r="C13" s="2"/>
      <c r="D13" s="3"/>
      <c r="E13" s="4"/>
      <c r="F13" s="4"/>
      <c r="G13" s="2"/>
      <c r="H13" s="2"/>
      <c r="I13" s="2"/>
      <c r="J13" s="3"/>
      <c r="K13" s="4"/>
    </row>
    <row r="14" spans="1:13" ht="126" customHeight="1" thickBot="1" x14ac:dyDescent="0.25">
      <c r="A14" s="10" t="s">
        <v>10</v>
      </c>
      <c r="B14" s="11" t="s">
        <v>11</v>
      </c>
      <c r="C14" s="12" t="s">
        <v>12</v>
      </c>
      <c r="D14" s="13" t="s">
        <v>13</v>
      </c>
      <c r="E14" s="14"/>
      <c r="F14" s="14"/>
      <c r="G14" s="12" t="s">
        <v>12</v>
      </c>
      <c r="H14" s="78"/>
      <c r="I14" s="78"/>
      <c r="J14" s="13" t="s">
        <v>13</v>
      </c>
      <c r="K14" s="4"/>
    </row>
    <row r="15" spans="1:13" ht="12" hidden="1" customHeight="1" x14ac:dyDescent="0.2">
      <c r="A15" s="15"/>
      <c r="B15" s="16"/>
      <c r="C15" s="17"/>
      <c r="D15" s="18"/>
      <c r="E15" s="19"/>
      <c r="F15" s="19"/>
      <c r="G15" s="17"/>
      <c r="H15" s="79"/>
      <c r="I15" s="79"/>
      <c r="J15" s="18"/>
      <c r="K15" s="4"/>
    </row>
    <row r="16" spans="1:13" ht="15" x14ac:dyDescent="0.25">
      <c r="A16" s="20" t="s">
        <v>14</v>
      </c>
      <c r="B16" s="21">
        <v>1</v>
      </c>
      <c r="C16" s="22">
        <v>29371.75</v>
      </c>
      <c r="D16" s="23">
        <f>B16*C16</f>
        <v>29371.75</v>
      </c>
      <c r="E16" s="24">
        <v>1.04</v>
      </c>
      <c r="F16" s="24">
        <f>ROUND(C16*E16,2)</f>
        <v>30546.62</v>
      </c>
      <c r="G16" s="22">
        <v>33039.22</v>
      </c>
      <c r="H16" s="80">
        <f>ROUND(G16*1.04,2)</f>
        <v>34360.79</v>
      </c>
      <c r="I16" s="80">
        <v>33039.22</v>
      </c>
      <c r="J16" s="23">
        <f>G16*B16</f>
        <v>33039.22</v>
      </c>
      <c r="K16" s="25"/>
      <c r="L16" s="86"/>
      <c r="M16" s="86"/>
    </row>
    <row r="17" spans="1:13" ht="15" hidden="1" x14ac:dyDescent="0.25">
      <c r="A17" s="26" t="s">
        <v>15</v>
      </c>
      <c r="B17" s="27">
        <v>0</v>
      </c>
      <c r="C17" s="28">
        <v>28147.93</v>
      </c>
      <c r="D17" s="29">
        <f>B17*C17</f>
        <v>0</v>
      </c>
      <c r="E17" s="24">
        <v>1.04</v>
      </c>
      <c r="F17" s="24">
        <f t="shared" ref="F17:F82" si="0">ROUND(C17*E17,2)</f>
        <v>29273.85</v>
      </c>
      <c r="G17" s="28">
        <v>0</v>
      </c>
      <c r="H17" s="80">
        <f t="shared" ref="H17" si="1">ROUND(G17*1.04,2)</f>
        <v>0</v>
      </c>
      <c r="I17" s="81">
        <v>0</v>
      </c>
      <c r="J17" s="23">
        <f t="shared" ref="J17:J18" si="2">G17*B17</f>
        <v>0</v>
      </c>
      <c r="K17" s="25"/>
      <c r="L17" s="86"/>
      <c r="M17" s="86"/>
    </row>
    <row r="18" spans="1:13" ht="15.75" thickBot="1" x14ac:dyDescent="0.3">
      <c r="A18" s="30" t="s">
        <v>16</v>
      </c>
      <c r="B18" s="31">
        <v>1</v>
      </c>
      <c r="C18" s="32">
        <f>C23</f>
        <v>15909.71</v>
      </c>
      <c r="D18" s="29">
        <f>B18*C18</f>
        <v>15909.71</v>
      </c>
      <c r="E18" s="24">
        <v>1.04</v>
      </c>
      <c r="F18" s="24">
        <f>ROUND(C18*E18,2)</f>
        <v>16546.099999999999</v>
      </c>
      <c r="G18" s="32">
        <v>17896.259999999998</v>
      </c>
      <c r="H18" s="80">
        <f>ROUND(G18*1.04,2)</f>
        <v>18612.11</v>
      </c>
      <c r="I18" s="82">
        <v>17896.259999999998</v>
      </c>
      <c r="J18" s="23">
        <f t="shared" si="2"/>
        <v>17896.259999999998</v>
      </c>
      <c r="K18" s="25"/>
      <c r="L18" s="86"/>
      <c r="M18" s="86"/>
    </row>
    <row r="19" spans="1:13" ht="15" thickBot="1" x14ac:dyDescent="0.25">
      <c r="A19" s="33" t="s">
        <v>17</v>
      </c>
      <c r="B19" s="34">
        <f>SUM(B16:B18)</f>
        <v>2</v>
      </c>
      <c r="C19" s="35"/>
      <c r="D19" s="36">
        <f>SUM(D16:D18)</f>
        <v>45281.46</v>
      </c>
      <c r="E19" s="24">
        <v>1.04</v>
      </c>
      <c r="F19" s="24">
        <f t="shared" si="0"/>
        <v>0</v>
      </c>
      <c r="G19" s="35">
        <v>0</v>
      </c>
      <c r="H19" s="83"/>
      <c r="I19" s="83"/>
      <c r="J19" s="37">
        <f>SUM(J16:J18)</f>
        <v>50935.479999999996</v>
      </c>
      <c r="K19" s="25"/>
      <c r="L19" s="86"/>
      <c r="M19" s="86"/>
    </row>
    <row r="20" spans="1:13" ht="18" customHeight="1" x14ac:dyDescent="0.2">
      <c r="A20" s="122" t="s">
        <v>18</v>
      </c>
      <c r="B20" s="123"/>
      <c r="C20" s="123"/>
      <c r="D20" s="123"/>
      <c r="E20" s="123"/>
      <c r="F20" s="123"/>
      <c r="G20" s="123"/>
      <c r="H20" s="123"/>
      <c r="I20" s="123"/>
      <c r="J20" s="124"/>
      <c r="K20" s="25"/>
      <c r="L20" s="86"/>
      <c r="M20" s="86"/>
    </row>
    <row r="21" spans="1:13" ht="15" x14ac:dyDescent="0.25">
      <c r="A21" s="38" t="s">
        <v>19</v>
      </c>
      <c r="B21" s="27">
        <v>1</v>
      </c>
      <c r="C21" s="28">
        <v>20804.97</v>
      </c>
      <c r="D21" s="29">
        <f>B21*C21</f>
        <v>20804.97</v>
      </c>
      <c r="E21" s="24">
        <v>1.04</v>
      </c>
      <c r="F21" s="24">
        <f t="shared" si="0"/>
        <v>21637.17</v>
      </c>
      <c r="G21" s="28">
        <v>23402.77</v>
      </c>
      <c r="H21" s="80">
        <f>ROUND(G21*1.04,2)</f>
        <v>24338.880000000001</v>
      </c>
      <c r="I21" s="82">
        <v>23402.77</v>
      </c>
      <c r="J21" s="39">
        <f>G21*B21</f>
        <v>23402.77</v>
      </c>
      <c r="K21" s="25"/>
      <c r="L21" s="86"/>
      <c r="M21" s="86"/>
    </row>
    <row r="22" spans="1:13" ht="15" x14ac:dyDescent="0.25">
      <c r="A22" s="38" t="s">
        <v>20</v>
      </c>
      <c r="B22" s="27">
        <v>1</v>
      </c>
      <c r="C22" s="28">
        <v>18846.87</v>
      </c>
      <c r="D22" s="29">
        <f>B22*C22</f>
        <v>18846.87</v>
      </c>
      <c r="E22" s="24">
        <v>1.04</v>
      </c>
      <c r="F22" s="24">
        <f t="shared" si="0"/>
        <v>19600.740000000002</v>
      </c>
      <c r="G22" s="28">
        <v>21200.16</v>
      </c>
      <c r="H22" s="80">
        <f>ROUND(G22*1.04,2)</f>
        <v>22048.17</v>
      </c>
      <c r="I22" s="82">
        <v>21200.16</v>
      </c>
      <c r="J22" s="39">
        <f t="shared" ref="J22:J24" si="3">G22*B22</f>
        <v>21200.16</v>
      </c>
      <c r="K22" s="25"/>
      <c r="L22" s="86"/>
      <c r="M22" s="86"/>
    </row>
    <row r="23" spans="1:13" ht="15" x14ac:dyDescent="0.25">
      <c r="A23" s="38" t="s">
        <v>21</v>
      </c>
      <c r="B23" s="27">
        <f>2+1</f>
        <v>3</v>
      </c>
      <c r="C23" s="28">
        <v>15909.71</v>
      </c>
      <c r="D23" s="29">
        <f>B23*C23</f>
        <v>47729.13</v>
      </c>
      <c r="E23" s="24">
        <v>1.04</v>
      </c>
      <c r="F23" s="24">
        <f t="shared" si="0"/>
        <v>16546.099999999999</v>
      </c>
      <c r="G23" s="28">
        <v>17896.259999999998</v>
      </c>
      <c r="H23" s="80">
        <f>ROUND(G23*1.04,2)</f>
        <v>18612.11</v>
      </c>
      <c r="I23" s="82">
        <v>17896.259999999998</v>
      </c>
      <c r="J23" s="39">
        <f t="shared" si="3"/>
        <v>53688.78</v>
      </c>
      <c r="K23" s="25"/>
      <c r="L23" s="86"/>
      <c r="M23" s="86"/>
    </row>
    <row r="24" spans="1:13" ht="15.75" thickBot="1" x14ac:dyDescent="0.3">
      <c r="A24" s="40" t="s">
        <v>22</v>
      </c>
      <c r="B24" s="41">
        <v>1</v>
      </c>
      <c r="C24" s="28">
        <v>13706.85</v>
      </c>
      <c r="D24" s="42">
        <f>B24*C24</f>
        <v>13706.85</v>
      </c>
      <c r="E24" s="24">
        <v>1.04</v>
      </c>
      <c r="F24" s="24">
        <f t="shared" si="0"/>
        <v>14255.12</v>
      </c>
      <c r="G24" s="28">
        <v>15418.33</v>
      </c>
      <c r="H24" s="80">
        <f>ROUND(G24*1.04,2)</f>
        <v>16035.06</v>
      </c>
      <c r="I24" s="82">
        <v>15418.33</v>
      </c>
      <c r="J24" s="39">
        <f t="shared" si="3"/>
        <v>15418.33</v>
      </c>
      <c r="K24" s="25"/>
      <c r="L24" s="86"/>
      <c r="M24" s="86"/>
    </row>
    <row r="25" spans="1:13" ht="15" thickBot="1" x14ac:dyDescent="0.25">
      <c r="A25" s="33" t="s">
        <v>23</v>
      </c>
      <c r="B25" s="34">
        <f>SUM(B21:B24)</f>
        <v>6</v>
      </c>
      <c r="C25" s="35"/>
      <c r="D25" s="36">
        <f>SUM(D21:D24)</f>
        <v>101087.82</v>
      </c>
      <c r="E25" s="24">
        <v>1.04</v>
      </c>
      <c r="F25" s="24">
        <f t="shared" si="0"/>
        <v>0</v>
      </c>
      <c r="G25" s="35">
        <v>0</v>
      </c>
      <c r="H25" s="83"/>
      <c r="I25" s="83"/>
      <c r="J25" s="37">
        <f>SUM(J21:J24)</f>
        <v>113710.04</v>
      </c>
      <c r="K25" s="25"/>
      <c r="L25" s="86"/>
      <c r="M25" s="86"/>
    </row>
    <row r="26" spans="1:13" ht="33" customHeight="1" x14ac:dyDescent="0.2">
      <c r="A26" s="96" t="s">
        <v>24</v>
      </c>
      <c r="B26" s="97"/>
      <c r="C26" s="97"/>
      <c r="D26" s="97"/>
      <c r="E26" s="97"/>
      <c r="F26" s="97"/>
      <c r="G26" s="97"/>
      <c r="H26" s="97"/>
      <c r="I26" s="97"/>
      <c r="J26" s="98"/>
      <c r="K26" s="25"/>
      <c r="L26" s="86"/>
      <c r="M26" s="86"/>
    </row>
    <row r="27" spans="1:13" ht="15" x14ac:dyDescent="0.25">
      <c r="A27" s="26" t="s">
        <v>25</v>
      </c>
      <c r="B27" s="27">
        <v>1</v>
      </c>
      <c r="C27" s="28">
        <v>23497.41</v>
      </c>
      <c r="D27" s="29">
        <f>C27*B27</f>
        <v>23497.41</v>
      </c>
      <c r="E27" s="24">
        <v>1.04</v>
      </c>
      <c r="F27" s="24">
        <f t="shared" si="0"/>
        <v>24437.31</v>
      </c>
      <c r="G27" s="28">
        <v>30285.94</v>
      </c>
      <c r="H27" s="80">
        <f>ROUND(G27*1.04,2)</f>
        <v>31497.38</v>
      </c>
      <c r="I27" s="82">
        <v>30285.94</v>
      </c>
      <c r="J27" s="29">
        <f>G27*B27</f>
        <v>30285.94</v>
      </c>
      <c r="K27" s="25"/>
      <c r="L27" s="86"/>
      <c r="M27" s="86"/>
    </row>
    <row r="28" spans="1:13" ht="15" x14ac:dyDescent="0.25">
      <c r="A28" s="26" t="s">
        <v>26</v>
      </c>
      <c r="B28" s="27">
        <v>1</v>
      </c>
      <c r="C28" s="28">
        <v>21294.55</v>
      </c>
      <c r="D28" s="29">
        <f>C28*B28</f>
        <v>21294.55</v>
      </c>
      <c r="E28" s="24">
        <v>1.04</v>
      </c>
      <c r="F28" s="24">
        <f t="shared" si="0"/>
        <v>22146.33</v>
      </c>
      <c r="G28" s="28">
        <v>23953.47</v>
      </c>
      <c r="H28" s="80">
        <f t="shared" ref="H28:H33" si="4">ROUND(G28*1.04,2)</f>
        <v>24911.61</v>
      </c>
      <c r="I28" s="82">
        <v>23953.47</v>
      </c>
      <c r="J28" s="29">
        <f>G28*B28</f>
        <v>23953.47</v>
      </c>
      <c r="K28" s="25"/>
      <c r="L28" s="86"/>
      <c r="M28" s="86"/>
    </row>
    <row r="29" spans="1:13" ht="18" customHeight="1" x14ac:dyDescent="0.2">
      <c r="A29" s="109" t="s">
        <v>27</v>
      </c>
      <c r="B29" s="110"/>
      <c r="C29" s="110"/>
      <c r="D29" s="110"/>
      <c r="E29" s="110"/>
      <c r="F29" s="110"/>
      <c r="G29" s="110"/>
      <c r="H29" s="110"/>
      <c r="I29" s="110"/>
      <c r="J29" s="111"/>
      <c r="K29" s="25"/>
      <c r="L29" s="86"/>
      <c r="M29" s="86"/>
    </row>
    <row r="30" spans="1:13" ht="15" x14ac:dyDescent="0.25">
      <c r="A30" s="26" t="s">
        <v>28</v>
      </c>
      <c r="B30" s="27">
        <v>1</v>
      </c>
      <c r="C30" s="28">
        <v>20804.97</v>
      </c>
      <c r="D30" s="29">
        <f>B30*C30</f>
        <v>20804.97</v>
      </c>
      <c r="E30" s="24">
        <v>1.04</v>
      </c>
      <c r="F30" s="24">
        <f t="shared" si="0"/>
        <v>21637.17</v>
      </c>
      <c r="G30" s="28">
        <v>23402.77</v>
      </c>
      <c r="H30" s="80">
        <f t="shared" si="4"/>
        <v>24338.880000000001</v>
      </c>
      <c r="I30" s="82">
        <v>23402.77</v>
      </c>
      <c r="J30" s="29">
        <f>G30*B30</f>
        <v>23402.77</v>
      </c>
      <c r="K30" s="25"/>
      <c r="L30" s="86"/>
      <c r="M30" s="86"/>
    </row>
    <row r="31" spans="1:13" ht="15" x14ac:dyDescent="0.25">
      <c r="A31" s="26" t="s">
        <v>29</v>
      </c>
      <c r="B31" s="27">
        <v>1</v>
      </c>
      <c r="C31" s="28">
        <v>18846.87</v>
      </c>
      <c r="D31" s="29">
        <f>B31*C31</f>
        <v>18846.87</v>
      </c>
      <c r="E31" s="24">
        <v>1.04</v>
      </c>
      <c r="F31" s="24">
        <f t="shared" si="0"/>
        <v>19600.740000000002</v>
      </c>
      <c r="G31" s="28">
        <v>21200.16</v>
      </c>
      <c r="H31" s="80">
        <f t="shared" si="4"/>
        <v>22048.17</v>
      </c>
      <c r="I31" s="82">
        <v>21200.16</v>
      </c>
      <c r="J31" s="29">
        <f t="shared" ref="J31:J32" si="5">G31*B31</f>
        <v>21200.16</v>
      </c>
      <c r="K31" s="25"/>
      <c r="L31" s="86"/>
      <c r="M31" s="86"/>
    </row>
    <row r="32" spans="1:13" ht="15" x14ac:dyDescent="0.25">
      <c r="A32" s="26" t="s">
        <v>30</v>
      </c>
      <c r="B32" s="27">
        <f>8</f>
        <v>8</v>
      </c>
      <c r="C32" s="28">
        <v>15909.71</v>
      </c>
      <c r="D32" s="29">
        <f>B32*C32</f>
        <v>127277.68</v>
      </c>
      <c r="E32" s="24">
        <v>1.04</v>
      </c>
      <c r="F32" s="24">
        <f t="shared" si="0"/>
        <v>16546.099999999999</v>
      </c>
      <c r="G32" s="28">
        <v>17896.259999999998</v>
      </c>
      <c r="H32" s="80">
        <f t="shared" si="4"/>
        <v>18612.11</v>
      </c>
      <c r="I32" s="82">
        <v>17896.259999999998</v>
      </c>
      <c r="J32" s="29">
        <f t="shared" si="5"/>
        <v>143170.07999999999</v>
      </c>
      <c r="K32" s="25"/>
      <c r="L32" s="86"/>
      <c r="M32" s="86"/>
    </row>
    <row r="33" spans="1:13" ht="15.75" thickBot="1" x14ac:dyDescent="0.3">
      <c r="A33" s="43" t="s">
        <v>31</v>
      </c>
      <c r="B33" s="41">
        <f>1</f>
        <v>1</v>
      </c>
      <c r="C33" s="44">
        <v>15910.71</v>
      </c>
      <c r="D33" s="42">
        <f>B33*C33</f>
        <v>15910.71</v>
      </c>
      <c r="E33" s="24">
        <v>2.04</v>
      </c>
      <c r="F33" s="24">
        <f t="shared" si="0"/>
        <v>32457.85</v>
      </c>
      <c r="G33" s="44">
        <v>15418.33</v>
      </c>
      <c r="H33" s="80">
        <f t="shared" si="4"/>
        <v>16035.06</v>
      </c>
      <c r="I33" s="82">
        <v>15418.33</v>
      </c>
      <c r="J33" s="29">
        <f>G33*B33</f>
        <v>15418.33</v>
      </c>
      <c r="K33" s="25"/>
      <c r="L33" s="86"/>
      <c r="M33" s="86"/>
    </row>
    <row r="34" spans="1:13" ht="15" thickBot="1" x14ac:dyDescent="0.25">
      <c r="A34" s="45" t="s">
        <v>23</v>
      </c>
      <c r="B34" s="34">
        <f>SUM(B30:B33)</f>
        <v>11</v>
      </c>
      <c r="C34" s="35"/>
      <c r="D34" s="36">
        <f>SUM(D30:D32)</f>
        <v>166929.51999999999</v>
      </c>
      <c r="E34" s="46">
        <v>1.04</v>
      </c>
      <c r="F34" s="46">
        <f t="shared" si="0"/>
        <v>0</v>
      </c>
      <c r="G34" s="35">
        <v>0</v>
      </c>
      <c r="H34" s="83"/>
      <c r="I34" s="83"/>
      <c r="J34" s="36">
        <f>SUM(J30:J33)</f>
        <v>203191.33999999997</v>
      </c>
      <c r="K34" s="25"/>
      <c r="L34" s="86"/>
      <c r="M34" s="86"/>
    </row>
    <row r="35" spans="1:13" ht="18.75" customHeight="1" x14ac:dyDescent="0.2">
      <c r="A35" s="109" t="s">
        <v>32</v>
      </c>
      <c r="B35" s="110"/>
      <c r="C35" s="110"/>
      <c r="D35" s="110"/>
      <c r="E35" s="110"/>
      <c r="F35" s="110"/>
      <c r="G35" s="110"/>
      <c r="H35" s="110"/>
      <c r="I35" s="110"/>
      <c r="J35" s="111"/>
      <c r="K35" s="25"/>
      <c r="L35" s="86"/>
      <c r="M35" s="86"/>
    </row>
    <row r="36" spans="1:13" ht="15" x14ac:dyDescent="0.25">
      <c r="A36" s="26" t="s">
        <v>28</v>
      </c>
      <c r="B36" s="27">
        <v>1</v>
      </c>
      <c r="C36" s="28">
        <v>20804.97</v>
      </c>
      <c r="D36" s="29">
        <f>B36*C36</f>
        <v>20804.97</v>
      </c>
      <c r="E36" s="24">
        <v>1.04</v>
      </c>
      <c r="F36" s="24">
        <f t="shared" si="0"/>
        <v>21637.17</v>
      </c>
      <c r="G36" s="28">
        <v>23402.77</v>
      </c>
      <c r="H36" s="80">
        <f>ROUND(G36*1.04,2)</f>
        <v>24338.880000000001</v>
      </c>
      <c r="I36" s="82">
        <v>23402.77</v>
      </c>
      <c r="J36" s="29">
        <f>G36*B36</f>
        <v>23402.77</v>
      </c>
      <c r="K36" s="25"/>
      <c r="L36" s="86"/>
      <c r="M36" s="86"/>
    </row>
    <row r="37" spans="1:13" ht="15" x14ac:dyDescent="0.25">
      <c r="A37" s="26" t="s">
        <v>29</v>
      </c>
      <c r="B37" s="27">
        <v>1</v>
      </c>
      <c r="C37" s="28">
        <v>18846.87</v>
      </c>
      <c r="D37" s="29">
        <f>B37*C37</f>
        <v>18846.87</v>
      </c>
      <c r="E37" s="24">
        <v>1.04</v>
      </c>
      <c r="F37" s="24">
        <f t="shared" si="0"/>
        <v>19600.740000000002</v>
      </c>
      <c r="G37" s="28">
        <v>21200.16</v>
      </c>
      <c r="H37" s="80">
        <f t="shared" ref="H37:H39" si="6">ROUND(G37*1.04,2)</f>
        <v>22048.17</v>
      </c>
      <c r="I37" s="82">
        <v>21200.16</v>
      </c>
      <c r="J37" s="29">
        <f t="shared" ref="J37:J38" si="7">G37*B37</f>
        <v>21200.16</v>
      </c>
      <c r="K37" s="25"/>
      <c r="L37" s="86"/>
      <c r="M37" s="86"/>
    </row>
    <row r="38" spans="1:13" ht="15" x14ac:dyDescent="0.25">
      <c r="A38" s="26" t="s">
        <v>30</v>
      </c>
      <c r="B38" s="27">
        <v>4</v>
      </c>
      <c r="C38" s="28">
        <v>15909.71</v>
      </c>
      <c r="D38" s="29">
        <f>B38*C38</f>
        <v>63638.84</v>
      </c>
      <c r="E38" s="24">
        <v>1.04</v>
      </c>
      <c r="F38" s="24">
        <f t="shared" si="0"/>
        <v>16546.099999999999</v>
      </c>
      <c r="G38" s="28">
        <v>17896.259999999998</v>
      </c>
      <c r="H38" s="80">
        <f t="shared" si="6"/>
        <v>18612.11</v>
      </c>
      <c r="I38" s="82">
        <v>17896.259999999998</v>
      </c>
      <c r="J38" s="29">
        <f t="shared" si="7"/>
        <v>71585.039999999994</v>
      </c>
      <c r="K38" s="25"/>
      <c r="L38" s="86"/>
      <c r="M38" s="86"/>
    </row>
    <row r="39" spans="1:13" ht="15.75" thickBot="1" x14ac:dyDescent="0.3">
      <c r="A39" s="43" t="s">
        <v>31</v>
      </c>
      <c r="B39" s="41">
        <v>1</v>
      </c>
      <c r="C39" s="44">
        <v>13706.85</v>
      </c>
      <c r="D39" s="42">
        <f>B39*C39</f>
        <v>13706.85</v>
      </c>
      <c r="E39" s="24">
        <v>1.04</v>
      </c>
      <c r="F39" s="24">
        <f t="shared" si="0"/>
        <v>14255.12</v>
      </c>
      <c r="G39" s="44">
        <v>15418.33</v>
      </c>
      <c r="H39" s="80">
        <f t="shared" si="6"/>
        <v>16035.06</v>
      </c>
      <c r="I39" s="82">
        <v>15418.33</v>
      </c>
      <c r="J39" s="29">
        <f>G39*B39</f>
        <v>15418.33</v>
      </c>
      <c r="K39" s="25"/>
      <c r="L39" s="86"/>
      <c r="M39" s="86"/>
    </row>
    <row r="40" spans="1:13" ht="15.75" thickBot="1" x14ac:dyDescent="0.3">
      <c r="A40" s="45" t="s">
        <v>23</v>
      </c>
      <c r="B40" s="34">
        <f>SUM(B36:B39)</f>
        <v>7</v>
      </c>
      <c r="C40" s="47"/>
      <c r="D40" s="36">
        <f>SUM(D36:D39)</f>
        <v>116997.53</v>
      </c>
      <c r="E40" s="46">
        <v>1.04</v>
      </c>
      <c r="F40" s="46">
        <f t="shared" si="0"/>
        <v>0</v>
      </c>
      <c r="G40" s="47">
        <v>0</v>
      </c>
      <c r="H40" s="84"/>
      <c r="I40" s="84"/>
      <c r="J40" s="36">
        <f>SUM(J36:J39)</f>
        <v>131606.29999999999</v>
      </c>
      <c r="K40" s="25"/>
      <c r="L40" s="86"/>
      <c r="M40" s="86"/>
    </row>
    <row r="41" spans="1:13" ht="15" thickBot="1" x14ac:dyDescent="0.25">
      <c r="A41" s="48" t="s">
        <v>33</v>
      </c>
      <c r="B41" s="49">
        <f>B27+B28+B34+B40</f>
        <v>20</v>
      </c>
      <c r="C41" s="50"/>
      <c r="D41" s="51">
        <f>D27+D28+D34+D40</f>
        <v>328719.01</v>
      </c>
      <c r="E41" s="24">
        <v>1.04</v>
      </c>
      <c r="F41" s="24">
        <f t="shared" si="0"/>
        <v>0</v>
      </c>
      <c r="G41" s="50">
        <v>0</v>
      </c>
      <c r="H41" s="85"/>
      <c r="I41" s="85"/>
      <c r="J41" s="51">
        <f>J27+J28+J34+J40</f>
        <v>389037.04999999993</v>
      </c>
      <c r="K41" s="25"/>
      <c r="L41" s="86"/>
      <c r="M41" s="86"/>
    </row>
    <row r="42" spans="1:13" ht="14.25" x14ac:dyDescent="0.2">
      <c r="A42" s="112" t="s">
        <v>34</v>
      </c>
      <c r="B42" s="113"/>
      <c r="C42" s="113"/>
      <c r="D42" s="113"/>
      <c r="E42" s="113"/>
      <c r="F42" s="113"/>
      <c r="G42" s="113"/>
      <c r="H42" s="113"/>
      <c r="I42" s="113"/>
      <c r="J42" s="114"/>
      <c r="K42" s="25"/>
      <c r="L42" s="86"/>
      <c r="M42" s="86"/>
    </row>
    <row r="43" spans="1:13" ht="15" x14ac:dyDescent="0.25">
      <c r="A43" s="26" t="s">
        <v>28</v>
      </c>
      <c r="B43" s="27">
        <v>1</v>
      </c>
      <c r="C43" s="28">
        <v>20804.97</v>
      </c>
      <c r="D43" s="29">
        <f>B43*C43</f>
        <v>20804.97</v>
      </c>
      <c r="E43" s="24">
        <v>1.04</v>
      </c>
      <c r="F43" s="24">
        <f t="shared" si="0"/>
        <v>21637.17</v>
      </c>
      <c r="G43" s="28">
        <v>23402.77</v>
      </c>
      <c r="H43" s="80">
        <f t="shared" ref="H43" si="8">ROUND(G43*1.04,2)</f>
        <v>24338.880000000001</v>
      </c>
      <c r="I43" s="82">
        <v>23402.77</v>
      </c>
      <c r="J43" s="29">
        <f>B43*G43</f>
        <v>23402.77</v>
      </c>
      <c r="K43" s="25"/>
      <c r="L43" s="86"/>
      <c r="M43" s="86"/>
    </row>
    <row r="44" spans="1:13" ht="15.75" thickBot="1" x14ac:dyDescent="0.3">
      <c r="A44" s="43" t="s">
        <v>35</v>
      </c>
      <c r="B44" s="41">
        <v>1</v>
      </c>
      <c r="C44" s="28">
        <v>15909.71</v>
      </c>
      <c r="D44" s="42">
        <f>B44*C44</f>
        <v>15909.71</v>
      </c>
      <c r="E44" s="24">
        <v>1.04</v>
      </c>
      <c r="F44" s="24">
        <f t="shared" si="0"/>
        <v>16546.099999999999</v>
      </c>
      <c r="G44" s="28">
        <v>17896.259999999998</v>
      </c>
      <c r="H44" s="80">
        <f>ROUND(G44*1.04,2)</f>
        <v>18612.11</v>
      </c>
      <c r="I44" s="82">
        <v>17896.259999999998</v>
      </c>
      <c r="J44" s="29">
        <f>B44*G44</f>
        <v>17896.259999999998</v>
      </c>
      <c r="K44" s="25"/>
      <c r="L44" s="86"/>
      <c r="M44" s="86"/>
    </row>
    <row r="45" spans="1:13" ht="15" thickBot="1" x14ac:dyDescent="0.25">
      <c r="A45" s="45" t="s">
        <v>23</v>
      </c>
      <c r="B45" s="34">
        <f>SUM(B43:B44)</f>
        <v>2</v>
      </c>
      <c r="C45" s="34"/>
      <c r="D45" s="36">
        <f>SUM(D43:D44)</f>
        <v>36714.68</v>
      </c>
      <c r="E45" s="24">
        <v>1.04</v>
      </c>
      <c r="F45" s="24">
        <f t="shared" si="0"/>
        <v>0</v>
      </c>
      <c r="G45" s="35">
        <v>0</v>
      </c>
      <c r="H45" s="83"/>
      <c r="I45" s="83"/>
      <c r="J45" s="36">
        <f>SUM(J43:J44)</f>
        <v>41299.03</v>
      </c>
      <c r="K45" s="25"/>
      <c r="L45" s="86"/>
      <c r="M45" s="86"/>
    </row>
    <row r="46" spans="1:13" ht="24.75" customHeight="1" x14ac:dyDescent="0.2">
      <c r="A46" s="96" t="s">
        <v>36</v>
      </c>
      <c r="B46" s="97"/>
      <c r="C46" s="97"/>
      <c r="D46" s="97"/>
      <c r="E46" s="97"/>
      <c r="F46" s="97"/>
      <c r="G46" s="97"/>
      <c r="H46" s="97"/>
      <c r="I46" s="97"/>
      <c r="J46" s="98"/>
      <c r="K46" s="25"/>
      <c r="L46" s="86"/>
      <c r="M46" s="86"/>
    </row>
    <row r="47" spans="1:13" ht="15" x14ac:dyDescent="0.25">
      <c r="A47" s="26" t="s">
        <v>25</v>
      </c>
      <c r="B47" s="27">
        <v>1</v>
      </c>
      <c r="C47" s="28">
        <v>23497.41</v>
      </c>
      <c r="D47" s="29">
        <f>C47*B47</f>
        <v>23497.41</v>
      </c>
      <c r="E47" s="24">
        <v>1.04</v>
      </c>
      <c r="F47" s="24">
        <f t="shared" si="0"/>
        <v>24437.31</v>
      </c>
      <c r="G47" s="28">
        <v>30285.94</v>
      </c>
      <c r="H47" s="80">
        <f>ROUND(G47*1.04,2)</f>
        <v>31497.38</v>
      </c>
      <c r="I47" s="82">
        <v>30285.94</v>
      </c>
      <c r="J47" s="29">
        <f>B47*G47</f>
        <v>30285.94</v>
      </c>
      <c r="K47" s="25"/>
      <c r="L47" s="86"/>
      <c r="M47" s="86"/>
    </row>
    <row r="48" spans="1:13" ht="18" customHeight="1" x14ac:dyDescent="0.25">
      <c r="A48" s="26" t="s">
        <v>37</v>
      </c>
      <c r="B48" s="27">
        <v>1</v>
      </c>
      <c r="C48" s="28">
        <v>21294.55</v>
      </c>
      <c r="D48" s="29">
        <f>C48*B48</f>
        <v>21294.55</v>
      </c>
      <c r="E48" s="24">
        <v>1.04</v>
      </c>
      <c r="F48" s="24">
        <f t="shared" si="0"/>
        <v>22146.33</v>
      </c>
      <c r="G48" s="28">
        <v>23953.47</v>
      </c>
      <c r="H48" s="80">
        <f>ROUND(G48*1.04,2)</f>
        <v>24911.61</v>
      </c>
      <c r="I48" s="82">
        <v>23953.47</v>
      </c>
      <c r="J48" s="29">
        <f>B48*G48</f>
        <v>23953.47</v>
      </c>
      <c r="K48" s="25"/>
      <c r="L48" s="86"/>
      <c r="M48" s="86"/>
    </row>
    <row r="49" spans="1:13" ht="15" customHeight="1" x14ac:dyDescent="0.2">
      <c r="A49" s="109" t="s">
        <v>38</v>
      </c>
      <c r="B49" s="110"/>
      <c r="C49" s="110"/>
      <c r="D49" s="110"/>
      <c r="E49" s="110"/>
      <c r="F49" s="110"/>
      <c r="G49" s="110"/>
      <c r="H49" s="110"/>
      <c r="I49" s="110"/>
      <c r="J49" s="111"/>
      <c r="K49" s="25"/>
      <c r="L49" s="86"/>
      <c r="M49" s="86"/>
    </row>
    <row r="50" spans="1:13" ht="15" x14ac:dyDescent="0.25">
      <c r="A50" s="26" t="s">
        <v>28</v>
      </c>
      <c r="B50" s="27">
        <v>1</v>
      </c>
      <c r="C50" s="28">
        <v>20804.97</v>
      </c>
      <c r="D50" s="29">
        <f>B50*C50</f>
        <v>20804.97</v>
      </c>
      <c r="E50" s="24">
        <v>1.04</v>
      </c>
      <c r="F50" s="24">
        <f t="shared" si="0"/>
        <v>21637.17</v>
      </c>
      <c r="G50" s="28">
        <v>23402.77</v>
      </c>
      <c r="H50" s="80">
        <f>ROUND(G50*1.04,2)</f>
        <v>24338.880000000001</v>
      </c>
      <c r="I50" s="82">
        <f>H50</f>
        <v>24338.880000000001</v>
      </c>
      <c r="J50" s="29">
        <f>B50*G50</f>
        <v>23402.77</v>
      </c>
      <c r="K50" s="25"/>
      <c r="L50" s="86"/>
      <c r="M50" s="86"/>
    </row>
    <row r="51" spans="1:13" ht="15" x14ac:dyDescent="0.25">
      <c r="A51" s="26" t="s">
        <v>29</v>
      </c>
      <c r="B51" s="27">
        <v>1</v>
      </c>
      <c r="C51" s="28">
        <v>18846.87</v>
      </c>
      <c r="D51" s="29">
        <f>B51*C51</f>
        <v>18846.87</v>
      </c>
      <c r="E51" s="24">
        <v>1.04</v>
      </c>
      <c r="F51" s="24">
        <f t="shared" si="0"/>
        <v>19600.740000000002</v>
      </c>
      <c r="G51" s="28">
        <v>21200.16</v>
      </c>
      <c r="H51" s="80">
        <f t="shared" ref="H51:H53" si="9">ROUND(G51*1.04,2)</f>
        <v>22048.17</v>
      </c>
      <c r="I51" s="82">
        <f t="shared" ref="I51:I53" si="10">H51</f>
        <v>22048.17</v>
      </c>
      <c r="J51" s="29">
        <f>B51*G51</f>
        <v>21200.16</v>
      </c>
      <c r="K51" s="25"/>
      <c r="L51" s="86"/>
      <c r="M51" s="86"/>
    </row>
    <row r="52" spans="1:13" ht="15" x14ac:dyDescent="0.25">
      <c r="A52" s="26" t="s">
        <v>39</v>
      </c>
      <c r="B52" s="27">
        <f>8</f>
        <v>8</v>
      </c>
      <c r="C52" s="28">
        <v>15909.71</v>
      </c>
      <c r="D52" s="29">
        <f>B52*C52</f>
        <v>127277.68</v>
      </c>
      <c r="E52" s="24">
        <v>1.04</v>
      </c>
      <c r="F52" s="24">
        <f t="shared" si="0"/>
        <v>16546.099999999999</v>
      </c>
      <c r="G52" s="28">
        <v>17896.259999999998</v>
      </c>
      <c r="H52" s="80">
        <f t="shared" si="9"/>
        <v>18612.11</v>
      </c>
      <c r="I52" s="82">
        <f t="shared" si="10"/>
        <v>18612.11</v>
      </c>
      <c r="J52" s="29">
        <f>B52*G52</f>
        <v>143170.07999999999</v>
      </c>
      <c r="K52" s="25"/>
      <c r="L52" s="86"/>
      <c r="M52" s="86"/>
    </row>
    <row r="53" spans="1:13" ht="15" x14ac:dyDescent="0.25">
      <c r="A53" s="26" t="s">
        <v>40</v>
      </c>
      <c r="B53" s="27">
        <f>3</f>
        <v>3</v>
      </c>
      <c r="C53" s="28">
        <v>15909.71</v>
      </c>
      <c r="D53" s="29">
        <f>B53*C53</f>
        <v>47729.13</v>
      </c>
      <c r="E53" s="24">
        <v>1.04</v>
      </c>
      <c r="F53" s="24">
        <f t="shared" si="0"/>
        <v>16546.099999999999</v>
      </c>
      <c r="G53" s="28">
        <v>17896.259999999998</v>
      </c>
      <c r="H53" s="80">
        <f t="shared" si="9"/>
        <v>18612.11</v>
      </c>
      <c r="I53" s="82">
        <f t="shared" si="10"/>
        <v>18612.11</v>
      </c>
      <c r="J53" s="29">
        <f>B53*G53</f>
        <v>53688.78</v>
      </c>
      <c r="K53" s="25"/>
      <c r="L53" s="86"/>
      <c r="M53" s="86"/>
    </row>
    <row r="54" spans="1:13" ht="15.75" thickBot="1" x14ac:dyDescent="0.3">
      <c r="A54" s="43" t="s">
        <v>31</v>
      </c>
      <c r="B54" s="41">
        <v>1</v>
      </c>
      <c r="C54" s="44">
        <v>13706.85</v>
      </c>
      <c r="D54" s="42">
        <f>B54*C54</f>
        <v>13706.85</v>
      </c>
      <c r="E54" s="24">
        <v>1.04</v>
      </c>
      <c r="F54" s="24">
        <f t="shared" si="0"/>
        <v>14255.12</v>
      </c>
      <c r="G54" s="44">
        <v>15418.33</v>
      </c>
      <c r="H54" s="80">
        <f>ROUND(G54*1.04,2)</f>
        <v>16035.06</v>
      </c>
      <c r="I54" s="82">
        <f>H54</f>
        <v>16035.06</v>
      </c>
      <c r="J54" s="42">
        <f>B54*G54</f>
        <v>15418.33</v>
      </c>
      <c r="K54" s="25"/>
      <c r="L54" s="86"/>
      <c r="M54" s="86"/>
    </row>
    <row r="55" spans="1:13" ht="15" thickBot="1" x14ac:dyDescent="0.25">
      <c r="A55" s="45" t="s">
        <v>23</v>
      </c>
      <c r="B55" s="34">
        <f>SUM(B50:B54)</f>
        <v>14</v>
      </c>
      <c r="C55" s="34"/>
      <c r="D55" s="36">
        <f>SUM(D50:D54)</f>
        <v>228365.5</v>
      </c>
      <c r="E55" s="46">
        <v>1.04</v>
      </c>
      <c r="F55" s="46">
        <f t="shared" si="0"/>
        <v>0</v>
      </c>
      <c r="G55" s="35">
        <v>0</v>
      </c>
      <c r="H55" s="83"/>
      <c r="I55" s="83"/>
      <c r="J55" s="36">
        <f>SUM(J50:J54)</f>
        <v>256880.11999999997</v>
      </c>
      <c r="K55" s="25"/>
      <c r="L55" s="86"/>
      <c r="M55" s="86"/>
    </row>
    <row r="56" spans="1:13" ht="15.75" customHeight="1" x14ac:dyDescent="0.25">
      <c r="A56" s="115" t="s">
        <v>41</v>
      </c>
      <c r="B56" s="116"/>
      <c r="C56" s="116"/>
      <c r="D56" s="116"/>
      <c r="E56" s="116"/>
      <c r="F56" s="116"/>
      <c r="G56" s="116"/>
      <c r="H56" s="116"/>
      <c r="I56" s="116"/>
      <c r="J56" s="117"/>
      <c r="K56" s="25"/>
      <c r="L56" s="86"/>
      <c r="M56" s="86"/>
    </row>
    <row r="57" spans="1:13" ht="15" x14ac:dyDescent="0.25">
      <c r="A57" s="26" t="s">
        <v>28</v>
      </c>
      <c r="B57" s="27">
        <v>1</v>
      </c>
      <c r="C57" s="28">
        <v>20804.97</v>
      </c>
      <c r="D57" s="29">
        <f>B57*C57</f>
        <v>20804.97</v>
      </c>
      <c r="E57" s="24">
        <v>1.04</v>
      </c>
      <c r="F57" s="24">
        <f t="shared" si="0"/>
        <v>21637.17</v>
      </c>
      <c r="G57" s="28">
        <v>23402.77</v>
      </c>
      <c r="H57" s="80">
        <f>ROUND(G57*1.04,2)</f>
        <v>24338.880000000001</v>
      </c>
      <c r="I57" s="82">
        <f>H57</f>
        <v>24338.880000000001</v>
      </c>
      <c r="J57" s="29">
        <f>B57*G57</f>
        <v>23402.77</v>
      </c>
      <c r="K57" s="25"/>
      <c r="L57" s="86"/>
      <c r="M57" s="86"/>
    </row>
    <row r="58" spans="1:13" ht="15" hidden="1" x14ac:dyDescent="0.25">
      <c r="A58" s="26" t="s">
        <v>29</v>
      </c>
      <c r="B58" s="27">
        <v>0</v>
      </c>
      <c r="C58" s="28">
        <v>18846.87</v>
      </c>
      <c r="D58" s="29">
        <f>B58*C58</f>
        <v>0</v>
      </c>
      <c r="E58" s="24">
        <v>1.04</v>
      </c>
      <c r="F58" s="24">
        <f t="shared" si="0"/>
        <v>19600.740000000002</v>
      </c>
      <c r="G58" s="28">
        <v>21200.16</v>
      </c>
      <c r="H58" s="80">
        <f t="shared" ref="H58:H59" si="11">ROUND(G58*1.04,2)</f>
        <v>22048.17</v>
      </c>
      <c r="I58" s="82">
        <f t="shared" ref="I58:I60" si="12">H58</f>
        <v>22048.17</v>
      </c>
      <c r="J58" s="29">
        <f>B58*G58</f>
        <v>0</v>
      </c>
      <c r="K58" s="25"/>
      <c r="L58" s="86"/>
      <c r="M58" s="86"/>
    </row>
    <row r="59" spans="1:13" ht="15" x14ac:dyDescent="0.25">
      <c r="A59" s="26" t="s">
        <v>30</v>
      </c>
      <c r="B59" s="27">
        <v>4</v>
      </c>
      <c r="C59" s="28">
        <v>15909.71</v>
      </c>
      <c r="D59" s="29">
        <f>B59*C59</f>
        <v>63638.84</v>
      </c>
      <c r="E59" s="24">
        <v>1.04</v>
      </c>
      <c r="F59" s="24">
        <f t="shared" si="0"/>
        <v>16546.099999999999</v>
      </c>
      <c r="G59" s="28">
        <v>17896.259999999998</v>
      </c>
      <c r="H59" s="80">
        <f t="shared" si="11"/>
        <v>18612.11</v>
      </c>
      <c r="I59" s="82">
        <f t="shared" si="12"/>
        <v>18612.11</v>
      </c>
      <c r="J59" s="29">
        <f>B59*G59</f>
        <v>71585.039999999994</v>
      </c>
      <c r="K59" s="25"/>
      <c r="L59" s="86"/>
      <c r="M59" s="86"/>
    </row>
    <row r="60" spans="1:13" ht="15.75" thickBot="1" x14ac:dyDescent="0.3">
      <c r="A60" s="43" t="s">
        <v>31</v>
      </c>
      <c r="B60" s="41">
        <v>3</v>
      </c>
      <c r="C60" s="44">
        <v>13706.85</v>
      </c>
      <c r="D60" s="42">
        <f>B60*C60</f>
        <v>41120.550000000003</v>
      </c>
      <c r="E60" s="24">
        <v>1.04</v>
      </c>
      <c r="F60" s="24">
        <f t="shared" si="0"/>
        <v>14255.12</v>
      </c>
      <c r="G60" s="44">
        <v>15418.33</v>
      </c>
      <c r="H60" s="80">
        <f>ROUND(G60*1.04,2)</f>
        <v>16035.06</v>
      </c>
      <c r="I60" s="82">
        <f t="shared" si="12"/>
        <v>16035.06</v>
      </c>
      <c r="J60" s="42">
        <f>B60*G60</f>
        <v>46254.99</v>
      </c>
      <c r="K60" s="25"/>
      <c r="L60" s="86"/>
      <c r="M60" s="86"/>
    </row>
    <row r="61" spans="1:13" ht="15.75" thickBot="1" x14ac:dyDescent="0.3">
      <c r="A61" s="45" t="s">
        <v>23</v>
      </c>
      <c r="B61" s="34">
        <f>SUM(B57:B60)</f>
        <v>8</v>
      </c>
      <c r="C61" s="47"/>
      <c r="D61" s="36">
        <f>SUM(D57:D60)</f>
        <v>125564.36</v>
      </c>
      <c r="E61" s="46">
        <v>1.04</v>
      </c>
      <c r="F61" s="46">
        <f t="shared" si="0"/>
        <v>0</v>
      </c>
      <c r="G61" s="47">
        <v>0</v>
      </c>
      <c r="H61" s="84"/>
      <c r="I61" s="84"/>
      <c r="J61" s="36">
        <f>SUM(J57:J60)</f>
        <v>141242.79999999999</v>
      </c>
      <c r="K61" s="25"/>
      <c r="L61" s="86"/>
      <c r="M61" s="86"/>
    </row>
    <row r="62" spans="1:13" ht="15" thickBot="1" x14ac:dyDescent="0.25">
      <c r="A62" s="48" t="s">
        <v>33</v>
      </c>
      <c r="B62" s="49">
        <f>B47+B48+B55+B61</f>
        <v>24</v>
      </c>
      <c r="C62" s="50"/>
      <c r="D62" s="51">
        <f>D47+D48+D55+D61</f>
        <v>398721.82</v>
      </c>
      <c r="E62" s="24">
        <v>1.04</v>
      </c>
      <c r="F62" s="24">
        <f t="shared" si="0"/>
        <v>0</v>
      </c>
      <c r="G62" s="50">
        <v>0</v>
      </c>
      <c r="H62" s="85"/>
      <c r="I62" s="85"/>
      <c r="J62" s="51">
        <f>J47+J48+J55+J61</f>
        <v>452362.32999999996</v>
      </c>
      <c r="K62" s="25"/>
      <c r="L62" s="86"/>
      <c r="M62" s="86"/>
    </row>
    <row r="63" spans="1:13" ht="22.5" customHeight="1" x14ac:dyDescent="0.2">
      <c r="A63" s="96" t="s">
        <v>42</v>
      </c>
      <c r="B63" s="97"/>
      <c r="C63" s="97"/>
      <c r="D63" s="97"/>
      <c r="E63" s="97"/>
      <c r="F63" s="97"/>
      <c r="G63" s="97"/>
      <c r="H63" s="97"/>
      <c r="I63" s="97"/>
      <c r="J63" s="98"/>
      <c r="K63" s="25"/>
      <c r="L63" s="86"/>
      <c r="M63" s="86"/>
    </row>
    <row r="64" spans="1:13" ht="15" x14ac:dyDescent="0.25">
      <c r="A64" s="26" t="s">
        <v>28</v>
      </c>
      <c r="B64" s="27">
        <v>1</v>
      </c>
      <c r="C64" s="28">
        <v>20804.97</v>
      </c>
      <c r="D64" s="52">
        <f>C64*B64</f>
        <v>20804.97</v>
      </c>
      <c r="E64" s="24">
        <v>1.04</v>
      </c>
      <c r="F64" s="24">
        <f t="shared" si="0"/>
        <v>21637.17</v>
      </c>
      <c r="G64" s="28">
        <v>23402.77</v>
      </c>
      <c r="H64" s="80">
        <f>ROUND(G64*1.04,2)</f>
        <v>24338.880000000001</v>
      </c>
      <c r="I64" s="82">
        <f>H64</f>
        <v>24338.880000000001</v>
      </c>
      <c r="J64" s="53">
        <f>B64*G64</f>
        <v>23402.77</v>
      </c>
      <c r="K64" s="25"/>
      <c r="L64" s="86"/>
      <c r="M64" s="86"/>
    </row>
    <row r="65" spans="1:13" ht="15.75" thickBot="1" x14ac:dyDescent="0.3">
      <c r="A65" s="43" t="s">
        <v>30</v>
      </c>
      <c r="B65" s="41">
        <v>1</v>
      </c>
      <c r="C65" s="28">
        <v>15909.71</v>
      </c>
      <c r="D65" s="54">
        <f>C65*B65</f>
        <v>15909.71</v>
      </c>
      <c r="E65" s="24">
        <v>1.04</v>
      </c>
      <c r="F65" s="24">
        <f t="shared" si="0"/>
        <v>16546.099999999999</v>
      </c>
      <c r="G65" s="28">
        <v>17896.259999999998</v>
      </c>
      <c r="H65" s="80">
        <f>ROUND(G65*1.04,2)</f>
        <v>18612.11</v>
      </c>
      <c r="I65" s="82">
        <f>H65</f>
        <v>18612.11</v>
      </c>
      <c r="J65" s="55">
        <f>B65*G65</f>
        <v>17896.259999999998</v>
      </c>
      <c r="K65" s="25"/>
      <c r="L65" s="86"/>
      <c r="M65" s="86"/>
    </row>
    <row r="66" spans="1:13" ht="15" thickBot="1" x14ac:dyDescent="0.25">
      <c r="A66" s="45" t="s">
        <v>23</v>
      </c>
      <c r="B66" s="34">
        <v>2</v>
      </c>
      <c r="C66" s="35"/>
      <c r="D66" s="36">
        <f>D64+D65</f>
        <v>36714.68</v>
      </c>
      <c r="E66" s="24">
        <v>1.04</v>
      </c>
      <c r="F66" s="24">
        <f t="shared" si="0"/>
        <v>0</v>
      </c>
      <c r="G66" s="35">
        <v>0</v>
      </c>
      <c r="H66" s="83"/>
      <c r="I66" s="83"/>
      <c r="J66" s="36">
        <f>J64+J65</f>
        <v>41299.03</v>
      </c>
      <c r="K66" s="25"/>
      <c r="L66" s="86"/>
      <c r="M66" s="86"/>
    </row>
    <row r="67" spans="1:13" ht="18.75" customHeight="1" x14ac:dyDescent="0.2">
      <c r="A67" s="96" t="s">
        <v>43</v>
      </c>
      <c r="B67" s="97"/>
      <c r="C67" s="97"/>
      <c r="D67" s="97"/>
      <c r="E67" s="97"/>
      <c r="F67" s="97"/>
      <c r="G67" s="97"/>
      <c r="H67" s="97"/>
      <c r="I67" s="97"/>
      <c r="J67" s="98"/>
      <c r="K67" s="25"/>
      <c r="L67" s="86"/>
      <c r="M67" s="86"/>
    </row>
    <row r="68" spans="1:13" ht="15" x14ac:dyDescent="0.25">
      <c r="A68" s="26" t="s">
        <v>28</v>
      </c>
      <c r="B68" s="27">
        <v>1</v>
      </c>
      <c r="C68" s="28">
        <v>20804.97</v>
      </c>
      <c r="D68" s="29">
        <f>B68*C68</f>
        <v>20804.97</v>
      </c>
      <c r="E68" s="24">
        <v>1.04</v>
      </c>
      <c r="F68" s="24">
        <f t="shared" si="0"/>
        <v>21637.17</v>
      </c>
      <c r="G68" s="28">
        <v>23402.77</v>
      </c>
      <c r="H68" s="80">
        <f>ROUND(G68*1.04,2)</f>
        <v>24338.880000000001</v>
      </c>
      <c r="I68" s="82">
        <f>H68</f>
        <v>24338.880000000001</v>
      </c>
      <c r="J68" s="29">
        <f>B68*G68</f>
        <v>23402.77</v>
      </c>
      <c r="K68" s="25"/>
      <c r="L68" s="86"/>
      <c r="M68" s="86"/>
    </row>
    <row r="69" spans="1:13" ht="15" x14ac:dyDescent="0.25">
      <c r="A69" s="26" t="s">
        <v>29</v>
      </c>
      <c r="B69" s="27">
        <v>1</v>
      </c>
      <c r="C69" s="28">
        <v>18846.87</v>
      </c>
      <c r="D69" s="29">
        <f>B69*C69</f>
        <v>18846.87</v>
      </c>
      <c r="E69" s="24">
        <v>1.04</v>
      </c>
      <c r="F69" s="24">
        <f t="shared" si="0"/>
        <v>19600.740000000002</v>
      </c>
      <c r="G69" s="28">
        <v>21200.16</v>
      </c>
      <c r="H69" s="80">
        <f t="shared" ref="H69:H70" si="13">ROUND(G69*1.04,2)</f>
        <v>22048.17</v>
      </c>
      <c r="I69" s="82">
        <f t="shared" ref="I69:I70" si="14">H69</f>
        <v>22048.17</v>
      </c>
      <c r="J69" s="29">
        <f>B69*G69</f>
        <v>21200.16</v>
      </c>
      <c r="K69" s="25"/>
      <c r="L69" s="86"/>
      <c r="M69" s="86"/>
    </row>
    <row r="70" spans="1:13" ht="15" x14ac:dyDescent="0.25">
      <c r="A70" s="26" t="s">
        <v>30</v>
      </c>
      <c r="B70" s="27">
        <f>5+1</f>
        <v>6</v>
      </c>
      <c r="C70" s="28">
        <v>15909.71</v>
      </c>
      <c r="D70" s="29">
        <f>B70*C70</f>
        <v>95458.26</v>
      </c>
      <c r="E70" s="24">
        <v>1.04</v>
      </c>
      <c r="F70" s="24">
        <f t="shared" si="0"/>
        <v>16546.099999999999</v>
      </c>
      <c r="G70" s="28">
        <v>17896.259999999998</v>
      </c>
      <c r="H70" s="80">
        <f t="shared" si="13"/>
        <v>18612.11</v>
      </c>
      <c r="I70" s="82">
        <f t="shared" si="14"/>
        <v>18612.11</v>
      </c>
      <c r="J70" s="29">
        <f>B70*G70</f>
        <v>107377.56</v>
      </c>
      <c r="K70" s="25"/>
      <c r="L70" s="86"/>
      <c r="M70" s="86"/>
    </row>
    <row r="71" spans="1:13" ht="15.75" thickBot="1" x14ac:dyDescent="0.3">
      <c r="A71" s="43" t="s">
        <v>31</v>
      </c>
      <c r="B71" s="41">
        <f>3-1</f>
        <v>2</v>
      </c>
      <c r="C71" s="28">
        <v>13706.85</v>
      </c>
      <c r="D71" s="42">
        <f>B71*C71</f>
        <v>27413.7</v>
      </c>
      <c r="E71" s="24">
        <v>1.04</v>
      </c>
      <c r="F71" s="24">
        <f t="shared" si="0"/>
        <v>14255.12</v>
      </c>
      <c r="G71" s="28">
        <v>15418.33</v>
      </c>
      <c r="H71" s="80">
        <f>ROUND(G71*1.04,2)</f>
        <v>16035.06</v>
      </c>
      <c r="I71" s="82">
        <f>H71</f>
        <v>16035.06</v>
      </c>
      <c r="J71" s="42">
        <f>B71*G71</f>
        <v>30836.66</v>
      </c>
      <c r="K71" s="25"/>
      <c r="L71" s="86"/>
      <c r="M71" s="86"/>
    </row>
    <row r="72" spans="1:13" ht="15" thickBot="1" x14ac:dyDescent="0.25">
      <c r="A72" s="45" t="s">
        <v>23</v>
      </c>
      <c r="B72" s="34">
        <f>SUM(B68:B71)</f>
        <v>10</v>
      </c>
      <c r="C72" s="35"/>
      <c r="D72" s="36">
        <f>SUM(D68:D71)</f>
        <v>162523.79999999999</v>
      </c>
      <c r="E72" s="24">
        <v>1.04</v>
      </c>
      <c r="F72" s="24">
        <f t="shared" si="0"/>
        <v>0</v>
      </c>
      <c r="G72" s="35">
        <v>0</v>
      </c>
      <c r="H72" s="83"/>
      <c r="I72" s="83"/>
      <c r="J72" s="36">
        <f>SUM(J68:J71)</f>
        <v>182817.15</v>
      </c>
      <c r="K72" s="25"/>
      <c r="L72" s="86"/>
      <c r="M72" s="86"/>
    </row>
    <row r="73" spans="1:13" ht="14.25" x14ac:dyDescent="0.2">
      <c r="A73" s="96" t="s">
        <v>44</v>
      </c>
      <c r="B73" s="97"/>
      <c r="C73" s="97"/>
      <c r="D73" s="97"/>
      <c r="E73" s="97"/>
      <c r="F73" s="97"/>
      <c r="G73" s="97"/>
      <c r="H73" s="97"/>
      <c r="I73" s="97"/>
      <c r="J73" s="98"/>
      <c r="K73" s="25"/>
      <c r="L73" s="86"/>
      <c r="M73" s="86"/>
    </row>
    <row r="74" spans="1:13" ht="15" x14ac:dyDescent="0.25">
      <c r="A74" s="26" t="s">
        <v>28</v>
      </c>
      <c r="B74" s="27">
        <v>1</v>
      </c>
      <c r="C74" s="28">
        <v>20804.97</v>
      </c>
      <c r="D74" s="29">
        <f t="shared" ref="D74:D79" si="15">B74*C74</f>
        <v>20804.97</v>
      </c>
      <c r="E74" s="24">
        <v>1.04</v>
      </c>
      <c r="F74" s="24">
        <f t="shared" si="0"/>
        <v>21637.17</v>
      </c>
      <c r="G74" s="28">
        <v>23402.77</v>
      </c>
      <c r="H74" s="80">
        <f>ROUND(G74*1.04,2)</f>
        <v>24338.880000000001</v>
      </c>
      <c r="I74" s="82">
        <f>H74</f>
        <v>24338.880000000001</v>
      </c>
      <c r="J74" s="29">
        <f t="shared" ref="J74:J79" si="16">B74*G74</f>
        <v>23402.77</v>
      </c>
      <c r="K74" s="25"/>
      <c r="L74" s="86"/>
      <c r="M74" s="86"/>
    </row>
    <row r="75" spans="1:13" ht="14.25" customHeight="1" x14ac:dyDescent="0.25">
      <c r="A75" s="26" t="s">
        <v>29</v>
      </c>
      <c r="B75" s="27">
        <v>1</v>
      </c>
      <c r="C75" s="28">
        <v>18846.87</v>
      </c>
      <c r="D75" s="29">
        <f t="shared" si="15"/>
        <v>18846.87</v>
      </c>
      <c r="E75" s="24">
        <v>1.04</v>
      </c>
      <c r="F75" s="24">
        <f t="shared" si="0"/>
        <v>19600.740000000002</v>
      </c>
      <c r="G75" s="28">
        <v>21200.16</v>
      </c>
      <c r="H75" s="80">
        <f t="shared" ref="H75:H78" si="17">ROUND(G75*1.04,2)</f>
        <v>22048.17</v>
      </c>
      <c r="I75" s="82">
        <f t="shared" ref="I75:I78" si="18">H75</f>
        <v>22048.17</v>
      </c>
      <c r="J75" s="29">
        <f t="shared" si="16"/>
        <v>21200.16</v>
      </c>
      <c r="K75" s="25"/>
      <c r="L75" s="86"/>
      <c r="M75" s="86"/>
    </row>
    <row r="76" spans="1:13" ht="14.25" customHeight="1" x14ac:dyDescent="0.25">
      <c r="A76" s="26" t="s">
        <v>30</v>
      </c>
      <c r="B76" s="27">
        <v>1</v>
      </c>
      <c r="C76" s="28">
        <v>15909.71</v>
      </c>
      <c r="D76" s="29">
        <f t="shared" si="15"/>
        <v>15909.71</v>
      </c>
      <c r="E76" s="24">
        <v>1.04</v>
      </c>
      <c r="F76" s="24">
        <f t="shared" si="0"/>
        <v>16546.099999999999</v>
      </c>
      <c r="G76" s="28">
        <v>17896.259999999998</v>
      </c>
      <c r="H76" s="80">
        <f t="shared" si="17"/>
        <v>18612.11</v>
      </c>
      <c r="I76" s="82">
        <f t="shared" si="18"/>
        <v>18612.11</v>
      </c>
      <c r="J76" s="29">
        <f t="shared" si="16"/>
        <v>17896.259999999998</v>
      </c>
      <c r="K76" s="25"/>
      <c r="L76" s="86"/>
      <c r="M76" s="86"/>
    </row>
    <row r="77" spans="1:13" ht="15" x14ac:dyDescent="0.25">
      <c r="A77" s="26" t="s">
        <v>31</v>
      </c>
      <c r="B77" s="27">
        <v>3</v>
      </c>
      <c r="C77" s="28">
        <v>13706.85</v>
      </c>
      <c r="D77" s="29">
        <f t="shared" si="15"/>
        <v>41120.550000000003</v>
      </c>
      <c r="E77" s="24">
        <v>1.04</v>
      </c>
      <c r="F77" s="24">
        <f t="shared" si="0"/>
        <v>14255.12</v>
      </c>
      <c r="G77" s="28">
        <v>15418.33</v>
      </c>
      <c r="H77" s="80">
        <f t="shared" si="17"/>
        <v>16035.06</v>
      </c>
      <c r="I77" s="82">
        <f t="shared" si="18"/>
        <v>16035.06</v>
      </c>
      <c r="J77" s="29">
        <f t="shared" si="16"/>
        <v>46254.99</v>
      </c>
      <c r="K77" s="25"/>
      <c r="L77" s="86"/>
      <c r="M77" s="86"/>
    </row>
    <row r="78" spans="1:13" ht="15" x14ac:dyDescent="0.25">
      <c r="A78" s="26" t="s">
        <v>45</v>
      </c>
      <c r="B78" s="27">
        <v>1</v>
      </c>
      <c r="C78" s="28">
        <v>11014.42</v>
      </c>
      <c r="D78" s="29">
        <f t="shared" si="15"/>
        <v>11014.42</v>
      </c>
      <c r="E78" s="24">
        <v>1.04</v>
      </c>
      <c r="F78" s="24">
        <f t="shared" si="0"/>
        <v>11455</v>
      </c>
      <c r="G78" s="28">
        <v>12389.73</v>
      </c>
      <c r="H78" s="80">
        <f t="shared" si="17"/>
        <v>12885.32</v>
      </c>
      <c r="I78" s="82">
        <f t="shared" si="18"/>
        <v>12885.32</v>
      </c>
      <c r="J78" s="29">
        <f t="shared" si="16"/>
        <v>12389.73</v>
      </c>
      <c r="K78" s="25"/>
      <c r="L78" s="86"/>
      <c r="M78" s="86"/>
    </row>
    <row r="79" spans="1:13" ht="15.75" thickBot="1" x14ac:dyDescent="0.3">
      <c r="A79" s="43" t="s">
        <v>46</v>
      </c>
      <c r="B79" s="41">
        <v>3</v>
      </c>
      <c r="C79" s="28">
        <v>11014.42</v>
      </c>
      <c r="D79" s="42">
        <f t="shared" si="15"/>
        <v>33043.26</v>
      </c>
      <c r="E79" s="24">
        <v>1.04</v>
      </c>
      <c r="F79" s="24">
        <f t="shared" si="0"/>
        <v>11455</v>
      </c>
      <c r="G79" s="28">
        <v>12389.73</v>
      </c>
      <c r="H79" s="80">
        <f>ROUND(G79*1.04,2)</f>
        <v>12885.32</v>
      </c>
      <c r="I79" s="82">
        <f>H79</f>
        <v>12885.32</v>
      </c>
      <c r="J79" s="42">
        <f t="shared" si="16"/>
        <v>37169.19</v>
      </c>
      <c r="K79" s="25"/>
      <c r="L79" s="86"/>
      <c r="M79" s="86"/>
    </row>
    <row r="80" spans="1:13" ht="15" thickBot="1" x14ac:dyDescent="0.25">
      <c r="A80" s="45" t="s">
        <v>23</v>
      </c>
      <c r="B80" s="34">
        <f>SUM(B74:B79)</f>
        <v>10</v>
      </c>
      <c r="C80" s="35"/>
      <c r="D80" s="36">
        <f>SUM(D74:D79)</f>
        <v>140739.78</v>
      </c>
      <c r="E80" s="24">
        <v>1.04</v>
      </c>
      <c r="F80" s="24">
        <f t="shared" si="0"/>
        <v>0</v>
      </c>
      <c r="G80" s="35">
        <v>0</v>
      </c>
      <c r="H80" s="83"/>
      <c r="I80" s="83"/>
      <c r="J80" s="36">
        <f>SUM(J74:J79)</f>
        <v>158313.09999999998</v>
      </c>
      <c r="K80" s="25"/>
      <c r="L80" s="86"/>
      <c r="M80" s="86"/>
    </row>
    <row r="81" spans="1:13" ht="17.25" customHeight="1" x14ac:dyDescent="0.2">
      <c r="A81" s="96" t="s">
        <v>47</v>
      </c>
      <c r="B81" s="97"/>
      <c r="C81" s="97"/>
      <c r="D81" s="97"/>
      <c r="E81" s="97"/>
      <c r="F81" s="97"/>
      <c r="G81" s="97"/>
      <c r="H81" s="97"/>
      <c r="I81" s="97"/>
      <c r="J81" s="98"/>
      <c r="K81" s="25"/>
      <c r="L81" s="86"/>
      <c r="M81" s="86"/>
    </row>
    <row r="82" spans="1:13" ht="15" x14ac:dyDescent="0.25">
      <c r="A82" s="26" t="s">
        <v>48</v>
      </c>
      <c r="B82" s="27">
        <v>1</v>
      </c>
      <c r="C82" s="28">
        <v>18357.37</v>
      </c>
      <c r="D82" s="42">
        <f>B82*C82</f>
        <v>18357.37</v>
      </c>
      <c r="E82" s="24">
        <v>1.04</v>
      </c>
      <c r="F82" s="24">
        <f t="shared" si="0"/>
        <v>19091.66</v>
      </c>
      <c r="G82" s="28">
        <v>20649.54</v>
      </c>
      <c r="H82" s="80">
        <f>ROUND(G82*1.04,2)</f>
        <v>21475.52</v>
      </c>
      <c r="I82" s="82">
        <f>H82</f>
        <v>21475.52</v>
      </c>
      <c r="J82" s="42">
        <f>B82*G82</f>
        <v>20649.54</v>
      </c>
      <c r="K82" s="25"/>
      <c r="L82" s="86"/>
      <c r="M82" s="86"/>
    </row>
    <row r="83" spans="1:13" ht="15.75" thickBot="1" x14ac:dyDescent="0.3">
      <c r="A83" s="43" t="s">
        <v>49</v>
      </c>
      <c r="B83" s="41">
        <v>1</v>
      </c>
      <c r="C83" s="28">
        <v>15909.71</v>
      </c>
      <c r="D83" s="42">
        <f>B83*C83</f>
        <v>15909.71</v>
      </c>
      <c r="E83" s="24">
        <v>1.04</v>
      </c>
      <c r="F83" s="24">
        <f t="shared" ref="F83:F137" si="19">ROUND(C83*E83,2)</f>
        <v>16546.099999999999</v>
      </c>
      <c r="G83" s="28">
        <v>17896.259999999998</v>
      </c>
      <c r="H83" s="80">
        <f>ROUND(G83*1.04,2)</f>
        <v>18612.11</v>
      </c>
      <c r="I83" s="82">
        <f>H83</f>
        <v>18612.11</v>
      </c>
      <c r="J83" s="42">
        <f>B83*G83</f>
        <v>17896.259999999998</v>
      </c>
      <c r="K83" s="25"/>
      <c r="L83" s="86"/>
      <c r="M83" s="86"/>
    </row>
    <row r="84" spans="1:13" ht="15" thickBot="1" x14ac:dyDescent="0.25">
      <c r="A84" s="45" t="s">
        <v>23</v>
      </c>
      <c r="B84" s="34">
        <v>2</v>
      </c>
      <c r="C84" s="35"/>
      <c r="D84" s="36">
        <f>D82+D83</f>
        <v>34267.08</v>
      </c>
      <c r="E84" s="24">
        <v>1.04</v>
      </c>
      <c r="F84" s="24">
        <f t="shared" si="19"/>
        <v>0</v>
      </c>
      <c r="G84" s="35">
        <v>0</v>
      </c>
      <c r="H84" s="83"/>
      <c r="I84" s="83"/>
      <c r="J84" s="36">
        <f>J82+J83</f>
        <v>38545.800000000003</v>
      </c>
      <c r="K84" s="25"/>
      <c r="L84" s="86"/>
      <c r="M84" s="86"/>
    </row>
    <row r="85" spans="1:13" ht="17.25" customHeight="1" x14ac:dyDescent="0.2">
      <c r="A85" s="96" t="s">
        <v>50</v>
      </c>
      <c r="B85" s="97"/>
      <c r="C85" s="97"/>
      <c r="D85" s="97"/>
      <c r="E85" s="97"/>
      <c r="F85" s="97"/>
      <c r="G85" s="97"/>
      <c r="H85" s="97"/>
      <c r="I85" s="97"/>
      <c r="J85" s="98"/>
      <c r="K85" s="25"/>
      <c r="L85" s="86"/>
      <c r="M85" s="86"/>
    </row>
    <row r="86" spans="1:13" ht="13.5" customHeight="1" x14ac:dyDescent="0.25">
      <c r="A86" s="26" t="s">
        <v>28</v>
      </c>
      <c r="B86" s="27">
        <v>1</v>
      </c>
      <c r="C86" s="28">
        <v>20804.97</v>
      </c>
      <c r="D86" s="29">
        <f>B86*C86</f>
        <v>20804.97</v>
      </c>
      <c r="E86" s="24">
        <v>1.04</v>
      </c>
      <c r="F86" s="24">
        <f t="shared" si="19"/>
        <v>21637.17</v>
      </c>
      <c r="G86" s="28">
        <v>23402.77</v>
      </c>
      <c r="H86" s="80">
        <f>ROUND(G86*1.04,2)</f>
        <v>24338.880000000001</v>
      </c>
      <c r="I86" s="82">
        <f>H86</f>
        <v>24338.880000000001</v>
      </c>
      <c r="J86" s="29">
        <f>B86*G86</f>
        <v>23402.77</v>
      </c>
      <c r="K86" s="25"/>
      <c r="L86" s="86"/>
      <c r="M86" s="86"/>
    </row>
    <row r="87" spans="1:13" ht="15" x14ac:dyDescent="0.25">
      <c r="A87" s="26" t="s">
        <v>29</v>
      </c>
      <c r="B87" s="27">
        <v>1</v>
      </c>
      <c r="C87" s="28">
        <v>18846.87</v>
      </c>
      <c r="D87" s="29">
        <f>B87*C87</f>
        <v>18846.87</v>
      </c>
      <c r="E87" s="24">
        <v>1.04</v>
      </c>
      <c r="F87" s="24">
        <f t="shared" si="19"/>
        <v>19600.740000000002</v>
      </c>
      <c r="G87" s="28">
        <v>21200.16</v>
      </c>
      <c r="H87" s="80">
        <f t="shared" ref="H87:H88" si="20">ROUND(G87*1.04,2)</f>
        <v>22048.17</v>
      </c>
      <c r="I87" s="82">
        <f t="shared" ref="I87:I88" si="21">H87</f>
        <v>22048.17</v>
      </c>
      <c r="J87" s="29">
        <f>B87*G87</f>
        <v>21200.16</v>
      </c>
      <c r="K87" s="25"/>
      <c r="L87" s="86"/>
      <c r="M87" s="86"/>
    </row>
    <row r="88" spans="1:13" ht="15" x14ac:dyDescent="0.25">
      <c r="A88" s="26" t="s">
        <v>30</v>
      </c>
      <c r="B88" s="27">
        <v>3</v>
      </c>
      <c r="C88" s="28">
        <v>15909.71</v>
      </c>
      <c r="D88" s="29">
        <f>B88*C88</f>
        <v>47729.13</v>
      </c>
      <c r="E88" s="24">
        <v>1.04</v>
      </c>
      <c r="F88" s="24">
        <f t="shared" si="19"/>
        <v>16546.099999999999</v>
      </c>
      <c r="G88" s="28">
        <v>17896.259999999998</v>
      </c>
      <c r="H88" s="80">
        <f t="shared" si="20"/>
        <v>18612.11</v>
      </c>
      <c r="I88" s="82">
        <f t="shared" si="21"/>
        <v>18612.11</v>
      </c>
      <c r="J88" s="29">
        <f>B88*G88</f>
        <v>53688.78</v>
      </c>
      <c r="K88" s="25"/>
      <c r="L88" s="86"/>
      <c r="M88" s="86"/>
    </row>
    <row r="89" spans="1:13" ht="15.75" thickBot="1" x14ac:dyDescent="0.3">
      <c r="A89" s="26" t="s">
        <v>31</v>
      </c>
      <c r="B89" s="27">
        <v>3</v>
      </c>
      <c r="C89" s="28">
        <v>13706.85</v>
      </c>
      <c r="D89" s="29">
        <f>B89*C89</f>
        <v>41120.550000000003</v>
      </c>
      <c r="E89" s="24">
        <v>1.04</v>
      </c>
      <c r="F89" s="24">
        <f t="shared" si="19"/>
        <v>14255.12</v>
      </c>
      <c r="G89" s="28">
        <v>15418.33</v>
      </c>
      <c r="H89" s="80">
        <f>ROUND(G89*1.04,2)</f>
        <v>16035.06</v>
      </c>
      <c r="I89" s="82">
        <f>H89</f>
        <v>16035.06</v>
      </c>
      <c r="J89" s="29">
        <f>B89*G89</f>
        <v>46254.99</v>
      </c>
      <c r="K89" s="25"/>
      <c r="L89" s="86"/>
      <c r="M89" s="86"/>
    </row>
    <row r="90" spans="1:13" ht="15" thickBot="1" x14ac:dyDescent="0.25">
      <c r="A90" s="45" t="s">
        <v>23</v>
      </c>
      <c r="B90" s="34">
        <f>SUM(B86:B89)</f>
        <v>8</v>
      </c>
      <c r="C90" s="35"/>
      <c r="D90" s="36">
        <f>SUM(D86:D89)</f>
        <v>128501.52</v>
      </c>
      <c r="E90" s="24">
        <v>1.04</v>
      </c>
      <c r="F90" s="24">
        <f t="shared" si="19"/>
        <v>0</v>
      </c>
      <c r="G90" s="35">
        <v>0</v>
      </c>
      <c r="H90" s="83"/>
      <c r="I90" s="83"/>
      <c r="J90" s="36">
        <f>SUM(J86:J89)</f>
        <v>144546.69999999998</v>
      </c>
      <c r="K90" s="25"/>
      <c r="L90" s="86"/>
      <c r="M90" s="86"/>
    </row>
    <row r="91" spans="1:13" ht="15" thickBot="1" x14ac:dyDescent="0.25">
      <c r="A91" s="45" t="s">
        <v>51</v>
      </c>
      <c r="B91" s="34">
        <f>B19+B25+B41+B45+B62+B72+B80+B90+B66+B84</f>
        <v>86</v>
      </c>
      <c r="C91" s="35"/>
      <c r="D91" s="36">
        <f>D19+D25+D41+D45+D62+D72+D80+D90+D66+D84</f>
        <v>1413271.6500000001</v>
      </c>
      <c r="E91" s="24">
        <v>1.04</v>
      </c>
      <c r="F91" s="24">
        <f t="shared" si="19"/>
        <v>0</v>
      </c>
      <c r="G91" s="35">
        <v>0</v>
      </c>
      <c r="H91" s="83"/>
      <c r="I91" s="83"/>
      <c r="J91" s="36">
        <f>J19+J25+J41+J45+J62+J72+J80+J90+J66+J84</f>
        <v>1612865.7099999997</v>
      </c>
      <c r="K91" s="25"/>
      <c r="L91" s="86"/>
      <c r="M91" s="86"/>
    </row>
    <row r="92" spans="1:13" ht="12.75" customHeight="1" x14ac:dyDescent="0.2">
      <c r="A92" s="118" t="s">
        <v>52</v>
      </c>
      <c r="B92" s="119"/>
      <c r="C92" s="119"/>
      <c r="D92" s="120"/>
      <c r="E92" s="24">
        <v>1.04</v>
      </c>
      <c r="F92" s="24">
        <f t="shared" si="19"/>
        <v>0</v>
      </c>
      <c r="G92" s="24"/>
      <c r="H92" s="24"/>
      <c r="I92" s="24"/>
      <c r="J92" s="56"/>
      <c r="K92" s="25"/>
      <c r="L92" s="86"/>
      <c r="M92" s="86"/>
    </row>
    <row r="93" spans="1:13" ht="21" customHeight="1" thickBot="1" x14ac:dyDescent="0.25">
      <c r="A93" s="106" t="s">
        <v>53</v>
      </c>
      <c r="B93" s="107"/>
      <c r="C93" s="107"/>
      <c r="D93" s="107"/>
      <c r="E93" s="107"/>
      <c r="F93" s="107"/>
      <c r="G93" s="107"/>
      <c r="H93" s="107"/>
      <c r="I93" s="107"/>
      <c r="J93" s="108"/>
      <c r="K93" s="25"/>
      <c r="L93" s="86"/>
      <c r="M93" s="86"/>
    </row>
    <row r="94" spans="1:13" ht="16.5" thickBot="1" x14ac:dyDescent="0.25">
      <c r="A94" s="99" t="s">
        <v>54</v>
      </c>
      <c r="B94" s="100"/>
      <c r="C94" s="100"/>
      <c r="D94" s="100"/>
      <c r="E94" s="100"/>
      <c r="F94" s="100"/>
      <c r="G94" s="100"/>
      <c r="H94" s="100"/>
      <c r="I94" s="100"/>
      <c r="J94" s="101"/>
      <c r="K94" s="25"/>
      <c r="L94" s="86"/>
      <c r="M94" s="86"/>
    </row>
    <row r="95" spans="1:13" ht="21.75" customHeight="1" x14ac:dyDescent="0.2">
      <c r="A95" s="102" t="s">
        <v>55</v>
      </c>
      <c r="B95" s="103"/>
      <c r="C95" s="103"/>
      <c r="D95" s="103"/>
      <c r="E95" s="103"/>
      <c r="F95" s="103"/>
      <c r="G95" s="103"/>
      <c r="H95" s="104"/>
      <c r="I95" s="104"/>
      <c r="J95" s="105"/>
      <c r="K95" s="25"/>
      <c r="L95" s="86"/>
      <c r="M95" s="86"/>
    </row>
    <row r="96" spans="1:13" ht="15" x14ac:dyDescent="0.25">
      <c r="A96" s="26" t="s">
        <v>56</v>
      </c>
      <c r="B96" s="27">
        <v>1</v>
      </c>
      <c r="C96" s="28">
        <v>18357.37</v>
      </c>
      <c r="D96" s="57">
        <f>B96*C96</f>
        <v>18357.37</v>
      </c>
      <c r="E96" s="58">
        <v>1.04</v>
      </c>
      <c r="F96" s="58">
        <f t="shared" si="19"/>
        <v>19091.66</v>
      </c>
      <c r="G96" s="28">
        <v>20649.54</v>
      </c>
      <c r="H96" s="80">
        <f>ROUND(G96*1.04,2)</f>
        <v>21475.52</v>
      </c>
      <c r="I96" s="82">
        <f>H96</f>
        <v>21475.52</v>
      </c>
      <c r="J96" s="29">
        <f>B96*G96</f>
        <v>20649.54</v>
      </c>
      <c r="K96" s="25"/>
      <c r="L96" s="86"/>
      <c r="M96" s="86"/>
    </row>
    <row r="97" spans="1:13" ht="15" x14ac:dyDescent="0.25">
      <c r="A97" s="26" t="s">
        <v>39</v>
      </c>
      <c r="B97" s="27">
        <v>2</v>
      </c>
      <c r="C97" s="28">
        <v>14685.89</v>
      </c>
      <c r="D97" s="57">
        <f>B97*C97</f>
        <v>29371.78</v>
      </c>
      <c r="E97" s="58">
        <v>1.04</v>
      </c>
      <c r="F97" s="58">
        <f t="shared" si="19"/>
        <v>15273.33</v>
      </c>
      <c r="G97" s="28">
        <v>16519.63</v>
      </c>
      <c r="H97" s="80">
        <f t="shared" ref="H97:H99" si="22">ROUND(G97*1.04,2)</f>
        <v>17180.419999999998</v>
      </c>
      <c r="I97" s="82">
        <f t="shared" ref="I97:I99" si="23">H97</f>
        <v>17180.419999999998</v>
      </c>
      <c r="J97" s="29">
        <f>B97*G97</f>
        <v>33039.26</v>
      </c>
      <c r="K97" s="25"/>
      <c r="L97" s="86"/>
      <c r="M97" s="86"/>
    </row>
    <row r="98" spans="1:13" ht="15" x14ac:dyDescent="0.25">
      <c r="A98" s="26" t="s">
        <v>30</v>
      </c>
      <c r="B98" s="27">
        <v>1</v>
      </c>
      <c r="C98" s="28">
        <v>14685.89</v>
      </c>
      <c r="D98" s="57">
        <f>B98*C98</f>
        <v>14685.89</v>
      </c>
      <c r="E98" s="58">
        <v>1.04</v>
      </c>
      <c r="F98" s="58">
        <f t="shared" si="19"/>
        <v>15273.33</v>
      </c>
      <c r="G98" s="28">
        <v>16519.63</v>
      </c>
      <c r="H98" s="80">
        <f t="shared" si="22"/>
        <v>17180.419999999998</v>
      </c>
      <c r="I98" s="82">
        <f t="shared" si="23"/>
        <v>17180.419999999998</v>
      </c>
      <c r="J98" s="29">
        <f>B98*G98</f>
        <v>16519.63</v>
      </c>
      <c r="K98" s="25"/>
      <c r="L98" s="86"/>
      <c r="M98" s="86"/>
    </row>
    <row r="99" spans="1:13" ht="14.25" customHeight="1" x14ac:dyDescent="0.25">
      <c r="A99" s="26" t="s">
        <v>31</v>
      </c>
      <c r="B99" s="27">
        <v>1</v>
      </c>
      <c r="C99" s="28">
        <v>12238.23</v>
      </c>
      <c r="D99" s="57">
        <f>B99*C99</f>
        <v>12238.23</v>
      </c>
      <c r="E99" s="58">
        <v>1.04</v>
      </c>
      <c r="F99" s="58">
        <f t="shared" si="19"/>
        <v>12727.76</v>
      </c>
      <c r="G99" s="28">
        <v>13766.34</v>
      </c>
      <c r="H99" s="80">
        <f t="shared" si="22"/>
        <v>14316.99</v>
      </c>
      <c r="I99" s="82">
        <f t="shared" si="23"/>
        <v>14316.99</v>
      </c>
      <c r="J99" s="29">
        <f>B99*G99</f>
        <v>13766.34</v>
      </c>
      <c r="K99" s="25"/>
      <c r="L99" s="86"/>
      <c r="M99" s="86"/>
    </row>
    <row r="100" spans="1:13" ht="15.75" thickBot="1" x14ac:dyDescent="0.3">
      <c r="A100" s="43" t="s">
        <v>57</v>
      </c>
      <c r="B100" s="41">
        <v>1</v>
      </c>
      <c r="C100" s="44">
        <v>11014.42</v>
      </c>
      <c r="D100" s="59">
        <f>B100*C100</f>
        <v>11014.42</v>
      </c>
      <c r="E100" s="60">
        <v>1.04</v>
      </c>
      <c r="F100" s="60">
        <f t="shared" si="19"/>
        <v>11455</v>
      </c>
      <c r="G100" s="44">
        <v>12389.73</v>
      </c>
      <c r="H100" s="80">
        <f>ROUND(G100*1.04,2)</f>
        <v>12885.32</v>
      </c>
      <c r="I100" s="82">
        <f>H100</f>
        <v>12885.32</v>
      </c>
      <c r="J100" s="42">
        <f>B100*G100</f>
        <v>12389.73</v>
      </c>
      <c r="K100" s="25"/>
      <c r="L100" s="86"/>
      <c r="M100" s="86"/>
    </row>
    <row r="101" spans="1:13" ht="15" customHeight="1" thickBot="1" x14ac:dyDescent="0.25">
      <c r="A101" s="45" t="s">
        <v>58</v>
      </c>
      <c r="B101" s="34">
        <f>SUM(B96:B100)</f>
        <v>6</v>
      </c>
      <c r="C101" s="35"/>
      <c r="D101" s="61">
        <f>SUM(D96:D100)</f>
        <v>85667.689999999988</v>
      </c>
      <c r="E101" s="62">
        <v>1.04</v>
      </c>
      <c r="F101" s="62">
        <f t="shared" si="19"/>
        <v>0</v>
      </c>
      <c r="G101" s="35">
        <v>0</v>
      </c>
      <c r="H101" s="83"/>
      <c r="I101" s="83"/>
      <c r="J101" s="36">
        <f>SUM(J96:J100)</f>
        <v>96364.5</v>
      </c>
      <c r="K101" s="25"/>
      <c r="L101" s="86"/>
      <c r="M101" s="86"/>
    </row>
    <row r="102" spans="1:13" ht="22.5" customHeight="1" x14ac:dyDescent="0.2">
      <c r="A102" s="96" t="s">
        <v>59</v>
      </c>
      <c r="B102" s="97"/>
      <c r="C102" s="97"/>
      <c r="D102" s="97"/>
      <c r="E102" s="97"/>
      <c r="F102" s="97"/>
      <c r="G102" s="97"/>
      <c r="H102" s="97"/>
      <c r="I102" s="97"/>
      <c r="J102" s="98"/>
      <c r="K102" s="25"/>
      <c r="L102" s="86"/>
      <c r="M102" s="86"/>
    </row>
    <row r="103" spans="1:13" ht="15" x14ac:dyDescent="0.25">
      <c r="A103" s="26" t="s">
        <v>56</v>
      </c>
      <c r="B103" s="27">
        <v>1</v>
      </c>
      <c r="C103" s="28">
        <v>18357.37</v>
      </c>
      <c r="D103" s="29">
        <f>B103*C103</f>
        <v>18357.37</v>
      </c>
      <c r="E103" s="24">
        <v>1.04</v>
      </c>
      <c r="F103" s="24">
        <f t="shared" si="19"/>
        <v>19091.66</v>
      </c>
      <c r="G103" s="28">
        <v>20649.54</v>
      </c>
      <c r="H103" s="80">
        <f>ROUND(G103*1.04,2)</f>
        <v>21475.52</v>
      </c>
      <c r="I103" s="82">
        <f>H103</f>
        <v>21475.52</v>
      </c>
      <c r="J103" s="29">
        <f>B103*G103</f>
        <v>20649.54</v>
      </c>
      <c r="K103" s="25"/>
      <c r="L103" s="86"/>
      <c r="M103" s="86"/>
    </row>
    <row r="104" spans="1:13" ht="13.5" customHeight="1" x14ac:dyDescent="0.25">
      <c r="A104" s="26" t="s">
        <v>39</v>
      </c>
      <c r="B104" s="41">
        <v>2</v>
      </c>
      <c r="C104" s="28">
        <v>14685.89</v>
      </c>
      <c r="D104" s="29">
        <f>B104*C104</f>
        <v>29371.78</v>
      </c>
      <c r="E104" s="24">
        <v>1.04</v>
      </c>
      <c r="F104" s="24">
        <f t="shared" si="19"/>
        <v>15273.33</v>
      </c>
      <c r="G104" s="28">
        <v>16519.63</v>
      </c>
      <c r="H104" s="80">
        <f t="shared" ref="H104:H106" si="24">ROUND(G104*1.04,2)</f>
        <v>17180.419999999998</v>
      </c>
      <c r="I104" s="82">
        <f t="shared" ref="I104:I106" si="25">H104</f>
        <v>17180.419999999998</v>
      </c>
      <c r="J104" s="29">
        <f>B104*G104</f>
        <v>33039.26</v>
      </c>
      <c r="K104" s="25"/>
      <c r="L104" s="86"/>
      <c r="M104" s="86"/>
    </row>
    <row r="105" spans="1:13" ht="15" x14ac:dyDescent="0.25">
      <c r="A105" s="26" t="s">
        <v>30</v>
      </c>
      <c r="B105" s="27">
        <v>1</v>
      </c>
      <c r="C105" s="28">
        <v>14685.89</v>
      </c>
      <c r="D105" s="29">
        <f>B105*C105</f>
        <v>14685.89</v>
      </c>
      <c r="E105" s="24">
        <v>1.04</v>
      </c>
      <c r="F105" s="24">
        <f t="shared" si="19"/>
        <v>15273.33</v>
      </c>
      <c r="G105" s="28">
        <v>16519.63</v>
      </c>
      <c r="H105" s="80">
        <f t="shared" si="24"/>
        <v>17180.419999999998</v>
      </c>
      <c r="I105" s="82">
        <f t="shared" si="25"/>
        <v>17180.419999999998</v>
      </c>
      <c r="J105" s="29">
        <f>B105*G105</f>
        <v>16519.63</v>
      </c>
      <c r="K105" s="25"/>
      <c r="L105" s="86"/>
      <c r="M105" s="86"/>
    </row>
    <row r="106" spans="1:13" ht="13.5" customHeight="1" x14ac:dyDescent="0.25">
      <c r="A106" s="26" t="s">
        <v>31</v>
      </c>
      <c r="B106" s="27">
        <v>1</v>
      </c>
      <c r="C106" s="28">
        <v>12238.23</v>
      </c>
      <c r="D106" s="29">
        <f>B106*C106</f>
        <v>12238.23</v>
      </c>
      <c r="E106" s="24">
        <v>1.04</v>
      </c>
      <c r="F106" s="24">
        <f t="shared" si="19"/>
        <v>12727.76</v>
      </c>
      <c r="G106" s="28">
        <v>13766.34</v>
      </c>
      <c r="H106" s="80">
        <f t="shared" si="24"/>
        <v>14316.99</v>
      </c>
      <c r="I106" s="82">
        <f t="shared" si="25"/>
        <v>14316.99</v>
      </c>
      <c r="J106" s="29">
        <f>B106*G106</f>
        <v>13766.34</v>
      </c>
      <c r="K106" s="25"/>
      <c r="L106" s="86"/>
      <c r="M106" s="86"/>
    </row>
    <row r="107" spans="1:13" ht="15.75" customHeight="1" thickBot="1" x14ac:dyDescent="0.3">
      <c r="A107" s="43" t="s">
        <v>57</v>
      </c>
      <c r="B107" s="41">
        <v>1</v>
      </c>
      <c r="C107" s="28">
        <v>11014.42</v>
      </c>
      <c r="D107" s="42">
        <f>B107*C107</f>
        <v>11014.42</v>
      </c>
      <c r="E107" s="24">
        <v>1.04</v>
      </c>
      <c r="F107" s="24">
        <f t="shared" si="19"/>
        <v>11455</v>
      </c>
      <c r="G107" s="28">
        <v>12389.73</v>
      </c>
      <c r="H107" s="80">
        <f>ROUND(G107*1.04,2)</f>
        <v>12885.32</v>
      </c>
      <c r="I107" s="82">
        <f>H107</f>
        <v>12885.32</v>
      </c>
      <c r="J107" s="42">
        <f>B107*G107</f>
        <v>12389.73</v>
      </c>
      <c r="K107" s="25"/>
      <c r="L107" s="86"/>
      <c r="M107" s="86"/>
    </row>
    <row r="108" spans="1:13" ht="15" thickBot="1" x14ac:dyDescent="0.25">
      <c r="A108" s="45" t="s">
        <v>58</v>
      </c>
      <c r="B108" s="34">
        <f>SUM(B103:B107)</f>
        <v>6</v>
      </c>
      <c r="C108" s="35"/>
      <c r="D108" s="36">
        <f>SUM(D103:D107)</f>
        <v>85667.689999999988</v>
      </c>
      <c r="E108" s="24">
        <v>1.04</v>
      </c>
      <c r="F108" s="24">
        <f t="shared" si="19"/>
        <v>0</v>
      </c>
      <c r="G108" s="35">
        <v>0</v>
      </c>
      <c r="H108" s="83"/>
      <c r="I108" s="83"/>
      <c r="J108" s="36">
        <f>SUM(J103:J107)</f>
        <v>96364.5</v>
      </c>
      <c r="K108" s="25"/>
      <c r="L108" s="86"/>
      <c r="M108" s="86"/>
    </row>
    <row r="109" spans="1:13" ht="24.75" customHeight="1" x14ac:dyDescent="0.2">
      <c r="A109" s="96" t="s">
        <v>60</v>
      </c>
      <c r="B109" s="97"/>
      <c r="C109" s="97"/>
      <c r="D109" s="97"/>
      <c r="E109" s="97"/>
      <c r="F109" s="97"/>
      <c r="G109" s="97"/>
      <c r="H109" s="97"/>
      <c r="I109" s="97"/>
      <c r="J109" s="98"/>
      <c r="K109" s="25"/>
      <c r="L109" s="86"/>
      <c r="M109" s="86"/>
    </row>
    <row r="110" spans="1:13" ht="15" x14ac:dyDescent="0.25">
      <c r="A110" s="26" t="s">
        <v>56</v>
      </c>
      <c r="B110" s="27">
        <v>1</v>
      </c>
      <c r="C110" s="28">
        <v>18357.37</v>
      </c>
      <c r="D110" s="29">
        <f>B110*C110</f>
        <v>18357.37</v>
      </c>
      <c r="E110" s="24">
        <v>1.04</v>
      </c>
      <c r="F110" s="24">
        <f t="shared" si="19"/>
        <v>19091.66</v>
      </c>
      <c r="G110" s="28">
        <v>20649.54</v>
      </c>
      <c r="H110" s="80">
        <f>ROUND(G110*1.04,2)</f>
        <v>21475.52</v>
      </c>
      <c r="I110" s="82">
        <f>H110</f>
        <v>21475.52</v>
      </c>
      <c r="J110" s="29">
        <f>B110*G110</f>
        <v>20649.54</v>
      </c>
      <c r="K110" s="25"/>
      <c r="L110" s="86"/>
      <c r="M110" s="86"/>
    </row>
    <row r="111" spans="1:13" ht="15" x14ac:dyDescent="0.25">
      <c r="A111" s="26" t="s">
        <v>39</v>
      </c>
      <c r="B111" s="27">
        <v>3</v>
      </c>
      <c r="C111" s="28">
        <v>14685.89</v>
      </c>
      <c r="D111" s="29">
        <f>B111*C111</f>
        <v>44057.67</v>
      </c>
      <c r="E111" s="24">
        <v>1.04</v>
      </c>
      <c r="F111" s="24">
        <f t="shared" si="19"/>
        <v>15273.33</v>
      </c>
      <c r="G111" s="28">
        <v>16519.63</v>
      </c>
      <c r="H111" s="80">
        <f t="shared" ref="H111:H112" si="26">ROUND(G111*1.04,2)</f>
        <v>17180.419999999998</v>
      </c>
      <c r="I111" s="82">
        <f t="shared" ref="I111:I112" si="27">H111</f>
        <v>17180.419999999998</v>
      </c>
      <c r="J111" s="29">
        <f>B111*G111</f>
        <v>49558.89</v>
      </c>
      <c r="K111" s="25"/>
      <c r="L111" s="86"/>
      <c r="M111" s="86"/>
    </row>
    <row r="112" spans="1:13" ht="15" x14ac:dyDescent="0.25">
      <c r="A112" s="26" t="s">
        <v>31</v>
      </c>
      <c r="B112" s="27">
        <v>2</v>
      </c>
      <c r="C112" s="28">
        <v>12238.23</v>
      </c>
      <c r="D112" s="29">
        <f>B112*C112</f>
        <v>24476.46</v>
      </c>
      <c r="E112" s="24">
        <v>1.04</v>
      </c>
      <c r="F112" s="24">
        <f t="shared" si="19"/>
        <v>12727.76</v>
      </c>
      <c r="G112" s="28">
        <v>13766.34</v>
      </c>
      <c r="H112" s="80">
        <f t="shared" si="26"/>
        <v>14316.99</v>
      </c>
      <c r="I112" s="82">
        <f t="shared" si="27"/>
        <v>14316.99</v>
      </c>
      <c r="J112" s="29">
        <f>B112*G112</f>
        <v>27532.68</v>
      </c>
      <c r="K112" s="25"/>
      <c r="L112" s="86"/>
      <c r="M112" s="86"/>
    </row>
    <row r="113" spans="1:13" ht="15.75" thickBot="1" x14ac:dyDescent="0.3">
      <c r="A113" s="43" t="s">
        <v>57</v>
      </c>
      <c r="B113" s="41">
        <v>1</v>
      </c>
      <c r="C113" s="28">
        <v>11014.42</v>
      </c>
      <c r="D113" s="42">
        <f>B113*C113</f>
        <v>11014.42</v>
      </c>
      <c r="E113" s="24">
        <v>1.04</v>
      </c>
      <c r="F113" s="24">
        <f t="shared" si="19"/>
        <v>11455</v>
      </c>
      <c r="G113" s="28">
        <v>12389.73</v>
      </c>
      <c r="H113" s="80">
        <f>ROUND(G113*1.04,2)</f>
        <v>12885.32</v>
      </c>
      <c r="I113" s="82">
        <f>H113</f>
        <v>12885.32</v>
      </c>
      <c r="J113" s="42">
        <f>B113*G113</f>
        <v>12389.73</v>
      </c>
      <c r="K113" s="25"/>
      <c r="L113" s="86"/>
      <c r="M113" s="86"/>
    </row>
    <row r="114" spans="1:13" ht="15" thickBot="1" x14ac:dyDescent="0.25">
      <c r="A114" s="45" t="s">
        <v>58</v>
      </c>
      <c r="B114" s="34">
        <f>SUM(B110:B113)</f>
        <v>7</v>
      </c>
      <c r="C114" s="34"/>
      <c r="D114" s="36">
        <f>SUM(D110:D113)</f>
        <v>97905.919999999998</v>
      </c>
      <c r="E114" s="24">
        <v>1.04</v>
      </c>
      <c r="F114" s="24">
        <f t="shared" si="19"/>
        <v>0</v>
      </c>
      <c r="G114" s="35">
        <v>0</v>
      </c>
      <c r="H114" s="83"/>
      <c r="I114" s="83"/>
      <c r="J114" s="36">
        <f>SUM(J110:J113)</f>
        <v>110130.83999999998</v>
      </c>
      <c r="K114" s="25"/>
      <c r="L114" s="86"/>
      <c r="M114" s="86"/>
    </row>
    <row r="115" spans="1:13" ht="18.75" customHeight="1" x14ac:dyDescent="0.2">
      <c r="A115" s="96" t="s">
        <v>61</v>
      </c>
      <c r="B115" s="97"/>
      <c r="C115" s="97"/>
      <c r="D115" s="97"/>
      <c r="E115" s="97"/>
      <c r="F115" s="97"/>
      <c r="G115" s="97"/>
      <c r="H115" s="97"/>
      <c r="I115" s="97"/>
      <c r="J115" s="98"/>
      <c r="K115" s="25"/>
      <c r="L115" s="86"/>
      <c r="M115" s="86"/>
    </row>
    <row r="116" spans="1:13" ht="15" x14ac:dyDescent="0.25">
      <c r="A116" s="26" t="s">
        <v>56</v>
      </c>
      <c r="B116" s="27">
        <v>1</v>
      </c>
      <c r="C116" s="28">
        <v>18357.37</v>
      </c>
      <c r="D116" s="29">
        <f>B116*C116</f>
        <v>18357.37</v>
      </c>
      <c r="E116" s="24">
        <v>1.04</v>
      </c>
      <c r="F116" s="24">
        <f t="shared" si="19"/>
        <v>19091.66</v>
      </c>
      <c r="G116" s="28">
        <v>20649.54</v>
      </c>
      <c r="H116" s="80">
        <f>ROUND(G116*1.04,2)</f>
        <v>21475.52</v>
      </c>
      <c r="I116" s="82">
        <f>H116</f>
        <v>21475.52</v>
      </c>
      <c r="J116" s="29">
        <f>B116*G116</f>
        <v>20649.54</v>
      </c>
      <c r="K116" s="25"/>
      <c r="L116" s="86"/>
      <c r="M116" s="86"/>
    </row>
    <row r="117" spans="1:13" ht="15" x14ac:dyDescent="0.25">
      <c r="A117" s="26" t="s">
        <v>31</v>
      </c>
      <c r="B117" s="27">
        <v>2</v>
      </c>
      <c r="C117" s="28">
        <v>12238.23</v>
      </c>
      <c r="D117" s="29">
        <f>B117*C117</f>
        <v>24476.46</v>
      </c>
      <c r="E117" s="24">
        <v>1.04</v>
      </c>
      <c r="F117" s="24">
        <f t="shared" si="19"/>
        <v>12727.76</v>
      </c>
      <c r="G117" s="28">
        <v>13766.34</v>
      </c>
      <c r="H117" s="80">
        <f t="shared" ref="H117:H120" si="28">ROUND(G117*1.04,2)</f>
        <v>14316.99</v>
      </c>
      <c r="I117" s="82">
        <f t="shared" ref="I117:I120" si="29">H117</f>
        <v>14316.99</v>
      </c>
      <c r="J117" s="29">
        <f>B117*G117</f>
        <v>27532.68</v>
      </c>
      <c r="K117" s="25"/>
      <c r="L117" s="86"/>
      <c r="M117" s="86"/>
    </row>
    <row r="118" spans="1:13" ht="15" x14ac:dyDescent="0.25">
      <c r="A118" s="26" t="s">
        <v>30</v>
      </c>
      <c r="B118" s="27">
        <v>2</v>
      </c>
      <c r="C118" s="28">
        <v>14685.89</v>
      </c>
      <c r="D118" s="29">
        <f>B118*C118</f>
        <v>29371.78</v>
      </c>
      <c r="E118" s="24">
        <v>1.04</v>
      </c>
      <c r="F118" s="24">
        <f t="shared" si="19"/>
        <v>15273.33</v>
      </c>
      <c r="G118" s="28">
        <v>16519.63</v>
      </c>
      <c r="H118" s="80">
        <f t="shared" si="28"/>
        <v>17180.419999999998</v>
      </c>
      <c r="I118" s="82">
        <f t="shared" si="29"/>
        <v>17180.419999999998</v>
      </c>
      <c r="J118" s="29">
        <f>B118*G118</f>
        <v>33039.26</v>
      </c>
      <c r="K118" s="25"/>
      <c r="L118" s="86"/>
      <c r="M118" s="86"/>
    </row>
    <row r="119" spans="1:13" ht="15" x14ac:dyDescent="0.25">
      <c r="A119" s="26" t="s">
        <v>39</v>
      </c>
      <c r="B119" s="27">
        <v>1</v>
      </c>
      <c r="C119" s="28">
        <v>14685.89</v>
      </c>
      <c r="D119" s="29">
        <f>B119*C119</f>
        <v>14685.89</v>
      </c>
      <c r="E119" s="24">
        <v>1.04</v>
      </c>
      <c r="F119" s="24">
        <f t="shared" si="19"/>
        <v>15273.33</v>
      </c>
      <c r="G119" s="28">
        <v>16519.63</v>
      </c>
      <c r="H119" s="80">
        <f t="shared" si="28"/>
        <v>17180.419999999998</v>
      </c>
      <c r="I119" s="82">
        <f t="shared" si="29"/>
        <v>17180.419999999998</v>
      </c>
      <c r="J119" s="29">
        <f>B119*G119</f>
        <v>16519.63</v>
      </c>
      <c r="K119" s="25"/>
      <c r="L119" s="86"/>
      <c r="M119" s="86"/>
    </row>
    <row r="120" spans="1:13" ht="15.75" thickBot="1" x14ac:dyDescent="0.3">
      <c r="A120" s="63" t="s">
        <v>57</v>
      </c>
      <c r="B120" s="64">
        <v>1</v>
      </c>
      <c r="C120" s="28">
        <v>11014.42</v>
      </c>
      <c r="D120" s="65">
        <f>B120*C120</f>
        <v>11014.42</v>
      </c>
      <c r="E120" s="24">
        <v>1.04</v>
      </c>
      <c r="F120" s="24">
        <f t="shared" si="19"/>
        <v>11455</v>
      </c>
      <c r="G120" s="28">
        <v>12389.73</v>
      </c>
      <c r="H120" s="80">
        <f t="shared" si="28"/>
        <v>12885.32</v>
      </c>
      <c r="I120" s="82">
        <f t="shared" si="29"/>
        <v>12885.32</v>
      </c>
      <c r="J120" s="65">
        <f>B120*G120</f>
        <v>12389.73</v>
      </c>
      <c r="K120" s="25"/>
      <c r="L120" s="86"/>
      <c r="M120" s="86"/>
    </row>
    <row r="121" spans="1:13" ht="15" thickBot="1" x14ac:dyDescent="0.25">
      <c r="A121" s="45" t="s">
        <v>58</v>
      </c>
      <c r="B121" s="34">
        <f>SUM(B116:B120)</f>
        <v>7</v>
      </c>
      <c r="C121" s="35"/>
      <c r="D121" s="36">
        <f>SUM(D116:D120)</f>
        <v>97905.919999999998</v>
      </c>
      <c r="E121" s="24">
        <v>1.04</v>
      </c>
      <c r="F121" s="24">
        <f t="shared" si="19"/>
        <v>0</v>
      </c>
      <c r="G121" s="35">
        <v>0</v>
      </c>
      <c r="H121" s="83"/>
      <c r="I121" s="83"/>
      <c r="J121" s="36">
        <f>SUM(J116:J120)</f>
        <v>110130.84000000001</v>
      </c>
      <c r="K121" s="25"/>
      <c r="L121" s="86"/>
      <c r="M121" s="86"/>
    </row>
    <row r="122" spans="1:13" ht="18" customHeight="1" x14ac:dyDescent="0.2">
      <c r="A122" s="96" t="s">
        <v>62</v>
      </c>
      <c r="B122" s="97"/>
      <c r="C122" s="97"/>
      <c r="D122" s="97"/>
      <c r="E122" s="97"/>
      <c r="F122" s="97"/>
      <c r="G122" s="97"/>
      <c r="H122" s="97"/>
      <c r="I122" s="97"/>
      <c r="J122" s="98"/>
      <c r="K122" s="25"/>
      <c r="L122" s="86"/>
      <c r="M122" s="86"/>
    </row>
    <row r="123" spans="1:13" ht="15" x14ac:dyDescent="0.25">
      <c r="A123" s="26" t="s">
        <v>56</v>
      </c>
      <c r="B123" s="27">
        <v>1</v>
      </c>
      <c r="C123" s="28">
        <v>18357.37</v>
      </c>
      <c r="D123" s="29">
        <f>B123*C123</f>
        <v>18357.37</v>
      </c>
      <c r="E123" s="24">
        <v>1.04</v>
      </c>
      <c r="F123" s="24">
        <f t="shared" si="19"/>
        <v>19091.66</v>
      </c>
      <c r="G123" s="28">
        <v>20649.54</v>
      </c>
      <c r="H123" s="80">
        <f>ROUND(G123*1.04,2)</f>
        <v>21475.52</v>
      </c>
      <c r="I123" s="82">
        <f>H123</f>
        <v>21475.52</v>
      </c>
      <c r="J123" s="29">
        <f>B123*G123</f>
        <v>20649.54</v>
      </c>
      <c r="K123" s="25"/>
      <c r="L123" s="86"/>
      <c r="M123" s="86"/>
    </row>
    <row r="124" spans="1:13" ht="15" x14ac:dyDescent="0.25">
      <c r="A124" s="26" t="s">
        <v>39</v>
      </c>
      <c r="B124" s="41">
        <v>1</v>
      </c>
      <c r="C124" s="28">
        <v>14685.89</v>
      </c>
      <c r="D124" s="29">
        <f>B124*C124</f>
        <v>14685.89</v>
      </c>
      <c r="E124" s="24">
        <v>1.04</v>
      </c>
      <c r="F124" s="24">
        <f t="shared" si="19"/>
        <v>15273.33</v>
      </c>
      <c r="G124" s="28">
        <v>16519.63</v>
      </c>
      <c r="H124" s="80">
        <f t="shared" ref="H124:H126" si="30">ROUND(G124*1.04,2)</f>
        <v>17180.419999999998</v>
      </c>
      <c r="I124" s="82">
        <f t="shared" ref="I124:I126" si="31">H124</f>
        <v>17180.419999999998</v>
      </c>
      <c r="J124" s="29">
        <f>B124*G124</f>
        <v>16519.63</v>
      </c>
      <c r="K124" s="25"/>
      <c r="L124" s="86"/>
      <c r="M124" s="86"/>
    </row>
    <row r="125" spans="1:13" ht="15" x14ac:dyDescent="0.25">
      <c r="A125" s="26" t="s">
        <v>30</v>
      </c>
      <c r="B125" s="27">
        <v>1</v>
      </c>
      <c r="C125" s="28">
        <v>14685.89</v>
      </c>
      <c r="D125" s="29">
        <f>B125*C125</f>
        <v>14685.89</v>
      </c>
      <c r="E125" s="24">
        <v>1.04</v>
      </c>
      <c r="F125" s="24">
        <f t="shared" si="19"/>
        <v>15273.33</v>
      </c>
      <c r="G125" s="28">
        <v>16519.63</v>
      </c>
      <c r="H125" s="80">
        <f t="shared" si="30"/>
        <v>17180.419999999998</v>
      </c>
      <c r="I125" s="82">
        <f t="shared" si="31"/>
        <v>17180.419999999998</v>
      </c>
      <c r="J125" s="29">
        <f>B125*G125</f>
        <v>16519.63</v>
      </c>
      <c r="K125" s="25"/>
      <c r="L125" s="86"/>
      <c r="M125" s="86"/>
    </row>
    <row r="126" spans="1:13" ht="15" x14ac:dyDescent="0.25">
      <c r="A126" s="26" t="s">
        <v>31</v>
      </c>
      <c r="B126" s="27">
        <v>1</v>
      </c>
      <c r="C126" s="28">
        <v>12238.23</v>
      </c>
      <c r="D126" s="29">
        <f>B126*C126</f>
        <v>12238.23</v>
      </c>
      <c r="E126" s="24">
        <v>1.04</v>
      </c>
      <c r="F126" s="24">
        <f t="shared" si="19"/>
        <v>12727.76</v>
      </c>
      <c r="G126" s="28">
        <v>13766.34</v>
      </c>
      <c r="H126" s="80">
        <f t="shared" si="30"/>
        <v>14316.99</v>
      </c>
      <c r="I126" s="82">
        <f t="shared" si="31"/>
        <v>14316.99</v>
      </c>
      <c r="J126" s="29">
        <f>B126*G126</f>
        <v>13766.34</v>
      </c>
      <c r="K126" s="25"/>
      <c r="L126" s="86"/>
      <c r="M126" s="86"/>
    </row>
    <row r="127" spans="1:13" ht="15.75" thickBot="1" x14ac:dyDescent="0.3">
      <c r="A127" s="43" t="s">
        <v>57</v>
      </c>
      <c r="B127" s="41">
        <v>1</v>
      </c>
      <c r="C127" s="28">
        <v>11014.42</v>
      </c>
      <c r="D127" s="42">
        <f>B127*C127</f>
        <v>11014.42</v>
      </c>
      <c r="E127" s="24">
        <v>1.04</v>
      </c>
      <c r="F127" s="24">
        <f t="shared" si="19"/>
        <v>11455</v>
      </c>
      <c r="G127" s="28">
        <v>12389.73</v>
      </c>
      <c r="H127" s="80">
        <f>ROUND(G127*1.04,2)</f>
        <v>12885.32</v>
      </c>
      <c r="I127" s="82">
        <f>H127</f>
        <v>12885.32</v>
      </c>
      <c r="J127" s="42">
        <f>B127*G127</f>
        <v>12389.73</v>
      </c>
      <c r="K127" s="25"/>
      <c r="L127" s="86"/>
      <c r="M127" s="86"/>
    </row>
    <row r="128" spans="1:13" ht="15" thickBot="1" x14ac:dyDescent="0.25">
      <c r="A128" s="45" t="s">
        <v>58</v>
      </c>
      <c r="B128" s="34">
        <f>SUM(B123:B127)</f>
        <v>5</v>
      </c>
      <c r="C128" s="35"/>
      <c r="D128" s="36">
        <f>SUM(D123:D127)</f>
        <v>70981.799999999988</v>
      </c>
      <c r="E128" s="24">
        <v>1.04</v>
      </c>
      <c r="F128" s="24">
        <f t="shared" si="19"/>
        <v>0</v>
      </c>
      <c r="G128" s="35">
        <v>0</v>
      </c>
      <c r="H128" s="83"/>
      <c r="I128" s="83"/>
      <c r="J128" s="36">
        <f>SUM(J123:J127)</f>
        <v>79844.87</v>
      </c>
      <c r="K128" s="25"/>
      <c r="L128" s="86"/>
      <c r="M128" s="86"/>
    </row>
    <row r="129" spans="1:13" ht="17.25" customHeight="1" x14ac:dyDescent="0.2">
      <c r="A129" s="96" t="s">
        <v>63</v>
      </c>
      <c r="B129" s="97"/>
      <c r="C129" s="97"/>
      <c r="D129" s="97"/>
      <c r="E129" s="97"/>
      <c r="F129" s="97"/>
      <c r="G129" s="97"/>
      <c r="H129" s="97"/>
      <c r="I129" s="97"/>
      <c r="J129" s="98"/>
      <c r="K129" s="25"/>
      <c r="L129" s="86"/>
      <c r="M129" s="86"/>
    </row>
    <row r="130" spans="1:13" ht="15" x14ac:dyDescent="0.25">
      <c r="A130" s="26" t="s">
        <v>56</v>
      </c>
      <c r="B130" s="27">
        <v>1</v>
      </c>
      <c r="C130" s="28">
        <v>18357.37</v>
      </c>
      <c r="D130" s="29">
        <f>B130*C130</f>
        <v>18357.37</v>
      </c>
      <c r="E130" s="24">
        <v>1.04</v>
      </c>
      <c r="F130" s="24">
        <f t="shared" si="19"/>
        <v>19091.66</v>
      </c>
      <c r="G130" s="28">
        <v>20649.54</v>
      </c>
      <c r="H130" s="80">
        <f>ROUND(G130*1.04,2)</f>
        <v>21475.52</v>
      </c>
      <c r="I130" s="82">
        <f>H130</f>
        <v>21475.52</v>
      </c>
      <c r="J130" s="29">
        <f>B130*G130</f>
        <v>20649.54</v>
      </c>
      <c r="K130" s="25"/>
      <c r="L130" s="86"/>
      <c r="M130" s="86"/>
    </row>
    <row r="131" spans="1:13" ht="15" x14ac:dyDescent="0.25">
      <c r="A131" s="26" t="s">
        <v>39</v>
      </c>
      <c r="B131" s="41">
        <v>2</v>
      </c>
      <c r="C131" s="28">
        <v>14685.89</v>
      </c>
      <c r="D131" s="29">
        <f>B131*C131</f>
        <v>29371.78</v>
      </c>
      <c r="E131" s="24">
        <v>1.04</v>
      </c>
      <c r="F131" s="24">
        <f t="shared" si="19"/>
        <v>15273.33</v>
      </c>
      <c r="G131" s="28">
        <v>16519.63</v>
      </c>
      <c r="H131" s="80">
        <f t="shared" ref="H131:H134" si="32">ROUND(G131*1.04,2)</f>
        <v>17180.419999999998</v>
      </c>
      <c r="I131" s="82">
        <f t="shared" ref="I131:I134" si="33">H131</f>
        <v>17180.419999999998</v>
      </c>
      <c r="J131" s="29">
        <f>B131*G131</f>
        <v>33039.26</v>
      </c>
      <c r="K131" s="25"/>
      <c r="L131" s="86"/>
      <c r="M131" s="86"/>
    </row>
    <row r="132" spans="1:13" ht="15" hidden="1" outlineLevel="1" x14ac:dyDescent="0.25">
      <c r="A132" s="26" t="s">
        <v>30</v>
      </c>
      <c r="B132" s="27">
        <f>1-1</f>
        <v>0</v>
      </c>
      <c r="C132" s="28">
        <v>14685.89</v>
      </c>
      <c r="D132" s="29">
        <f>B132*C132</f>
        <v>0</v>
      </c>
      <c r="E132" s="24">
        <v>1.04</v>
      </c>
      <c r="F132" s="24">
        <f t="shared" si="19"/>
        <v>15273.33</v>
      </c>
      <c r="G132" s="28">
        <v>16519.63</v>
      </c>
      <c r="H132" s="80">
        <f t="shared" si="32"/>
        <v>17180.419999999998</v>
      </c>
      <c r="I132" s="82">
        <f t="shared" si="33"/>
        <v>17180.419999999998</v>
      </c>
      <c r="J132" s="29">
        <f>B132*G132</f>
        <v>0</v>
      </c>
      <c r="K132" s="25"/>
      <c r="L132" s="86"/>
      <c r="M132" s="86"/>
    </row>
    <row r="133" spans="1:13" ht="15" collapsed="1" x14ac:dyDescent="0.25">
      <c r="A133" s="26" t="s">
        <v>31</v>
      </c>
      <c r="B133" s="27">
        <v>2</v>
      </c>
      <c r="C133" s="28">
        <v>12238.23</v>
      </c>
      <c r="D133" s="29">
        <f>B133*C133</f>
        <v>24476.46</v>
      </c>
      <c r="E133" s="24">
        <v>1.04</v>
      </c>
      <c r="F133" s="24">
        <f t="shared" si="19"/>
        <v>12727.76</v>
      </c>
      <c r="G133" s="28">
        <v>13766.34</v>
      </c>
      <c r="H133" s="80">
        <f t="shared" si="32"/>
        <v>14316.99</v>
      </c>
      <c r="I133" s="82">
        <f t="shared" si="33"/>
        <v>14316.99</v>
      </c>
      <c r="J133" s="29">
        <f>B133*G133</f>
        <v>27532.68</v>
      </c>
      <c r="K133" s="25"/>
      <c r="L133" s="86"/>
      <c r="M133" s="86"/>
    </row>
    <row r="134" spans="1:13" ht="15.75" thickBot="1" x14ac:dyDescent="0.3">
      <c r="A134" s="43" t="s">
        <v>57</v>
      </c>
      <c r="B134" s="41">
        <v>1</v>
      </c>
      <c r="C134" s="28">
        <v>11014.42</v>
      </c>
      <c r="D134" s="42">
        <f>B134*C134</f>
        <v>11014.42</v>
      </c>
      <c r="E134" s="24">
        <v>1.04</v>
      </c>
      <c r="F134" s="24">
        <f t="shared" si="19"/>
        <v>11455</v>
      </c>
      <c r="G134" s="28">
        <v>12389.73</v>
      </c>
      <c r="H134" s="80">
        <f t="shared" si="32"/>
        <v>12885.32</v>
      </c>
      <c r="I134" s="82">
        <f t="shared" si="33"/>
        <v>12885.32</v>
      </c>
      <c r="J134" s="42">
        <f>B134*G134</f>
        <v>12389.73</v>
      </c>
      <c r="K134" s="25"/>
      <c r="L134" s="86"/>
      <c r="M134" s="86"/>
    </row>
    <row r="135" spans="1:13" ht="15" thickBot="1" x14ac:dyDescent="0.25">
      <c r="A135" s="45" t="s">
        <v>58</v>
      </c>
      <c r="B135" s="34">
        <f>SUM(B130:B134)</f>
        <v>6</v>
      </c>
      <c r="C135" s="35"/>
      <c r="D135" s="36">
        <f>SUM(D130:D134)</f>
        <v>83220.029999999984</v>
      </c>
      <c r="E135" s="24">
        <v>1.04</v>
      </c>
      <c r="F135" s="24">
        <f t="shared" si="19"/>
        <v>0</v>
      </c>
      <c r="G135" s="35">
        <v>0</v>
      </c>
      <c r="H135" s="83"/>
      <c r="I135" s="83"/>
      <c r="J135" s="36">
        <f>SUM(J130:J134)</f>
        <v>93611.21</v>
      </c>
      <c r="K135" s="25"/>
      <c r="L135" s="4"/>
      <c r="M135" s="4"/>
    </row>
    <row r="136" spans="1:13" ht="15" thickBot="1" x14ac:dyDescent="0.25">
      <c r="A136" s="45" t="s">
        <v>64</v>
      </c>
      <c r="B136" s="34">
        <f>+B135+B128+B121+B114+B108+B101</f>
        <v>37</v>
      </c>
      <c r="C136" s="34"/>
      <c r="D136" s="36">
        <f>+D135+D128+D121+D114+D108+D101</f>
        <v>521349.04999999993</v>
      </c>
      <c r="E136" s="24">
        <v>1.04</v>
      </c>
      <c r="F136" s="24">
        <f t="shared" si="19"/>
        <v>0</v>
      </c>
      <c r="G136" s="35">
        <v>0</v>
      </c>
      <c r="H136" s="83"/>
      <c r="I136" s="83"/>
      <c r="J136" s="36">
        <f>+J135+J128+J121+J114+J108+J101</f>
        <v>586446.76</v>
      </c>
      <c r="K136" s="25"/>
      <c r="L136" s="4"/>
      <c r="M136" s="4"/>
    </row>
    <row r="137" spans="1:13" ht="15" thickBot="1" x14ac:dyDescent="0.25">
      <c r="A137" s="45" t="s">
        <v>65</v>
      </c>
      <c r="B137" s="34">
        <f>B136+B91</f>
        <v>123</v>
      </c>
      <c r="C137" s="34"/>
      <c r="D137" s="36">
        <f>D136+D91</f>
        <v>1934620.7000000002</v>
      </c>
      <c r="E137" s="66">
        <v>1.04</v>
      </c>
      <c r="F137" s="66">
        <f t="shared" si="19"/>
        <v>0</v>
      </c>
      <c r="G137" s="35">
        <v>0</v>
      </c>
      <c r="H137" s="83"/>
      <c r="I137" s="83"/>
      <c r="J137" s="36">
        <f>J136+J91</f>
        <v>2199312.4699999997</v>
      </c>
      <c r="K137" s="25"/>
      <c r="L137" s="4">
        <f>J137/'01.01.2022'!J137</f>
        <v>1.0400000191041525</v>
      </c>
      <c r="M137" s="67"/>
    </row>
    <row r="138" spans="1:13" ht="14.25" x14ac:dyDescent="0.2">
      <c r="A138" s="68"/>
      <c r="B138" s="68"/>
      <c r="C138" s="68"/>
      <c r="D138" s="69"/>
      <c r="E138" s="24"/>
      <c r="F138" s="24"/>
      <c r="G138" s="68"/>
      <c r="H138" s="68"/>
      <c r="I138" s="68"/>
      <c r="J138" s="69"/>
      <c r="K138" s="25"/>
      <c r="L138" s="4"/>
      <c r="M138" s="67"/>
    </row>
    <row r="139" spans="1:13" ht="14.25" x14ac:dyDescent="0.2">
      <c r="A139" s="68"/>
      <c r="B139" s="68"/>
      <c r="C139" s="68"/>
      <c r="D139" s="69"/>
      <c r="E139" s="24"/>
      <c r="F139" s="24"/>
      <c r="G139" s="68"/>
      <c r="H139" s="68"/>
      <c r="I139" s="68"/>
      <c r="J139" s="69"/>
      <c r="K139" s="25"/>
      <c r="L139" s="4"/>
      <c r="M139" s="67"/>
    </row>
    <row r="140" spans="1:13" ht="15" x14ac:dyDescent="0.25">
      <c r="A140" s="70" t="s">
        <v>66</v>
      </c>
      <c r="B140" s="70"/>
      <c r="C140" s="71"/>
      <c r="D140" s="72" t="s">
        <v>67</v>
      </c>
      <c r="E140" s="4"/>
      <c r="F140" s="4"/>
      <c r="G140" s="71"/>
      <c r="H140" s="71"/>
      <c r="I140" s="71"/>
      <c r="J140" s="72" t="s">
        <v>68</v>
      </c>
      <c r="K140" s="25"/>
      <c r="L140" s="4"/>
      <c r="M140" s="67"/>
    </row>
    <row r="141" spans="1:13" ht="15" x14ac:dyDescent="0.25">
      <c r="A141" s="70"/>
      <c r="B141" s="70"/>
      <c r="C141" s="71"/>
      <c r="D141" s="73" t="s">
        <v>69</v>
      </c>
      <c r="E141" s="4"/>
      <c r="F141" s="4"/>
      <c r="G141" s="71"/>
      <c r="H141" s="71"/>
      <c r="I141" s="71"/>
      <c r="J141" s="73" t="s">
        <v>69</v>
      </c>
      <c r="K141" s="25"/>
      <c r="L141" s="4"/>
      <c r="M141" s="67"/>
    </row>
    <row r="142" spans="1:13" ht="16.5" customHeight="1" x14ac:dyDescent="0.2">
      <c r="A142" s="68"/>
      <c r="B142" s="68"/>
      <c r="C142" s="74"/>
      <c r="D142" s="69"/>
      <c r="E142" s="4"/>
      <c r="F142" s="4"/>
      <c r="G142" s="74"/>
      <c r="H142" s="74"/>
      <c r="I142" s="74"/>
      <c r="J142" s="69"/>
      <c r="K142" s="4"/>
      <c r="L142" s="4"/>
      <c r="M142" s="4"/>
    </row>
    <row r="143" spans="1:13" ht="15" hidden="1" x14ac:dyDescent="0.25">
      <c r="A143" s="4"/>
      <c r="B143" s="4"/>
      <c r="C143" s="75"/>
      <c r="D143" s="67"/>
      <c r="E143" s="4"/>
      <c r="F143" s="4"/>
      <c r="G143" s="75"/>
      <c r="H143" s="75"/>
      <c r="I143" s="75"/>
      <c r="J143" s="67"/>
      <c r="K143" s="4"/>
      <c r="L143" s="4"/>
      <c r="M143" s="4"/>
    </row>
    <row r="144" spans="1:13" ht="15" x14ac:dyDescent="0.25">
      <c r="A144" s="70" t="s">
        <v>70</v>
      </c>
      <c r="B144" s="70"/>
      <c r="C144" s="71"/>
      <c r="D144" s="72" t="s">
        <v>67</v>
      </c>
      <c r="E144" s="4"/>
      <c r="F144" s="4"/>
      <c r="G144" s="71"/>
      <c r="H144" s="71"/>
      <c r="I144" s="71"/>
      <c r="J144" s="72" t="s">
        <v>67</v>
      </c>
      <c r="K144" s="4"/>
      <c r="L144" s="4"/>
      <c r="M144" s="4"/>
    </row>
    <row r="145" spans="1:13" ht="15" x14ac:dyDescent="0.25">
      <c r="A145" s="70"/>
      <c r="B145" s="70"/>
      <c r="C145" s="71"/>
      <c r="D145" s="73" t="s">
        <v>69</v>
      </c>
      <c r="E145" s="4"/>
      <c r="F145" s="4"/>
      <c r="G145" s="71"/>
      <c r="H145" s="71"/>
      <c r="I145" s="71"/>
      <c r="J145" s="73" t="s">
        <v>69</v>
      </c>
      <c r="K145" s="4"/>
      <c r="L145" s="4"/>
      <c r="M145" s="4"/>
    </row>
    <row r="146" spans="1:13" ht="15" x14ac:dyDescent="0.25">
      <c r="A146" s="70"/>
      <c r="B146" s="70"/>
      <c r="C146" s="71"/>
      <c r="D146" s="76"/>
      <c r="E146" s="4"/>
      <c r="F146" s="4"/>
      <c r="G146" s="71"/>
      <c r="H146" s="71"/>
      <c r="I146" s="71"/>
      <c r="J146" s="76"/>
    </row>
    <row r="147" spans="1:13" ht="15" x14ac:dyDescent="0.25">
      <c r="A147" s="70" t="s">
        <v>71</v>
      </c>
      <c r="B147" s="70"/>
      <c r="C147" s="71"/>
      <c r="D147" s="72" t="s">
        <v>72</v>
      </c>
      <c r="E147" s="4"/>
      <c r="F147" s="4"/>
      <c r="G147" s="71"/>
      <c r="H147" s="71"/>
      <c r="I147" s="71"/>
      <c r="J147" s="72" t="s">
        <v>72</v>
      </c>
    </row>
    <row r="148" spans="1:13" ht="15" x14ac:dyDescent="0.25">
      <c r="A148" s="4"/>
      <c r="B148" s="4"/>
      <c r="C148" s="75"/>
      <c r="D148" s="73" t="s">
        <v>69</v>
      </c>
      <c r="E148" s="4"/>
      <c r="F148" s="4"/>
      <c r="G148" s="75"/>
      <c r="H148" s="75"/>
      <c r="I148" s="75"/>
      <c r="J148" s="73" t="s">
        <v>69</v>
      </c>
    </row>
    <row r="149" spans="1:13" ht="15" hidden="1" x14ac:dyDescent="0.25">
      <c r="A149" s="4"/>
      <c r="B149" s="4"/>
      <c r="C149" s="75"/>
      <c r="D149" s="67"/>
      <c r="E149" s="4"/>
      <c r="F149" s="4"/>
      <c r="G149" s="75"/>
      <c r="H149" s="75"/>
      <c r="I149" s="75"/>
      <c r="J149" s="67"/>
    </row>
    <row r="150" spans="1:13" ht="15" x14ac:dyDescent="0.25">
      <c r="A150" s="4"/>
      <c r="B150" s="4"/>
      <c r="C150" s="75"/>
      <c r="D150" s="67"/>
      <c r="E150" s="4"/>
      <c r="F150" s="4"/>
      <c r="G150" s="75"/>
      <c r="H150" s="75"/>
      <c r="I150" s="75"/>
      <c r="J150" s="67"/>
    </row>
  </sheetData>
  <mergeCells count="25">
    <mergeCell ref="A129:J129"/>
    <mergeCell ref="A94:J94"/>
    <mergeCell ref="A95:J95"/>
    <mergeCell ref="A102:J102"/>
    <mergeCell ref="A109:J109"/>
    <mergeCell ref="A115:J115"/>
    <mergeCell ref="A122:J122"/>
    <mergeCell ref="A93:J93"/>
    <mergeCell ref="A35:J35"/>
    <mergeCell ref="A42:J42"/>
    <mergeCell ref="A46:J46"/>
    <mergeCell ref="A49:J49"/>
    <mergeCell ref="A56:J56"/>
    <mergeCell ref="A63:J63"/>
    <mergeCell ref="A67:J67"/>
    <mergeCell ref="A73:J73"/>
    <mergeCell ref="A81:J81"/>
    <mergeCell ref="A85:J85"/>
    <mergeCell ref="A92:D92"/>
    <mergeCell ref="A29:J29"/>
    <mergeCell ref="A8:J8"/>
    <mergeCell ref="A9:J9"/>
    <mergeCell ref="A10:J10"/>
    <mergeCell ref="A20:J20"/>
    <mergeCell ref="A26:J26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50"/>
  <sheetViews>
    <sheetView topLeftCell="A40" workbookViewId="0">
      <selection activeCell="A58" sqref="A58:XFD58"/>
    </sheetView>
  </sheetViews>
  <sheetFormatPr defaultRowHeight="12.75" outlineLevelRow="1" x14ac:dyDescent="0.2"/>
  <cols>
    <col min="1" max="1" width="52.85546875" customWidth="1"/>
    <col min="2" max="2" width="13.85546875" customWidth="1"/>
    <col min="3" max="3" width="13.28515625" hidden="1" customWidth="1"/>
    <col min="4" max="4" width="16.85546875" hidden="1" customWidth="1"/>
    <col min="5" max="5" width="0" hidden="1" customWidth="1"/>
    <col min="6" max="6" width="12.85546875" hidden="1" customWidth="1"/>
    <col min="7" max="7" width="15.140625" customWidth="1"/>
    <col min="8" max="8" width="19.42578125" hidden="1" customWidth="1"/>
    <col min="9" max="9" width="19.28515625" hidden="1" customWidth="1"/>
    <col min="10" max="10" width="20" customWidth="1"/>
    <col min="12" max="12" width="16" customWidth="1"/>
    <col min="13" max="13" width="14.5703125" customWidth="1"/>
  </cols>
  <sheetData>
    <row r="1" spans="1:13" ht="15" x14ac:dyDescent="0.25">
      <c r="A1" s="1"/>
      <c r="B1" s="1"/>
      <c r="C1" s="2"/>
      <c r="D1" s="3" t="s">
        <v>0</v>
      </c>
      <c r="E1" s="4"/>
      <c r="F1" s="4"/>
      <c r="G1" s="2"/>
      <c r="H1" s="2"/>
      <c r="I1" s="2"/>
      <c r="J1" s="3" t="s">
        <v>1</v>
      </c>
      <c r="K1" s="4"/>
    </row>
    <row r="2" spans="1:13" ht="15" x14ac:dyDescent="0.25">
      <c r="A2" s="1"/>
      <c r="B2" s="1"/>
      <c r="C2" s="2"/>
      <c r="D2" s="3"/>
      <c r="E2" s="4"/>
      <c r="F2" s="4"/>
      <c r="G2" s="2" t="s">
        <v>2</v>
      </c>
      <c r="H2" s="2"/>
      <c r="I2" s="2"/>
      <c r="J2" s="3"/>
      <c r="K2" s="4"/>
    </row>
    <row r="3" spans="1:13" ht="15" x14ac:dyDescent="0.25">
      <c r="A3" s="1"/>
      <c r="B3" s="1"/>
      <c r="C3" s="2"/>
      <c r="D3" s="3" t="s">
        <v>3</v>
      </c>
      <c r="E3" s="4"/>
      <c r="F3" s="4"/>
      <c r="G3" s="2"/>
      <c r="H3" s="2"/>
      <c r="I3" s="2"/>
      <c r="J3" s="3" t="s">
        <v>3</v>
      </c>
      <c r="K3" s="4"/>
    </row>
    <row r="4" spans="1:13" ht="15" x14ac:dyDescent="0.25">
      <c r="A4" s="1"/>
      <c r="B4" s="1"/>
      <c r="C4" s="2"/>
      <c r="D4" s="5" t="s">
        <v>4</v>
      </c>
      <c r="E4" s="4"/>
      <c r="F4" s="4"/>
      <c r="G4" s="2"/>
      <c r="H4" s="2"/>
      <c r="I4" s="2"/>
      <c r="J4" s="5" t="s">
        <v>4</v>
      </c>
      <c r="K4" s="4"/>
    </row>
    <row r="5" spans="1:13" ht="15" x14ac:dyDescent="0.25">
      <c r="A5" s="1"/>
      <c r="B5" s="1"/>
      <c r="C5" s="2"/>
      <c r="D5" s="5" t="s">
        <v>5</v>
      </c>
      <c r="E5" s="4"/>
      <c r="F5" s="4"/>
      <c r="G5" s="2"/>
      <c r="H5" s="2"/>
      <c r="I5" s="2"/>
      <c r="J5" s="5" t="s">
        <v>76</v>
      </c>
      <c r="K5" s="4"/>
    </row>
    <row r="6" spans="1:13" ht="15" hidden="1" outlineLevel="1" x14ac:dyDescent="0.25">
      <c r="A6" s="1"/>
      <c r="B6" s="1"/>
      <c r="C6" s="2"/>
      <c r="D6" s="6" t="s">
        <v>6</v>
      </c>
      <c r="E6" s="4"/>
      <c r="F6" s="4"/>
      <c r="G6" s="2"/>
      <c r="H6" s="2"/>
      <c r="I6" s="2"/>
      <c r="J6" s="6" t="s">
        <v>7</v>
      </c>
      <c r="K6" s="4"/>
    </row>
    <row r="7" spans="1:13" ht="15" collapsed="1" x14ac:dyDescent="0.25">
      <c r="A7" s="1"/>
      <c r="B7" s="1"/>
      <c r="C7" s="2"/>
      <c r="D7" s="7"/>
      <c r="E7" s="4"/>
      <c r="F7" s="4"/>
      <c r="G7" s="2"/>
      <c r="H7" s="2"/>
      <c r="I7" s="2"/>
      <c r="J7" s="7"/>
      <c r="K7" s="4"/>
    </row>
    <row r="8" spans="1:13" ht="15" x14ac:dyDescent="0.25">
      <c r="A8" s="121" t="s">
        <v>8</v>
      </c>
      <c r="B8" s="121"/>
      <c r="C8" s="121"/>
      <c r="D8" s="121"/>
      <c r="E8" s="121"/>
      <c r="F8" s="121"/>
      <c r="G8" s="121"/>
      <c r="H8" s="121"/>
      <c r="I8" s="121"/>
      <c r="J8" s="121"/>
      <c r="K8" s="4"/>
    </row>
    <row r="9" spans="1:13" ht="15" customHeight="1" x14ac:dyDescent="0.25">
      <c r="A9" s="121" t="s">
        <v>9</v>
      </c>
      <c r="B9" s="121"/>
      <c r="C9" s="121"/>
      <c r="D9" s="121"/>
      <c r="E9" s="121"/>
      <c r="F9" s="121"/>
      <c r="G9" s="121"/>
      <c r="H9" s="121"/>
      <c r="I9" s="121"/>
      <c r="J9" s="121"/>
      <c r="K9" s="4"/>
    </row>
    <row r="10" spans="1:13" ht="15" customHeight="1" x14ac:dyDescent="0.25">
      <c r="A10" s="121" t="s">
        <v>78</v>
      </c>
      <c r="B10" s="121"/>
      <c r="C10" s="121"/>
      <c r="D10" s="121"/>
      <c r="E10" s="121"/>
      <c r="F10" s="121"/>
      <c r="G10" s="121"/>
      <c r="H10" s="121"/>
      <c r="I10" s="121"/>
      <c r="J10" s="121"/>
      <c r="K10" s="4"/>
    </row>
    <row r="11" spans="1:13" ht="15" customHeight="1" x14ac:dyDescent="0.25">
      <c r="A11" s="88"/>
      <c r="B11" s="88"/>
      <c r="C11" s="88"/>
      <c r="D11" s="88"/>
      <c r="E11" s="4"/>
      <c r="F11" s="4"/>
      <c r="G11" s="88"/>
      <c r="H11" s="88"/>
      <c r="I11" s="88"/>
      <c r="J11" s="88"/>
      <c r="K11" s="4"/>
    </row>
    <row r="12" spans="1:13" ht="15" hidden="1" customHeight="1" x14ac:dyDescent="0.25">
      <c r="A12" s="88"/>
      <c r="B12" s="88"/>
      <c r="C12" s="88"/>
      <c r="D12" s="9"/>
      <c r="E12" s="4"/>
      <c r="F12" s="4"/>
      <c r="G12" s="88"/>
      <c r="H12" s="88"/>
      <c r="I12" s="88"/>
      <c r="J12" s="9"/>
      <c r="K12" s="4"/>
    </row>
    <row r="13" spans="1:13" ht="8.25" customHeight="1" thickBot="1" x14ac:dyDescent="0.3">
      <c r="A13" s="1"/>
      <c r="B13" s="1"/>
      <c r="C13" s="2"/>
      <c r="D13" s="3"/>
      <c r="E13" s="4"/>
      <c r="F13" s="4"/>
      <c r="G13" s="2"/>
      <c r="H13" s="2"/>
      <c r="I13" s="2"/>
      <c r="J13" s="3"/>
      <c r="K13" s="4"/>
    </row>
    <row r="14" spans="1:13" ht="126" customHeight="1" thickBot="1" x14ac:dyDescent="0.25">
      <c r="A14" s="10" t="s">
        <v>10</v>
      </c>
      <c r="B14" s="11" t="s">
        <v>11</v>
      </c>
      <c r="C14" s="12" t="s">
        <v>12</v>
      </c>
      <c r="D14" s="13" t="s">
        <v>13</v>
      </c>
      <c r="E14" s="14"/>
      <c r="F14" s="14"/>
      <c r="G14" s="12" t="s">
        <v>12</v>
      </c>
      <c r="H14" s="78"/>
      <c r="I14" s="78"/>
      <c r="J14" s="13" t="s">
        <v>13</v>
      </c>
      <c r="K14" s="4"/>
    </row>
    <row r="15" spans="1:13" ht="12" hidden="1" customHeight="1" x14ac:dyDescent="0.2">
      <c r="A15" s="15"/>
      <c r="B15" s="16"/>
      <c r="C15" s="17"/>
      <c r="D15" s="18"/>
      <c r="E15" s="19"/>
      <c r="F15" s="19"/>
      <c r="G15" s="17"/>
      <c r="H15" s="79"/>
      <c r="I15" s="79"/>
      <c r="J15" s="18"/>
      <c r="K15" s="4"/>
    </row>
    <row r="16" spans="1:13" ht="15" x14ac:dyDescent="0.25">
      <c r="A16" s="20" t="s">
        <v>14</v>
      </c>
      <c r="B16" s="21">
        <v>1</v>
      </c>
      <c r="C16" s="22">
        <v>29371.75</v>
      </c>
      <c r="D16" s="23">
        <f>B16*C16</f>
        <v>29371.75</v>
      </c>
      <c r="E16" s="24">
        <v>1.04</v>
      </c>
      <c r="F16" s="24">
        <f>ROUND(C16*E16,2)</f>
        <v>30546.62</v>
      </c>
      <c r="G16" s="22">
        <v>33039.22</v>
      </c>
      <c r="H16" s="80">
        <f>ROUND(G16*1.04,2)</f>
        <v>34360.79</v>
      </c>
      <c r="I16" s="80">
        <v>33039.22</v>
      </c>
      <c r="J16" s="23">
        <f>G16*B16</f>
        <v>33039.22</v>
      </c>
      <c r="K16" s="25"/>
      <c r="L16" s="86"/>
      <c r="M16" s="86"/>
    </row>
    <row r="17" spans="1:13" ht="15" hidden="1" x14ac:dyDescent="0.25">
      <c r="A17" s="26" t="s">
        <v>15</v>
      </c>
      <c r="B17" s="27">
        <v>0</v>
      </c>
      <c r="C17" s="28">
        <v>28147.93</v>
      </c>
      <c r="D17" s="29">
        <f>B17*C17</f>
        <v>0</v>
      </c>
      <c r="E17" s="24">
        <v>1.04</v>
      </c>
      <c r="F17" s="24">
        <f t="shared" ref="F17:F82" si="0">ROUND(C17*E17,2)</f>
        <v>29273.85</v>
      </c>
      <c r="G17" s="28">
        <v>0</v>
      </c>
      <c r="H17" s="80">
        <f t="shared" ref="H17" si="1">ROUND(G17*1.04,2)</f>
        <v>0</v>
      </c>
      <c r="I17" s="81">
        <v>0</v>
      </c>
      <c r="J17" s="23">
        <f t="shared" ref="J17:J18" si="2">G17*B17</f>
        <v>0</v>
      </c>
      <c r="K17" s="25"/>
      <c r="L17" s="86"/>
      <c r="M17" s="86"/>
    </row>
    <row r="18" spans="1:13" ht="15.75" thickBot="1" x14ac:dyDescent="0.3">
      <c r="A18" s="30" t="s">
        <v>16</v>
      </c>
      <c r="B18" s="31">
        <v>1</v>
      </c>
      <c r="C18" s="32">
        <f>C23</f>
        <v>15909.71</v>
      </c>
      <c r="D18" s="29">
        <f>B18*C18</f>
        <v>15909.71</v>
      </c>
      <c r="E18" s="24">
        <v>1.04</v>
      </c>
      <c r="F18" s="24">
        <f>ROUND(C18*E18,2)</f>
        <v>16546.099999999999</v>
      </c>
      <c r="G18" s="32">
        <v>17896.259999999998</v>
      </c>
      <c r="H18" s="80">
        <f>ROUND(G18*1.04,2)</f>
        <v>18612.11</v>
      </c>
      <c r="I18" s="82">
        <v>17896.259999999998</v>
      </c>
      <c r="J18" s="23">
        <f t="shared" si="2"/>
        <v>17896.259999999998</v>
      </c>
      <c r="K18" s="25"/>
      <c r="L18" s="86"/>
      <c r="M18" s="86"/>
    </row>
    <row r="19" spans="1:13" ht="15" thickBot="1" x14ac:dyDescent="0.25">
      <c r="A19" s="33" t="s">
        <v>17</v>
      </c>
      <c r="B19" s="34">
        <f>SUM(B16:B18)</f>
        <v>2</v>
      </c>
      <c r="C19" s="35"/>
      <c r="D19" s="36">
        <f>SUM(D16:D18)</f>
        <v>45281.46</v>
      </c>
      <c r="E19" s="24">
        <v>1.04</v>
      </c>
      <c r="F19" s="24">
        <f t="shared" si="0"/>
        <v>0</v>
      </c>
      <c r="G19" s="35">
        <v>0</v>
      </c>
      <c r="H19" s="83"/>
      <c r="I19" s="83"/>
      <c r="J19" s="37">
        <f>SUM(J16:J18)</f>
        <v>50935.479999999996</v>
      </c>
      <c r="K19" s="25"/>
      <c r="L19" s="86"/>
      <c r="M19" s="86"/>
    </row>
    <row r="20" spans="1:13" ht="18" customHeight="1" x14ac:dyDescent="0.2">
      <c r="A20" s="122" t="s">
        <v>18</v>
      </c>
      <c r="B20" s="123"/>
      <c r="C20" s="123"/>
      <c r="D20" s="123"/>
      <c r="E20" s="123"/>
      <c r="F20" s="123"/>
      <c r="G20" s="123"/>
      <c r="H20" s="123"/>
      <c r="I20" s="123"/>
      <c r="J20" s="124"/>
      <c r="K20" s="25"/>
      <c r="L20" s="86"/>
      <c r="M20" s="86"/>
    </row>
    <row r="21" spans="1:13" ht="15" x14ac:dyDescent="0.25">
      <c r="A21" s="38" t="s">
        <v>19</v>
      </c>
      <c r="B21" s="27">
        <v>1</v>
      </c>
      <c r="C21" s="28">
        <v>20804.97</v>
      </c>
      <c r="D21" s="29">
        <f>B21*C21</f>
        <v>20804.97</v>
      </c>
      <c r="E21" s="24">
        <v>1.04</v>
      </c>
      <c r="F21" s="24">
        <f t="shared" si="0"/>
        <v>21637.17</v>
      </c>
      <c r="G21" s="28">
        <v>23402.77</v>
      </c>
      <c r="H21" s="80">
        <f>ROUND(G21*1.04,2)</f>
        <v>24338.880000000001</v>
      </c>
      <c r="I21" s="82">
        <v>23402.77</v>
      </c>
      <c r="J21" s="39">
        <f>G21*B21</f>
        <v>23402.77</v>
      </c>
      <c r="K21" s="25"/>
      <c r="L21" s="86"/>
      <c r="M21" s="86"/>
    </row>
    <row r="22" spans="1:13" ht="15" x14ac:dyDescent="0.25">
      <c r="A22" s="38" t="s">
        <v>20</v>
      </c>
      <c r="B22" s="27">
        <v>1</v>
      </c>
      <c r="C22" s="28">
        <v>18846.87</v>
      </c>
      <c r="D22" s="29">
        <f>B22*C22</f>
        <v>18846.87</v>
      </c>
      <c r="E22" s="24">
        <v>1.04</v>
      </c>
      <c r="F22" s="24">
        <f t="shared" si="0"/>
        <v>19600.740000000002</v>
      </c>
      <c r="G22" s="28">
        <v>21200.16</v>
      </c>
      <c r="H22" s="80">
        <f>ROUND(G22*1.04,2)</f>
        <v>22048.17</v>
      </c>
      <c r="I22" s="82">
        <v>21200.16</v>
      </c>
      <c r="J22" s="39">
        <f t="shared" ref="J22:J24" si="3">G22*B22</f>
        <v>21200.16</v>
      </c>
      <c r="K22" s="25"/>
      <c r="L22" s="86"/>
      <c r="M22" s="86"/>
    </row>
    <row r="23" spans="1:13" ht="15" x14ac:dyDescent="0.25">
      <c r="A23" s="38" t="s">
        <v>21</v>
      </c>
      <c r="B23" s="27">
        <f>2+1</f>
        <v>3</v>
      </c>
      <c r="C23" s="28">
        <v>15909.71</v>
      </c>
      <c r="D23" s="29">
        <f>B23*C23</f>
        <v>47729.13</v>
      </c>
      <c r="E23" s="24">
        <v>1.04</v>
      </c>
      <c r="F23" s="24">
        <f t="shared" si="0"/>
        <v>16546.099999999999</v>
      </c>
      <c r="G23" s="28">
        <v>17896.259999999998</v>
      </c>
      <c r="H23" s="80">
        <f>ROUND(G23*1.04,2)</f>
        <v>18612.11</v>
      </c>
      <c r="I23" s="82">
        <v>17896.259999999998</v>
      </c>
      <c r="J23" s="39">
        <f t="shared" si="3"/>
        <v>53688.78</v>
      </c>
      <c r="K23" s="25"/>
      <c r="L23" s="86"/>
      <c r="M23" s="86"/>
    </row>
    <row r="24" spans="1:13" ht="15.75" thickBot="1" x14ac:dyDescent="0.3">
      <c r="A24" s="40" t="s">
        <v>22</v>
      </c>
      <c r="B24" s="41">
        <v>1</v>
      </c>
      <c r="C24" s="28">
        <v>13706.85</v>
      </c>
      <c r="D24" s="42">
        <f>B24*C24</f>
        <v>13706.85</v>
      </c>
      <c r="E24" s="24">
        <v>1.04</v>
      </c>
      <c r="F24" s="24">
        <f t="shared" si="0"/>
        <v>14255.12</v>
      </c>
      <c r="G24" s="28">
        <v>15418.33</v>
      </c>
      <c r="H24" s="80">
        <f>ROUND(G24*1.04,2)</f>
        <v>16035.06</v>
      </c>
      <c r="I24" s="82">
        <v>15418.33</v>
      </c>
      <c r="J24" s="39">
        <f t="shared" si="3"/>
        <v>15418.33</v>
      </c>
      <c r="K24" s="25"/>
      <c r="L24" s="86"/>
      <c r="M24" s="86"/>
    </row>
    <row r="25" spans="1:13" ht="15" thickBot="1" x14ac:dyDescent="0.25">
      <c r="A25" s="33" t="s">
        <v>23</v>
      </c>
      <c r="B25" s="34">
        <f>SUM(B21:B24)</f>
        <v>6</v>
      </c>
      <c r="C25" s="35"/>
      <c r="D25" s="36">
        <f>SUM(D21:D24)</f>
        <v>101087.82</v>
      </c>
      <c r="E25" s="24">
        <v>1.04</v>
      </c>
      <c r="F25" s="24">
        <f t="shared" si="0"/>
        <v>0</v>
      </c>
      <c r="G25" s="35">
        <v>0</v>
      </c>
      <c r="H25" s="83"/>
      <c r="I25" s="83"/>
      <c r="J25" s="37">
        <f>SUM(J21:J24)</f>
        <v>113710.04</v>
      </c>
      <c r="K25" s="25"/>
      <c r="L25" s="86"/>
      <c r="M25" s="86"/>
    </row>
    <row r="26" spans="1:13" ht="33" customHeight="1" x14ac:dyDescent="0.2">
      <c r="A26" s="96" t="s">
        <v>24</v>
      </c>
      <c r="B26" s="97"/>
      <c r="C26" s="97"/>
      <c r="D26" s="97"/>
      <c r="E26" s="97"/>
      <c r="F26" s="97"/>
      <c r="G26" s="97"/>
      <c r="H26" s="97"/>
      <c r="I26" s="97"/>
      <c r="J26" s="98"/>
      <c r="K26" s="25"/>
      <c r="L26" s="86"/>
      <c r="M26" s="86"/>
    </row>
    <row r="27" spans="1:13" ht="15" x14ac:dyDescent="0.25">
      <c r="A27" s="26" t="s">
        <v>25</v>
      </c>
      <c r="B27" s="27">
        <v>1</v>
      </c>
      <c r="C27" s="28">
        <v>23497.41</v>
      </c>
      <c r="D27" s="29">
        <f>C27*B27</f>
        <v>23497.41</v>
      </c>
      <c r="E27" s="24">
        <v>1.04</v>
      </c>
      <c r="F27" s="24">
        <f t="shared" si="0"/>
        <v>24437.31</v>
      </c>
      <c r="G27" s="28">
        <v>30285.94</v>
      </c>
      <c r="H27" s="80">
        <f>ROUND(G27*1.04,2)</f>
        <v>31497.38</v>
      </c>
      <c r="I27" s="82">
        <v>30285.94</v>
      </c>
      <c r="J27" s="29">
        <f>G27*B27</f>
        <v>30285.94</v>
      </c>
      <c r="K27" s="25"/>
      <c r="L27" s="86"/>
      <c r="M27" s="86"/>
    </row>
    <row r="28" spans="1:13" ht="15" x14ac:dyDescent="0.25">
      <c r="A28" s="26" t="s">
        <v>26</v>
      </c>
      <c r="B28" s="27">
        <v>1</v>
      </c>
      <c r="C28" s="28">
        <v>21294.55</v>
      </c>
      <c r="D28" s="29">
        <f>C28*B28</f>
        <v>21294.55</v>
      </c>
      <c r="E28" s="24">
        <v>1.04</v>
      </c>
      <c r="F28" s="24">
        <f t="shared" si="0"/>
        <v>22146.33</v>
      </c>
      <c r="G28" s="28">
        <v>23953.47</v>
      </c>
      <c r="H28" s="80">
        <f t="shared" ref="H28:H33" si="4">ROUND(G28*1.04,2)</f>
        <v>24911.61</v>
      </c>
      <c r="I28" s="82">
        <v>23953.47</v>
      </c>
      <c r="J28" s="29">
        <f>G28*B28</f>
        <v>23953.47</v>
      </c>
      <c r="K28" s="25"/>
      <c r="L28" s="86"/>
      <c r="M28" s="86"/>
    </row>
    <row r="29" spans="1:13" ht="18" customHeight="1" x14ac:dyDescent="0.2">
      <c r="A29" s="109" t="s">
        <v>27</v>
      </c>
      <c r="B29" s="110"/>
      <c r="C29" s="110"/>
      <c r="D29" s="110"/>
      <c r="E29" s="110"/>
      <c r="F29" s="110"/>
      <c r="G29" s="110"/>
      <c r="H29" s="110"/>
      <c r="I29" s="110"/>
      <c r="J29" s="111"/>
      <c r="K29" s="25"/>
      <c r="L29" s="86"/>
      <c r="M29" s="86"/>
    </row>
    <row r="30" spans="1:13" ht="15" x14ac:dyDescent="0.25">
      <c r="A30" s="26" t="s">
        <v>28</v>
      </c>
      <c r="B30" s="27">
        <v>1</v>
      </c>
      <c r="C30" s="28">
        <v>20804.97</v>
      </c>
      <c r="D30" s="29">
        <f>B30*C30</f>
        <v>20804.97</v>
      </c>
      <c r="E30" s="24">
        <v>1.04</v>
      </c>
      <c r="F30" s="24">
        <f t="shared" si="0"/>
        <v>21637.17</v>
      </c>
      <c r="G30" s="28">
        <v>23402.77</v>
      </c>
      <c r="H30" s="80">
        <f t="shared" si="4"/>
        <v>24338.880000000001</v>
      </c>
      <c r="I30" s="82">
        <v>23402.77</v>
      </c>
      <c r="J30" s="29">
        <f>G30*B30</f>
        <v>23402.77</v>
      </c>
      <c r="K30" s="25"/>
      <c r="L30" s="86"/>
      <c r="M30" s="86"/>
    </row>
    <row r="31" spans="1:13" ht="15" x14ac:dyDescent="0.25">
      <c r="A31" s="26" t="s">
        <v>29</v>
      </c>
      <c r="B31" s="27">
        <v>1</v>
      </c>
      <c r="C31" s="28">
        <v>18846.87</v>
      </c>
      <c r="D31" s="29">
        <f>B31*C31</f>
        <v>18846.87</v>
      </c>
      <c r="E31" s="24">
        <v>1.04</v>
      </c>
      <c r="F31" s="24">
        <f t="shared" si="0"/>
        <v>19600.740000000002</v>
      </c>
      <c r="G31" s="28">
        <v>21200.16</v>
      </c>
      <c r="H31" s="80">
        <f t="shared" si="4"/>
        <v>22048.17</v>
      </c>
      <c r="I31" s="82">
        <v>21200.16</v>
      </c>
      <c r="J31" s="29">
        <f t="shared" ref="J31:J32" si="5">G31*B31</f>
        <v>21200.16</v>
      </c>
      <c r="K31" s="25"/>
      <c r="L31" s="86"/>
      <c r="M31" s="86"/>
    </row>
    <row r="32" spans="1:13" ht="15" x14ac:dyDescent="0.25">
      <c r="A32" s="26" t="s">
        <v>30</v>
      </c>
      <c r="B32" s="27">
        <f>8</f>
        <v>8</v>
      </c>
      <c r="C32" s="28">
        <v>15909.71</v>
      </c>
      <c r="D32" s="29">
        <f>B32*C32</f>
        <v>127277.68</v>
      </c>
      <c r="E32" s="24">
        <v>1.04</v>
      </c>
      <c r="F32" s="24">
        <f t="shared" si="0"/>
        <v>16546.099999999999</v>
      </c>
      <c r="G32" s="28">
        <v>17896.259999999998</v>
      </c>
      <c r="H32" s="80">
        <f t="shared" si="4"/>
        <v>18612.11</v>
      </c>
      <c r="I32" s="82">
        <v>17896.259999999998</v>
      </c>
      <c r="J32" s="29">
        <f t="shared" si="5"/>
        <v>143170.07999999999</v>
      </c>
      <c r="K32" s="25"/>
      <c r="L32" s="86"/>
      <c r="M32" s="86"/>
    </row>
    <row r="33" spans="1:13" ht="15.75" thickBot="1" x14ac:dyDescent="0.3">
      <c r="A33" s="43" t="s">
        <v>31</v>
      </c>
      <c r="B33" s="41">
        <f>1</f>
        <v>1</v>
      </c>
      <c r="C33" s="44">
        <v>15910.71</v>
      </c>
      <c r="D33" s="42">
        <f>B33*C33</f>
        <v>15910.71</v>
      </c>
      <c r="E33" s="24">
        <v>2.04</v>
      </c>
      <c r="F33" s="24">
        <f t="shared" si="0"/>
        <v>32457.85</v>
      </c>
      <c r="G33" s="44">
        <v>15418.33</v>
      </c>
      <c r="H33" s="80">
        <f t="shared" si="4"/>
        <v>16035.06</v>
      </c>
      <c r="I33" s="82">
        <v>15418.33</v>
      </c>
      <c r="J33" s="29">
        <f>G33*B33</f>
        <v>15418.33</v>
      </c>
      <c r="K33" s="25"/>
      <c r="L33" s="86"/>
      <c r="M33" s="86"/>
    </row>
    <row r="34" spans="1:13" ht="15" thickBot="1" x14ac:dyDescent="0.25">
      <c r="A34" s="45" t="s">
        <v>23</v>
      </c>
      <c r="B34" s="34">
        <f>SUM(B30:B33)</f>
        <v>11</v>
      </c>
      <c r="C34" s="35"/>
      <c r="D34" s="36">
        <f>SUM(D30:D32)</f>
        <v>166929.51999999999</v>
      </c>
      <c r="E34" s="46">
        <v>1.04</v>
      </c>
      <c r="F34" s="46">
        <f t="shared" si="0"/>
        <v>0</v>
      </c>
      <c r="G34" s="35">
        <v>0</v>
      </c>
      <c r="H34" s="83"/>
      <c r="I34" s="83"/>
      <c r="J34" s="36">
        <f>SUM(J30:J33)</f>
        <v>203191.33999999997</v>
      </c>
      <c r="K34" s="25"/>
      <c r="L34" s="86"/>
      <c r="M34" s="86"/>
    </row>
    <row r="35" spans="1:13" ht="18.75" customHeight="1" x14ac:dyDescent="0.2">
      <c r="A35" s="109" t="s">
        <v>32</v>
      </c>
      <c r="B35" s="110"/>
      <c r="C35" s="110"/>
      <c r="D35" s="110"/>
      <c r="E35" s="110"/>
      <c r="F35" s="110"/>
      <c r="G35" s="110"/>
      <c r="H35" s="110"/>
      <c r="I35" s="110"/>
      <c r="J35" s="111"/>
      <c r="K35" s="25"/>
      <c r="L35" s="86"/>
      <c r="M35" s="86"/>
    </row>
    <row r="36" spans="1:13" ht="15" x14ac:dyDescent="0.25">
      <c r="A36" s="26" t="s">
        <v>28</v>
      </c>
      <c r="B36" s="27">
        <v>1</v>
      </c>
      <c r="C36" s="28">
        <v>20804.97</v>
      </c>
      <c r="D36" s="29">
        <f>B36*C36</f>
        <v>20804.97</v>
      </c>
      <c r="E36" s="24">
        <v>1.04</v>
      </c>
      <c r="F36" s="24">
        <f t="shared" si="0"/>
        <v>21637.17</v>
      </c>
      <c r="G36" s="28">
        <v>23402.77</v>
      </c>
      <c r="H36" s="80">
        <f>ROUND(G36*1.04,2)</f>
        <v>24338.880000000001</v>
      </c>
      <c r="I36" s="82">
        <v>23402.77</v>
      </c>
      <c r="J36" s="29">
        <f>G36*B36</f>
        <v>23402.77</v>
      </c>
      <c r="K36" s="25"/>
      <c r="L36" s="86"/>
      <c r="M36" s="86"/>
    </row>
    <row r="37" spans="1:13" ht="15" x14ac:dyDescent="0.25">
      <c r="A37" s="26" t="s">
        <v>29</v>
      </c>
      <c r="B37" s="27">
        <v>1</v>
      </c>
      <c r="C37" s="28">
        <v>18846.87</v>
      </c>
      <c r="D37" s="29">
        <f>B37*C37</f>
        <v>18846.87</v>
      </c>
      <c r="E37" s="24">
        <v>1.04</v>
      </c>
      <c r="F37" s="24">
        <f t="shared" si="0"/>
        <v>19600.740000000002</v>
      </c>
      <c r="G37" s="28">
        <v>21200.16</v>
      </c>
      <c r="H37" s="80">
        <f t="shared" ref="H37:H39" si="6">ROUND(G37*1.04,2)</f>
        <v>22048.17</v>
      </c>
      <c r="I37" s="82">
        <v>21200.16</v>
      </c>
      <c r="J37" s="29">
        <f t="shared" ref="J37:J38" si="7">G37*B37</f>
        <v>21200.16</v>
      </c>
      <c r="K37" s="25"/>
      <c r="L37" s="86"/>
      <c r="M37" s="86"/>
    </row>
    <row r="38" spans="1:13" ht="15" x14ac:dyDescent="0.25">
      <c r="A38" s="26" t="s">
        <v>30</v>
      </c>
      <c r="B38" s="27">
        <v>4</v>
      </c>
      <c r="C38" s="28">
        <v>15909.71</v>
      </c>
      <c r="D38" s="29">
        <f>B38*C38</f>
        <v>63638.84</v>
      </c>
      <c r="E38" s="24">
        <v>1.04</v>
      </c>
      <c r="F38" s="24">
        <f t="shared" si="0"/>
        <v>16546.099999999999</v>
      </c>
      <c r="G38" s="28">
        <v>17896.259999999998</v>
      </c>
      <c r="H38" s="80">
        <f t="shared" si="6"/>
        <v>18612.11</v>
      </c>
      <c r="I38" s="82">
        <v>17896.259999999998</v>
      </c>
      <c r="J38" s="29">
        <f t="shared" si="7"/>
        <v>71585.039999999994</v>
      </c>
      <c r="K38" s="25"/>
      <c r="L38" s="86"/>
      <c r="M38" s="86"/>
    </row>
    <row r="39" spans="1:13" ht="15.75" thickBot="1" x14ac:dyDescent="0.3">
      <c r="A39" s="43" t="s">
        <v>31</v>
      </c>
      <c r="B39" s="41">
        <v>1</v>
      </c>
      <c r="C39" s="44">
        <v>13706.85</v>
      </c>
      <c r="D39" s="42">
        <f>B39*C39</f>
        <v>13706.85</v>
      </c>
      <c r="E39" s="24">
        <v>1.04</v>
      </c>
      <c r="F39" s="24">
        <f t="shared" si="0"/>
        <v>14255.12</v>
      </c>
      <c r="G39" s="44">
        <v>15418.33</v>
      </c>
      <c r="H39" s="80">
        <f t="shared" si="6"/>
        <v>16035.06</v>
      </c>
      <c r="I39" s="82">
        <v>15418.33</v>
      </c>
      <c r="J39" s="29">
        <f>G39*B39</f>
        <v>15418.33</v>
      </c>
      <c r="K39" s="25"/>
      <c r="L39" s="86"/>
      <c r="M39" s="86"/>
    </row>
    <row r="40" spans="1:13" ht="15.75" thickBot="1" x14ac:dyDescent="0.3">
      <c r="A40" s="45" t="s">
        <v>23</v>
      </c>
      <c r="B40" s="34">
        <f>SUM(B36:B39)</f>
        <v>7</v>
      </c>
      <c r="C40" s="47"/>
      <c r="D40" s="36">
        <f>SUM(D36:D39)</f>
        <v>116997.53</v>
      </c>
      <c r="E40" s="46">
        <v>1.04</v>
      </c>
      <c r="F40" s="46">
        <f t="shared" si="0"/>
        <v>0</v>
      </c>
      <c r="G40" s="47">
        <v>0</v>
      </c>
      <c r="H40" s="84"/>
      <c r="I40" s="84"/>
      <c r="J40" s="36">
        <f>SUM(J36:J39)</f>
        <v>131606.29999999999</v>
      </c>
      <c r="K40" s="25"/>
      <c r="L40" s="86"/>
      <c r="M40" s="86"/>
    </row>
    <row r="41" spans="1:13" ht="15" thickBot="1" x14ac:dyDescent="0.25">
      <c r="A41" s="48" t="s">
        <v>33</v>
      </c>
      <c r="B41" s="49">
        <f>B27+B28+B34+B40</f>
        <v>20</v>
      </c>
      <c r="C41" s="50"/>
      <c r="D41" s="51">
        <f>D27+D28+D34+D40</f>
        <v>328719.01</v>
      </c>
      <c r="E41" s="24">
        <v>1.04</v>
      </c>
      <c r="F41" s="24">
        <f t="shared" si="0"/>
        <v>0</v>
      </c>
      <c r="G41" s="50">
        <v>0</v>
      </c>
      <c r="H41" s="85"/>
      <c r="I41" s="85"/>
      <c r="J41" s="51">
        <f>J27+J28+J34+J40</f>
        <v>389037.04999999993</v>
      </c>
      <c r="K41" s="25"/>
      <c r="L41" s="86"/>
      <c r="M41" s="86"/>
    </row>
    <row r="42" spans="1:13" ht="14.25" x14ac:dyDescent="0.2">
      <c r="A42" s="112" t="s">
        <v>34</v>
      </c>
      <c r="B42" s="113"/>
      <c r="C42" s="113"/>
      <c r="D42" s="113"/>
      <c r="E42" s="113"/>
      <c r="F42" s="113"/>
      <c r="G42" s="113"/>
      <c r="H42" s="113"/>
      <c r="I42" s="113"/>
      <c r="J42" s="114"/>
      <c r="K42" s="25"/>
      <c r="L42" s="86"/>
      <c r="M42" s="86"/>
    </row>
    <row r="43" spans="1:13" ht="15" x14ac:dyDescent="0.25">
      <c r="A43" s="26" t="s">
        <v>28</v>
      </c>
      <c r="B43" s="27">
        <v>1</v>
      </c>
      <c r="C43" s="28">
        <v>20804.97</v>
      </c>
      <c r="D43" s="29">
        <f>B43*C43</f>
        <v>20804.97</v>
      </c>
      <c r="E43" s="24">
        <v>1.04</v>
      </c>
      <c r="F43" s="24">
        <f t="shared" si="0"/>
        <v>21637.17</v>
      </c>
      <c r="G43" s="28">
        <v>23402.77</v>
      </c>
      <c r="H43" s="80">
        <f t="shared" ref="H43" si="8">ROUND(G43*1.04,2)</f>
        <v>24338.880000000001</v>
      </c>
      <c r="I43" s="82">
        <v>23402.77</v>
      </c>
      <c r="J43" s="29">
        <f>B43*G43</f>
        <v>23402.77</v>
      </c>
      <c r="K43" s="25"/>
      <c r="L43" s="86"/>
      <c r="M43" s="86"/>
    </row>
    <row r="44" spans="1:13" ht="15.75" thickBot="1" x14ac:dyDescent="0.3">
      <c r="A44" s="43" t="s">
        <v>35</v>
      </c>
      <c r="B44" s="41">
        <v>1</v>
      </c>
      <c r="C44" s="28">
        <v>15909.71</v>
      </c>
      <c r="D44" s="42">
        <f>B44*C44</f>
        <v>15909.71</v>
      </c>
      <c r="E44" s="24">
        <v>1.04</v>
      </c>
      <c r="F44" s="24">
        <f t="shared" si="0"/>
        <v>16546.099999999999</v>
      </c>
      <c r="G44" s="28">
        <v>17896.259999999998</v>
      </c>
      <c r="H44" s="80">
        <f>ROUND(G44*1.04,2)</f>
        <v>18612.11</v>
      </c>
      <c r="I44" s="82">
        <v>17896.259999999998</v>
      </c>
      <c r="J44" s="29">
        <f>B44*G44</f>
        <v>17896.259999999998</v>
      </c>
      <c r="K44" s="25"/>
      <c r="L44" s="86"/>
      <c r="M44" s="86"/>
    </row>
    <row r="45" spans="1:13" ht="15" thickBot="1" x14ac:dyDescent="0.25">
      <c r="A45" s="45" t="s">
        <v>23</v>
      </c>
      <c r="B45" s="34">
        <f>SUM(B43:B44)</f>
        <v>2</v>
      </c>
      <c r="C45" s="34"/>
      <c r="D45" s="36">
        <f>SUM(D43:D44)</f>
        <v>36714.68</v>
      </c>
      <c r="E45" s="24">
        <v>1.04</v>
      </c>
      <c r="F45" s="24">
        <f t="shared" si="0"/>
        <v>0</v>
      </c>
      <c r="G45" s="35">
        <v>0</v>
      </c>
      <c r="H45" s="83"/>
      <c r="I45" s="83"/>
      <c r="J45" s="36">
        <f>SUM(J43:J44)</f>
        <v>41299.03</v>
      </c>
      <c r="K45" s="25"/>
      <c r="L45" s="86"/>
      <c r="M45" s="86"/>
    </row>
    <row r="46" spans="1:13" ht="24.75" customHeight="1" x14ac:dyDescent="0.2">
      <c r="A46" s="96" t="s">
        <v>36</v>
      </c>
      <c r="B46" s="97"/>
      <c r="C46" s="97"/>
      <c r="D46" s="97"/>
      <c r="E46" s="97"/>
      <c r="F46" s="97"/>
      <c r="G46" s="97"/>
      <c r="H46" s="97"/>
      <c r="I46" s="97"/>
      <c r="J46" s="98"/>
      <c r="K46" s="25"/>
      <c r="L46" s="86"/>
      <c r="M46" s="86"/>
    </row>
    <row r="47" spans="1:13" ht="15" x14ac:dyDescent="0.25">
      <c r="A47" s="26" t="s">
        <v>25</v>
      </c>
      <c r="B47" s="27">
        <v>1</v>
      </c>
      <c r="C47" s="28">
        <v>23497.41</v>
      </c>
      <c r="D47" s="29">
        <f>C47*B47</f>
        <v>23497.41</v>
      </c>
      <c r="E47" s="24">
        <v>1.04</v>
      </c>
      <c r="F47" s="24">
        <f t="shared" si="0"/>
        <v>24437.31</v>
      </c>
      <c r="G47" s="28">
        <v>30285.94</v>
      </c>
      <c r="H47" s="80">
        <f>ROUND(G47*1.04,2)</f>
        <v>31497.38</v>
      </c>
      <c r="I47" s="82">
        <v>30285.94</v>
      </c>
      <c r="J47" s="29">
        <f>B47*G47</f>
        <v>30285.94</v>
      </c>
      <c r="K47" s="25"/>
      <c r="L47" s="86"/>
      <c r="M47" s="86"/>
    </row>
    <row r="48" spans="1:13" ht="18" customHeight="1" x14ac:dyDescent="0.25">
      <c r="A48" s="26" t="s">
        <v>37</v>
      </c>
      <c r="B48" s="27">
        <v>1</v>
      </c>
      <c r="C48" s="28">
        <v>21294.55</v>
      </c>
      <c r="D48" s="29">
        <f>C48*B48</f>
        <v>21294.55</v>
      </c>
      <c r="E48" s="24">
        <v>1.04</v>
      </c>
      <c r="F48" s="24">
        <f t="shared" si="0"/>
        <v>22146.33</v>
      </c>
      <c r="G48" s="28">
        <v>23953.47</v>
      </c>
      <c r="H48" s="80">
        <f>ROUND(G48*1.04,2)</f>
        <v>24911.61</v>
      </c>
      <c r="I48" s="82">
        <v>23953.47</v>
      </c>
      <c r="J48" s="29">
        <f>B48*G48</f>
        <v>23953.47</v>
      </c>
      <c r="K48" s="25"/>
      <c r="L48" s="86"/>
      <c r="M48" s="86"/>
    </row>
    <row r="49" spans="1:13" ht="15" customHeight="1" x14ac:dyDescent="0.2">
      <c r="A49" s="109" t="s">
        <v>38</v>
      </c>
      <c r="B49" s="110"/>
      <c r="C49" s="110"/>
      <c r="D49" s="110"/>
      <c r="E49" s="110"/>
      <c r="F49" s="110"/>
      <c r="G49" s="110"/>
      <c r="H49" s="110"/>
      <c r="I49" s="110"/>
      <c r="J49" s="111"/>
      <c r="K49" s="25"/>
      <c r="L49" s="86"/>
      <c r="M49" s="86"/>
    </row>
    <row r="50" spans="1:13" ht="15" x14ac:dyDescent="0.25">
      <c r="A50" s="26" t="s">
        <v>28</v>
      </c>
      <c r="B50" s="27">
        <v>1</v>
      </c>
      <c r="C50" s="28">
        <v>20804.97</v>
      </c>
      <c r="D50" s="29">
        <f>B50*C50</f>
        <v>20804.97</v>
      </c>
      <c r="E50" s="24">
        <v>1.04</v>
      </c>
      <c r="F50" s="24">
        <f t="shared" si="0"/>
        <v>21637.17</v>
      </c>
      <c r="G50" s="28">
        <v>23402.77</v>
      </c>
      <c r="H50" s="80">
        <f>ROUND(G50*1.04,2)</f>
        <v>24338.880000000001</v>
      </c>
      <c r="I50" s="82">
        <f>H50</f>
        <v>24338.880000000001</v>
      </c>
      <c r="J50" s="29">
        <f>B50*G50</f>
        <v>23402.77</v>
      </c>
      <c r="K50" s="25"/>
      <c r="L50" s="86"/>
      <c r="M50" s="86"/>
    </row>
    <row r="51" spans="1:13" ht="15" x14ac:dyDescent="0.25">
      <c r="A51" s="26" t="s">
        <v>29</v>
      </c>
      <c r="B51" s="27">
        <v>1</v>
      </c>
      <c r="C51" s="28">
        <v>18846.87</v>
      </c>
      <c r="D51" s="29">
        <f>B51*C51</f>
        <v>18846.87</v>
      </c>
      <c r="E51" s="24">
        <v>1.04</v>
      </c>
      <c r="F51" s="24">
        <f t="shared" si="0"/>
        <v>19600.740000000002</v>
      </c>
      <c r="G51" s="28">
        <v>21200.16</v>
      </c>
      <c r="H51" s="80">
        <f t="shared" ref="H51:H53" si="9">ROUND(G51*1.04,2)</f>
        <v>22048.17</v>
      </c>
      <c r="I51" s="82">
        <f t="shared" ref="I51:I53" si="10">H51</f>
        <v>22048.17</v>
      </c>
      <c r="J51" s="29">
        <f>B51*G51</f>
        <v>21200.16</v>
      </c>
      <c r="K51" s="25"/>
      <c r="L51" s="86"/>
      <c r="M51" s="86"/>
    </row>
    <row r="52" spans="1:13" ht="15" x14ac:dyDescent="0.25">
      <c r="A52" s="26" t="s">
        <v>39</v>
      </c>
      <c r="B52" s="27">
        <f>8</f>
        <v>8</v>
      </c>
      <c r="C52" s="28">
        <v>15909.71</v>
      </c>
      <c r="D52" s="29">
        <f>B52*C52</f>
        <v>127277.68</v>
      </c>
      <c r="E52" s="24">
        <v>1.04</v>
      </c>
      <c r="F52" s="24">
        <f t="shared" si="0"/>
        <v>16546.099999999999</v>
      </c>
      <c r="G52" s="28">
        <v>17896.259999999998</v>
      </c>
      <c r="H52" s="80">
        <f t="shared" si="9"/>
        <v>18612.11</v>
      </c>
      <c r="I52" s="82">
        <f t="shared" si="10"/>
        <v>18612.11</v>
      </c>
      <c r="J52" s="29">
        <f>B52*G52</f>
        <v>143170.07999999999</v>
      </c>
      <c r="K52" s="25"/>
      <c r="L52" s="86"/>
      <c r="M52" s="86"/>
    </row>
    <row r="53" spans="1:13" ht="15" x14ac:dyDescent="0.25">
      <c r="A53" s="26" t="s">
        <v>40</v>
      </c>
      <c r="B53" s="27">
        <f>3</f>
        <v>3</v>
      </c>
      <c r="C53" s="28">
        <v>15909.71</v>
      </c>
      <c r="D53" s="29">
        <f>B53*C53</f>
        <v>47729.13</v>
      </c>
      <c r="E53" s="24">
        <v>1.04</v>
      </c>
      <c r="F53" s="24">
        <f t="shared" si="0"/>
        <v>16546.099999999999</v>
      </c>
      <c r="G53" s="28">
        <v>17896.259999999998</v>
      </c>
      <c r="H53" s="80">
        <f t="shared" si="9"/>
        <v>18612.11</v>
      </c>
      <c r="I53" s="82">
        <f t="shared" si="10"/>
        <v>18612.11</v>
      </c>
      <c r="J53" s="29">
        <f>B53*G53</f>
        <v>53688.78</v>
      </c>
      <c r="K53" s="25"/>
      <c r="L53" s="86"/>
      <c r="M53" s="86"/>
    </row>
    <row r="54" spans="1:13" ht="15.75" thickBot="1" x14ac:dyDescent="0.3">
      <c r="A54" s="43" t="s">
        <v>31</v>
      </c>
      <c r="B54" s="41">
        <v>1</v>
      </c>
      <c r="C54" s="44">
        <v>13706.85</v>
      </c>
      <c r="D54" s="42">
        <f>B54*C54</f>
        <v>13706.85</v>
      </c>
      <c r="E54" s="24">
        <v>1.04</v>
      </c>
      <c r="F54" s="24">
        <f t="shared" si="0"/>
        <v>14255.12</v>
      </c>
      <c r="G54" s="44">
        <v>15418.33</v>
      </c>
      <c r="H54" s="80">
        <f>ROUND(G54*1.04,2)</f>
        <v>16035.06</v>
      </c>
      <c r="I54" s="82">
        <f>H54</f>
        <v>16035.06</v>
      </c>
      <c r="J54" s="42">
        <f>B54*G54</f>
        <v>15418.33</v>
      </c>
      <c r="K54" s="25"/>
      <c r="L54" s="86"/>
      <c r="M54" s="86"/>
    </row>
    <row r="55" spans="1:13" ht="15" thickBot="1" x14ac:dyDescent="0.25">
      <c r="A55" s="45" t="s">
        <v>23</v>
      </c>
      <c r="B55" s="34">
        <f>SUM(B50:B54)</f>
        <v>14</v>
      </c>
      <c r="C55" s="34"/>
      <c r="D55" s="36">
        <f>SUM(D50:D54)</f>
        <v>228365.5</v>
      </c>
      <c r="E55" s="46">
        <v>1.04</v>
      </c>
      <c r="F55" s="46">
        <f t="shared" si="0"/>
        <v>0</v>
      </c>
      <c r="G55" s="35">
        <v>0</v>
      </c>
      <c r="H55" s="83"/>
      <c r="I55" s="83"/>
      <c r="J55" s="36">
        <f>SUM(J50:J54)</f>
        <v>256880.11999999997</v>
      </c>
      <c r="K55" s="25"/>
      <c r="L55" s="86"/>
      <c r="M55" s="86"/>
    </row>
    <row r="56" spans="1:13" ht="15.75" customHeight="1" x14ac:dyDescent="0.25">
      <c r="A56" s="115" t="s">
        <v>41</v>
      </c>
      <c r="B56" s="116"/>
      <c r="C56" s="116"/>
      <c r="D56" s="116"/>
      <c r="E56" s="116"/>
      <c r="F56" s="116"/>
      <c r="G56" s="116"/>
      <c r="H56" s="116"/>
      <c r="I56" s="116"/>
      <c r="J56" s="117"/>
      <c r="K56" s="25"/>
      <c r="L56" s="86"/>
      <c r="M56" s="86"/>
    </row>
    <row r="57" spans="1:13" ht="15" x14ac:dyDescent="0.25">
      <c r="A57" s="26" t="s">
        <v>28</v>
      </c>
      <c r="B57" s="27">
        <v>1</v>
      </c>
      <c r="C57" s="28">
        <v>20804.97</v>
      </c>
      <c r="D57" s="29">
        <f>B57*C57</f>
        <v>20804.97</v>
      </c>
      <c r="E57" s="24">
        <v>1.04</v>
      </c>
      <c r="F57" s="24">
        <f t="shared" si="0"/>
        <v>21637.17</v>
      </c>
      <c r="G57" s="28">
        <v>23402.77</v>
      </c>
      <c r="H57" s="80">
        <f>ROUND(G57*1.04,2)</f>
        <v>24338.880000000001</v>
      </c>
      <c r="I57" s="82">
        <f>H57</f>
        <v>24338.880000000001</v>
      </c>
      <c r="J57" s="29">
        <f>B57*G57</f>
        <v>23402.77</v>
      </c>
      <c r="K57" s="25"/>
      <c r="L57" s="86"/>
      <c r="M57" s="86"/>
    </row>
    <row r="58" spans="1:13" ht="15" hidden="1" x14ac:dyDescent="0.25">
      <c r="A58" s="26" t="s">
        <v>29</v>
      </c>
      <c r="B58" s="27">
        <v>0</v>
      </c>
      <c r="C58" s="28">
        <v>18846.87</v>
      </c>
      <c r="D58" s="29">
        <f>B58*C58</f>
        <v>0</v>
      </c>
      <c r="E58" s="24">
        <v>1.04</v>
      </c>
      <c r="F58" s="24">
        <f t="shared" si="0"/>
        <v>19600.740000000002</v>
      </c>
      <c r="G58" s="28">
        <v>21200.16</v>
      </c>
      <c r="H58" s="80">
        <f t="shared" ref="H58:H59" si="11">ROUND(G58*1.04,2)</f>
        <v>22048.17</v>
      </c>
      <c r="I58" s="82">
        <f t="shared" ref="I58:I60" si="12">H58</f>
        <v>22048.17</v>
      </c>
      <c r="J58" s="29">
        <f>B58*G58</f>
        <v>0</v>
      </c>
      <c r="K58" s="25"/>
      <c r="L58" s="86"/>
      <c r="M58" s="86"/>
    </row>
    <row r="59" spans="1:13" ht="15" x14ac:dyDescent="0.25">
      <c r="A59" s="26" t="s">
        <v>30</v>
      </c>
      <c r="B59" s="27">
        <v>4</v>
      </c>
      <c r="C59" s="28">
        <v>15909.71</v>
      </c>
      <c r="D59" s="29">
        <f>B59*C59</f>
        <v>63638.84</v>
      </c>
      <c r="E59" s="24">
        <v>1.04</v>
      </c>
      <c r="F59" s="24">
        <f t="shared" si="0"/>
        <v>16546.099999999999</v>
      </c>
      <c r="G59" s="28">
        <v>17896.259999999998</v>
      </c>
      <c r="H59" s="80">
        <f t="shared" si="11"/>
        <v>18612.11</v>
      </c>
      <c r="I59" s="82">
        <f t="shared" si="12"/>
        <v>18612.11</v>
      </c>
      <c r="J59" s="29">
        <f>B59*G59</f>
        <v>71585.039999999994</v>
      </c>
      <c r="K59" s="25"/>
      <c r="L59" s="86"/>
      <c r="M59" s="86"/>
    </row>
    <row r="60" spans="1:13" ht="15.75" thickBot="1" x14ac:dyDescent="0.3">
      <c r="A60" s="43" t="s">
        <v>31</v>
      </c>
      <c r="B60" s="41">
        <v>3</v>
      </c>
      <c r="C60" s="44">
        <v>13706.85</v>
      </c>
      <c r="D60" s="42">
        <f>B60*C60</f>
        <v>41120.550000000003</v>
      </c>
      <c r="E60" s="24">
        <v>1.04</v>
      </c>
      <c r="F60" s="24">
        <f t="shared" si="0"/>
        <v>14255.12</v>
      </c>
      <c r="G60" s="44">
        <v>15418.33</v>
      </c>
      <c r="H60" s="80">
        <f>ROUND(G60*1.04,2)</f>
        <v>16035.06</v>
      </c>
      <c r="I60" s="82">
        <f t="shared" si="12"/>
        <v>16035.06</v>
      </c>
      <c r="J60" s="42">
        <f>B60*G60</f>
        <v>46254.99</v>
      </c>
      <c r="K60" s="25"/>
      <c r="L60" s="86"/>
      <c r="M60" s="86"/>
    </row>
    <row r="61" spans="1:13" ht="15.75" thickBot="1" x14ac:dyDescent="0.3">
      <c r="A61" s="45" t="s">
        <v>23</v>
      </c>
      <c r="B61" s="34">
        <f>SUM(B57:B60)</f>
        <v>8</v>
      </c>
      <c r="C61" s="47"/>
      <c r="D61" s="36">
        <f>SUM(D57:D60)</f>
        <v>125564.36</v>
      </c>
      <c r="E61" s="46">
        <v>1.04</v>
      </c>
      <c r="F61" s="46">
        <f t="shared" si="0"/>
        <v>0</v>
      </c>
      <c r="G61" s="47">
        <v>0</v>
      </c>
      <c r="H61" s="84"/>
      <c r="I61" s="84"/>
      <c r="J61" s="36">
        <f>SUM(J57:J60)</f>
        <v>141242.79999999999</v>
      </c>
      <c r="K61" s="25"/>
      <c r="L61" s="86"/>
      <c r="M61" s="86"/>
    </row>
    <row r="62" spans="1:13" ht="15" thickBot="1" x14ac:dyDescent="0.25">
      <c r="A62" s="48" t="s">
        <v>33</v>
      </c>
      <c r="B62" s="49">
        <f>B47+B48+B55+B61</f>
        <v>24</v>
      </c>
      <c r="C62" s="50"/>
      <c r="D62" s="51">
        <f>D47+D48+D55+D61</f>
        <v>398721.82</v>
      </c>
      <c r="E62" s="24">
        <v>1.04</v>
      </c>
      <c r="F62" s="24">
        <f t="shared" si="0"/>
        <v>0</v>
      </c>
      <c r="G62" s="50">
        <v>0</v>
      </c>
      <c r="H62" s="85"/>
      <c r="I62" s="85"/>
      <c r="J62" s="51">
        <f>J47+J48+J55+J61</f>
        <v>452362.32999999996</v>
      </c>
      <c r="K62" s="25"/>
      <c r="L62" s="86"/>
      <c r="M62" s="86"/>
    </row>
    <row r="63" spans="1:13" ht="22.5" customHeight="1" x14ac:dyDescent="0.2">
      <c r="A63" s="96" t="s">
        <v>42</v>
      </c>
      <c r="B63" s="97"/>
      <c r="C63" s="97"/>
      <c r="D63" s="97"/>
      <c r="E63" s="97"/>
      <c r="F63" s="97"/>
      <c r="G63" s="97"/>
      <c r="H63" s="97"/>
      <c r="I63" s="97"/>
      <c r="J63" s="98"/>
      <c r="K63" s="25"/>
      <c r="L63" s="86"/>
      <c r="M63" s="86"/>
    </row>
    <row r="64" spans="1:13" ht="15" x14ac:dyDescent="0.25">
      <c r="A64" s="26" t="s">
        <v>28</v>
      </c>
      <c r="B64" s="27">
        <v>1</v>
      </c>
      <c r="C64" s="28">
        <v>20804.97</v>
      </c>
      <c r="D64" s="52">
        <f>C64*B64</f>
        <v>20804.97</v>
      </c>
      <c r="E64" s="24">
        <v>1.04</v>
      </c>
      <c r="F64" s="24">
        <f t="shared" si="0"/>
        <v>21637.17</v>
      </c>
      <c r="G64" s="28">
        <v>23402.77</v>
      </c>
      <c r="H64" s="80">
        <f>ROUND(G64*1.04,2)</f>
        <v>24338.880000000001</v>
      </c>
      <c r="I64" s="82">
        <f>H64</f>
        <v>24338.880000000001</v>
      </c>
      <c r="J64" s="53">
        <f>B64*G64</f>
        <v>23402.77</v>
      </c>
      <c r="K64" s="25"/>
      <c r="L64" s="86"/>
      <c r="M64" s="86"/>
    </row>
    <row r="65" spans="1:13" ht="15.75" thickBot="1" x14ac:dyDescent="0.3">
      <c r="A65" s="43" t="s">
        <v>30</v>
      </c>
      <c r="B65" s="41">
        <v>1</v>
      </c>
      <c r="C65" s="28">
        <v>15909.71</v>
      </c>
      <c r="D65" s="54">
        <f>C65*B65</f>
        <v>15909.71</v>
      </c>
      <c r="E65" s="24">
        <v>1.04</v>
      </c>
      <c r="F65" s="24">
        <f t="shared" si="0"/>
        <v>16546.099999999999</v>
      </c>
      <c r="G65" s="28">
        <v>17896.259999999998</v>
      </c>
      <c r="H65" s="80">
        <f>ROUND(G65*1.04,2)</f>
        <v>18612.11</v>
      </c>
      <c r="I65" s="82">
        <f>H65</f>
        <v>18612.11</v>
      </c>
      <c r="J65" s="55">
        <f>B65*G65</f>
        <v>17896.259999999998</v>
      </c>
      <c r="K65" s="25"/>
      <c r="L65" s="86"/>
      <c r="M65" s="86"/>
    </row>
    <row r="66" spans="1:13" ht="15" thickBot="1" x14ac:dyDescent="0.25">
      <c r="A66" s="45" t="s">
        <v>23</v>
      </c>
      <c r="B66" s="34">
        <v>2</v>
      </c>
      <c r="C66" s="35"/>
      <c r="D66" s="36">
        <f>D64+D65</f>
        <v>36714.68</v>
      </c>
      <c r="E66" s="24">
        <v>1.04</v>
      </c>
      <c r="F66" s="24">
        <f t="shared" si="0"/>
        <v>0</v>
      </c>
      <c r="G66" s="35">
        <v>0</v>
      </c>
      <c r="H66" s="83"/>
      <c r="I66" s="83"/>
      <c r="J66" s="36">
        <f>J64+J65</f>
        <v>41299.03</v>
      </c>
      <c r="K66" s="25"/>
      <c r="L66" s="86"/>
      <c r="M66" s="86"/>
    </row>
    <row r="67" spans="1:13" ht="18.75" customHeight="1" x14ac:dyDescent="0.2">
      <c r="A67" s="96" t="s">
        <v>43</v>
      </c>
      <c r="B67" s="97"/>
      <c r="C67" s="97"/>
      <c r="D67" s="97"/>
      <c r="E67" s="97"/>
      <c r="F67" s="97"/>
      <c r="G67" s="97"/>
      <c r="H67" s="97"/>
      <c r="I67" s="97"/>
      <c r="J67" s="98"/>
      <c r="K67" s="25"/>
      <c r="L67" s="86"/>
      <c r="M67" s="86"/>
    </row>
    <row r="68" spans="1:13" ht="15" x14ac:dyDescent="0.25">
      <c r="A68" s="26" t="s">
        <v>28</v>
      </c>
      <c r="B68" s="27">
        <v>1</v>
      </c>
      <c r="C68" s="28">
        <v>20804.97</v>
      </c>
      <c r="D68" s="29">
        <f>B68*C68</f>
        <v>20804.97</v>
      </c>
      <c r="E68" s="24">
        <v>1.04</v>
      </c>
      <c r="F68" s="24">
        <f t="shared" si="0"/>
        <v>21637.17</v>
      </c>
      <c r="G68" s="28">
        <v>23402.77</v>
      </c>
      <c r="H68" s="80">
        <f>ROUND(G68*1.04,2)</f>
        <v>24338.880000000001</v>
      </c>
      <c r="I68" s="82">
        <f>H68</f>
        <v>24338.880000000001</v>
      </c>
      <c r="J68" s="29">
        <f>B68*G68</f>
        <v>23402.77</v>
      </c>
      <c r="K68" s="25"/>
      <c r="L68" s="86"/>
      <c r="M68" s="86"/>
    </row>
    <row r="69" spans="1:13" ht="15" x14ac:dyDescent="0.25">
      <c r="A69" s="26" t="s">
        <v>29</v>
      </c>
      <c r="B69" s="27">
        <v>1</v>
      </c>
      <c r="C69" s="28">
        <v>18846.87</v>
      </c>
      <c r="D69" s="29">
        <f>B69*C69</f>
        <v>18846.87</v>
      </c>
      <c r="E69" s="24">
        <v>1.04</v>
      </c>
      <c r="F69" s="24">
        <f t="shared" si="0"/>
        <v>19600.740000000002</v>
      </c>
      <c r="G69" s="28">
        <v>21200.16</v>
      </c>
      <c r="H69" s="80">
        <f t="shared" ref="H69:H70" si="13">ROUND(G69*1.04,2)</f>
        <v>22048.17</v>
      </c>
      <c r="I69" s="82">
        <f t="shared" ref="I69:I70" si="14">H69</f>
        <v>22048.17</v>
      </c>
      <c r="J69" s="29">
        <f>B69*G69</f>
        <v>21200.16</v>
      </c>
      <c r="K69" s="25"/>
      <c r="L69" s="86"/>
      <c r="M69" s="86"/>
    </row>
    <row r="70" spans="1:13" ht="15" x14ac:dyDescent="0.25">
      <c r="A70" s="26" t="s">
        <v>30</v>
      </c>
      <c r="B70" s="27">
        <f>5+1</f>
        <v>6</v>
      </c>
      <c r="C70" s="28">
        <v>15909.71</v>
      </c>
      <c r="D70" s="29">
        <f>B70*C70</f>
        <v>95458.26</v>
      </c>
      <c r="E70" s="24">
        <v>1.04</v>
      </c>
      <c r="F70" s="24">
        <f t="shared" si="0"/>
        <v>16546.099999999999</v>
      </c>
      <c r="G70" s="28">
        <v>17896.259999999998</v>
      </c>
      <c r="H70" s="80">
        <f t="shared" si="13"/>
        <v>18612.11</v>
      </c>
      <c r="I70" s="82">
        <f t="shared" si="14"/>
        <v>18612.11</v>
      </c>
      <c r="J70" s="29">
        <f>B70*G70</f>
        <v>107377.56</v>
      </c>
      <c r="K70" s="25"/>
      <c r="L70" s="86"/>
      <c r="M70" s="86"/>
    </row>
    <row r="71" spans="1:13" ht="15.75" thickBot="1" x14ac:dyDescent="0.3">
      <c r="A71" s="43" t="s">
        <v>31</v>
      </c>
      <c r="B71" s="41">
        <f>3-1</f>
        <v>2</v>
      </c>
      <c r="C71" s="28">
        <v>13706.85</v>
      </c>
      <c r="D71" s="42">
        <f>B71*C71</f>
        <v>27413.7</v>
      </c>
      <c r="E71" s="24">
        <v>1.04</v>
      </c>
      <c r="F71" s="24">
        <f t="shared" si="0"/>
        <v>14255.12</v>
      </c>
      <c r="G71" s="28">
        <v>15418.33</v>
      </c>
      <c r="H71" s="80">
        <f>ROUND(G71*1.04,2)</f>
        <v>16035.06</v>
      </c>
      <c r="I71" s="82">
        <f>H71</f>
        <v>16035.06</v>
      </c>
      <c r="J71" s="42">
        <f>B71*G71</f>
        <v>30836.66</v>
      </c>
      <c r="K71" s="25"/>
      <c r="L71" s="86"/>
      <c r="M71" s="86"/>
    </row>
    <row r="72" spans="1:13" ht="15" thickBot="1" x14ac:dyDescent="0.25">
      <c r="A72" s="45" t="s">
        <v>23</v>
      </c>
      <c r="B72" s="34">
        <f>SUM(B68:B71)</f>
        <v>10</v>
      </c>
      <c r="C72" s="35"/>
      <c r="D72" s="36">
        <f>SUM(D68:D71)</f>
        <v>162523.79999999999</v>
      </c>
      <c r="E72" s="24">
        <v>1.04</v>
      </c>
      <c r="F72" s="24">
        <f t="shared" si="0"/>
        <v>0</v>
      </c>
      <c r="G72" s="35">
        <v>0</v>
      </c>
      <c r="H72" s="83"/>
      <c r="I72" s="83"/>
      <c r="J72" s="36">
        <f>SUM(J68:J71)</f>
        <v>182817.15</v>
      </c>
      <c r="K72" s="25"/>
      <c r="L72" s="86"/>
      <c r="M72" s="86"/>
    </row>
    <row r="73" spans="1:13" ht="14.25" x14ac:dyDescent="0.2">
      <c r="A73" s="96" t="s">
        <v>44</v>
      </c>
      <c r="B73" s="97"/>
      <c r="C73" s="97"/>
      <c r="D73" s="97"/>
      <c r="E73" s="97"/>
      <c r="F73" s="97"/>
      <c r="G73" s="97"/>
      <c r="H73" s="97"/>
      <c r="I73" s="97"/>
      <c r="J73" s="98"/>
      <c r="K73" s="25"/>
      <c r="L73" s="86"/>
      <c r="M73" s="86"/>
    </row>
    <row r="74" spans="1:13" ht="15" x14ac:dyDescent="0.25">
      <c r="A74" s="26" t="s">
        <v>28</v>
      </c>
      <c r="B74" s="27">
        <v>1</v>
      </c>
      <c r="C74" s="28">
        <v>20804.97</v>
      </c>
      <c r="D74" s="29">
        <f t="shared" ref="D74:D79" si="15">B74*C74</f>
        <v>20804.97</v>
      </c>
      <c r="E74" s="24">
        <v>1.04</v>
      </c>
      <c r="F74" s="24">
        <f t="shared" si="0"/>
        <v>21637.17</v>
      </c>
      <c r="G74" s="28">
        <v>23402.77</v>
      </c>
      <c r="H74" s="80">
        <f>ROUND(G74*1.04,2)</f>
        <v>24338.880000000001</v>
      </c>
      <c r="I74" s="82">
        <f>H74</f>
        <v>24338.880000000001</v>
      </c>
      <c r="J74" s="29">
        <f t="shared" ref="J74:J79" si="16">B74*G74</f>
        <v>23402.77</v>
      </c>
      <c r="K74" s="25"/>
      <c r="L74" s="86"/>
      <c r="M74" s="86"/>
    </row>
    <row r="75" spans="1:13" ht="14.25" customHeight="1" x14ac:dyDescent="0.25">
      <c r="A75" s="26" t="s">
        <v>29</v>
      </c>
      <c r="B75" s="27">
        <v>1</v>
      </c>
      <c r="C75" s="28">
        <v>18846.87</v>
      </c>
      <c r="D75" s="29">
        <f t="shared" si="15"/>
        <v>18846.87</v>
      </c>
      <c r="E75" s="24">
        <v>1.04</v>
      </c>
      <c r="F75" s="24">
        <f t="shared" si="0"/>
        <v>19600.740000000002</v>
      </c>
      <c r="G75" s="28">
        <v>21200.16</v>
      </c>
      <c r="H75" s="80">
        <f t="shared" ref="H75:H78" si="17">ROUND(G75*1.04,2)</f>
        <v>22048.17</v>
      </c>
      <c r="I75" s="82">
        <f t="shared" ref="I75:I78" si="18">H75</f>
        <v>22048.17</v>
      </c>
      <c r="J75" s="29">
        <f t="shared" si="16"/>
        <v>21200.16</v>
      </c>
      <c r="K75" s="25"/>
      <c r="L75" s="86"/>
      <c r="M75" s="86"/>
    </row>
    <row r="76" spans="1:13" ht="14.25" customHeight="1" x14ac:dyDescent="0.25">
      <c r="A76" s="26" t="s">
        <v>30</v>
      </c>
      <c r="B76" s="27">
        <v>1</v>
      </c>
      <c r="C76" s="28">
        <v>15909.71</v>
      </c>
      <c r="D76" s="29">
        <f t="shared" si="15"/>
        <v>15909.71</v>
      </c>
      <c r="E76" s="24">
        <v>1.04</v>
      </c>
      <c r="F76" s="24">
        <f t="shared" si="0"/>
        <v>16546.099999999999</v>
      </c>
      <c r="G76" s="28">
        <v>17896.259999999998</v>
      </c>
      <c r="H76" s="80">
        <f t="shared" si="17"/>
        <v>18612.11</v>
      </c>
      <c r="I76" s="82">
        <f t="shared" si="18"/>
        <v>18612.11</v>
      </c>
      <c r="J76" s="29">
        <f t="shared" si="16"/>
        <v>17896.259999999998</v>
      </c>
      <c r="K76" s="25"/>
      <c r="L76" s="86"/>
      <c r="M76" s="86"/>
    </row>
    <row r="77" spans="1:13" ht="15" x14ac:dyDescent="0.25">
      <c r="A77" s="26" t="s">
        <v>31</v>
      </c>
      <c r="B77" s="27">
        <v>3</v>
      </c>
      <c r="C77" s="28">
        <v>13706.85</v>
      </c>
      <c r="D77" s="29">
        <f t="shared" si="15"/>
        <v>41120.550000000003</v>
      </c>
      <c r="E77" s="24">
        <v>1.04</v>
      </c>
      <c r="F77" s="24">
        <f t="shared" si="0"/>
        <v>14255.12</v>
      </c>
      <c r="G77" s="28">
        <v>15418.33</v>
      </c>
      <c r="H77" s="80">
        <f t="shared" si="17"/>
        <v>16035.06</v>
      </c>
      <c r="I77" s="82">
        <f t="shared" si="18"/>
        <v>16035.06</v>
      </c>
      <c r="J77" s="29">
        <f t="shared" si="16"/>
        <v>46254.99</v>
      </c>
      <c r="K77" s="25"/>
      <c r="L77" s="86"/>
      <c r="M77" s="86"/>
    </row>
    <row r="78" spans="1:13" ht="15" x14ac:dyDescent="0.25">
      <c r="A78" s="26" t="s">
        <v>45</v>
      </c>
      <c r="B78" s="27">
        <v>1</v>
      </c>
      <c r="C78" s="28">
        <v>11014.42</v>
      </c>
      <c r="D78" s="29">
        <f t="shared" si="15"/>
        <v>11014.42</v>
      </c>
      <c r="E78" s="24">
        <v>1.04</v>
      </c>
      <c r="F78" s="24">
        <f t="shared" si="0"/>
        <v>11455</v>
      </c>
      <c r="G78" s="28">
        <v>12389.73</v>
      </c>
      <c r="H78" s="80">
        <f t="shared" si="17"/>
        <v>12885.32</v>
      </c>
      <c r="I78" s="82">
        <f t="shared" si="18"/>
        <v>12885.32</v>
      </c>
      <c r="J78" s="29">
        <f t="shared" si="16"/>
        <v>12389.73</v>
      </c>
      <c r="K78" s="25"/>
      <c r="L78" s="86"/>
      <c r="M78" s="86"/>
    </row>
    <row r="79" spans="1:13" ht="15.75" thickBot="1" x14ac:dyDescent="0.3">
      <c r="A79" s="43" t="s">
        <v>46</v>
      </c>
      <c r="B79" s="41">
        <v>3</v>
      </c>
      <c r="C79" s="28">
        <v>11014.42</v>
      </c>
      <c r="D79" s="42">
        <f t="shared" si="15"/>
        <v>33043.26</v>
      </c>
      <c r="E79" s="24">
        <v>1.04</v>
      </c>
      <c r="F79" s="24">
        <f t="shared" si="0"/>
        <v>11455</v>
      </c>
      <c r="G79" s="28">
        <v>12389.73</v>
      </c>
      <c r="H79" s="80">
        <f>ROUND(G79*1.04,2)</f>
        <v>12885.32</v>
      </c>
      <c r="I79" s="82">
        <f>H79</f>
        <v>12885.32</v>
      </c>
      <c r="J79" s="42">
        <f t="shared" si="16"/>
        <v>37169.19</v>
      </c>
      <c r="K79" s="25"/>
      <c r="L79" s="86"/>
      <c r="M79" s="86"/>
    </row>
    <row r="80" spans="1:13" ht="15" thickBot="1" x14ac:dyDescent="0.25">
      <c r="A80" s="45" t="s">
        <v>23</v>
      </c>
      <c r="B80" s="34">
        <f>SUM(B74:B79)</f>
        <v>10</v>
      </c>
      <c r="C80" s="35"/>
      <c r="D80" s="36">
        <f>SUM(D74:D79)</f>
        <v>140739.78</v>
      </c>
      <c r="E80" s="24">
        <v>1.04</v>
      </c>
      <c r="F80" s="24">
        <f t="shared" si="0"/>
        <v>0</v>
      </c>
      <c r="G80" s="35">
        <v>0</v>
      </c>
      <c r="H80" s="83"/>
      <c r="I80" s="83"/>
      <c r="J80" s="36">
        <f>SUM(J74:J79)</f>
        <v>158313.09999999998</v>
      </c>
      <c r="K80" s="25"/>
      <c r="L80" s="86"/>
      <c r="M80" s="86"/>
    </row>
    <row r="81" spans="1:13" ht="17.25" customHeight="1" x14ac:dyDescent="0.2">
      <c r="A81" s="96" t="s">
        <v>47</v>
      </c>
      <c r="B81" s="97"/>
      <c r="C81" s="97"/>
      <c r="D81" s="97"/>
      <c r="E81" s="97"/>
      <c r="F81" s="97"/>
      <c r="G81" s="97"/>
      <c r="H81" s="97"/>
      <c r="I81" s="97"/>
      <c r="J81" s="98"/>
      <c r="K81" s="25"/>
      <c r="L81" s="86"/>
      <c r="M81" s="86"/>
    </row>
    <row r="82" spans="1:13" ht="15" x14ac:dyDescent="0.25">
      <c r="A82" s="26" t="s">
        <v>48</v>
      </c>
      <c r="B82" s="27">
        <v>1</v>
      </c>
      <c r="C82" s="28">
        <v>18357.37</v>
      </c>
      <c r="D82" s="42">
        <f>B82*C82</f>
        <v>18357.37</v>
      </c>
      <c r="E82" s="24">
        <v>1.04</v>
      </c>
      <c r="F82" s="24">
        <f t="shared" si="0"/>
        <v>19091.66</v>
      </c>
      <c r="G82" s="28">
        <v>20649.54</v>
      </c>
      <c r="H82" s="80">
        <f>ROUND(G82*1.04,2)</f>
        <v>21475.52</v>
      </c>
      <c r="I82" s="82">
        <f>H82</f>
        <v>21475.52</v>
      </c>
      <c r="J82" s="42">
        <f>B82*G82</f>
        <v>20649.54</v>
      </c>
      <c r="K82" s="25"/>
      <c r="L82" s="86"/>
      <c r="M82" s="86"/>
    </row>
    <row r="83" spans="1:13" ht="15.75" thickBot="1" x14ac:dyDescent="0.3">
      <c r="A83" s="43" t="s">
        <v>49</v>
      </c>
      <c r="B83" s="41">
        <v>1</v>
      </c>
      <c r="C83" s="28">
        <v>15909.71</v>
      </c>
      <c r="D83" s="42">
        <f>B83*C83</f>
        <v>15909.71</v>
      </c>
      <c r="E83" s="24">
        <v>1.04</v>
      </c>
      <c r="F83" s="24">
        <f t="shared" ref="F83:F137" si="19">ROUND(C83*E83,2)</f>
        <v>16546.099999999999</v>
      </c>
      <c r="G83" s="28">
        <v>17896.259999999998</v>
      </c>
      <c r="H83" s="80">
        <f>ROUND(G83*1.04,2)</f>
        <v>18612.11</v>
      </c>
      <c r="I83" s="82">
        <f>H83</f>
        <v>18612.11</v>
      </c>
      <c r="J83" s="42">
        <f>B83*G83</f>
        <v>17896.259999999998</v>
      </c>
      <c r="K83" s="25"/>
      <c r="L83" s="86"/>
      <c r="M83" s="86"/>
    </row>
    <row r="84" spans="1:13" ht="15" thickBot="1" x14ac:dyDescent="0.25">
      <c r="A84" s="45" t="s">
        <v>23</v>
      </c>
      <c r="B84" s="34">
        <v>2</v>
      </c>
      <c r="C84" s="35"/>
      <c r="D84" s="36">
        <f>D82+D83</f>
        <v>34267.08</v>
      </c>
      <c r="E84" s="24">
        <v>1.04</v>
      </c>
      <c r="F84" s="24">
        <f t="shared" si="19"/>
        <v>0</v>
      </c>
      <c r="G84" s="35">
        <v>0</v>
      </c>
      <c r="H84" s="83"/>
      <c r="I84" s="83"/>
      <c r="J84" s="36">
        <f>J82+J83</f>
        <v>38545.800000000003</v>
      </c>
      <c r="K84" s="25"/>
      <c r="L84" s="86"/>
      <c r="M84" s="86"/>
    </row>
    <row r="85" spans="1:13" ht="17.25" customHeight="1" x14ac:dyDescent="0.2">
      <c r="A85" s="96" t="s">
        <v>50</v>
      </c>
      <c r="B85" s="97"/>
      <c r="C85" s="97"/>
      <c r="D85" s="97"/>
      <c r="E85" s="97"/>
      <c r="F85" s="97"/>
      <c r="G85" s="97"/>
      <c r="H85" s="97"/>
      <c r="I85" s="97"/>
      <c r="J85" s="98"/>
      <c r="K85" s="25"/>
      <c r="L85" s="86"/>
      <c r="M85" s="86"/>
    </row>
    <row r="86" spans="1:13" ht="13.5" customHeight="1" x14ac:dyDescent="0.25">
      <c r="A86" s="26" t="s">
        <v>28</v>
      </c>
      <c r="B86" s="27">
        <v>1</v>
      </c>
      <c r="C86" s="28">
        <v>20804.97</v>
      </c>
      <c r="D86" s="29">
        <f>B86*C86</f>
        <v>20804.97</v>
      </c>
      <c r="E86" s="24">
        <v>1.04</v>
      </c>
      <c r="F86" s="24">
        <f t="shared" si="19"/>
        <v>21637.17</v>
      </c>
      <c r="G86" s="28">
        <v>23402.77</v>
      </c>
      <c r="H86" s="80">
        <f>ROUND(G86*1.04,2)</f>
        <v>24338.880000000001</v>
      </c>
      <c r="I86" s="82">
        <f>H86</f>
        <v>24338.880000000001</v>
      </c>
      <c r="J86" s="29">
        <f>B86*G86</f>
        <v>23402.77</v>
      </c>
      <c r="K86" s="25"/>
      <c r="L86" s="86"/>
      <c r="M86" s="86"/>
    </row>
    <row r="87" spans="1:13" ht="15" x14ac:dyDescent="0.25">
      <c r="A87" s="26" t="s">
        <v>29</v>
      </c>
      <c r="B87" s="27">
        <v>1</v>
      </c>
      <c r="C87" s="28">
        <v>18846.87</v>
      </c>
      <c r="D87" s="29">
        <f>B87*C87</f>
        <v>18846.87</v>
      </c>
      <c r="E87" s="24">
        <v>1.04</v>
      </c>
      <c r="F87" s="24">
        <f t="shared" si="19"/>
        <v>19600.740000000002</v>
      </c>
      <c r="G87" s="28">
        <v>21200.16</v>
      </c>
      <c r="H87" s="80">
        <f t="shared" ref="H87:H88" si="20">ROUND(G87*1.04,2)</f>
        <v>22048.17</v>
      </c>
      <c r="I87" s="82">
        <f t="shared" ref="I87:I88" si="21">H87</f>
        <v>22048.17</v>
      </c>
      <c r="J87" s="29">
        <f>B87*G87</f>
        <v>21200.16</v>
      </c>
      <c r="K87" s="25"/>
      <c r="L87" s="86"/>
      <c r="M87" s="86"/>
    </row>
    <row r="88" spans="1:13" ht="15" x14ac:dyDescent="0.25">
      <c r="A88" s="26" t="s">
        <v>30</v>
      </c>
      <c r="B88" s="27">
        <v>3</v>
      </c>
      <c r="C88" s="28">
        <v>15909.71</v>
      </c>
      <c r="D88" s="29">
        <f>B88*C88</f>
        <v>47729.13</v>
      </c>
      <c r="E88" s="24">
        <v>1.04</v>
      </c>
      <c r="F88" s="24">
        <f t="shared" si="19"/>
        <v>16546.099999999999</v>
      </c>
      <c r="G88" s="28">
        <v>17896.259999999998</v>
      </c>
      <c r="H88" s="80">
        <f t="shared" si="20"/>
        <v>18612.11</v>
      </c>
      <c r="I88" s="82">
        <f t="shared" si="21"/>
        <v>18612.11</v>
      </c>
      <c r="J88" s="29">
        <f>B88*G88</f>
        <v>53688.78</v>
      </c>
      <c r="K88" s="25"/>
      <c r="L88" s="86"/>
      <c r="M88" s="86"/>
    </row>
    <row r="89" spans="1:13" ht="15.75" thickBot="1" x14ac:dyDescent="0.3">
      <c r="A89" s="26" t="s">
        <v>31</v>
      </c>
      <c r="B89" s="27">
        <v>3</v>
      </c>
      <c r="C89" s="28">
        <v>13706.85</v>
      </c>
      <c r="D89" s="29">
        <f>B89*C89</f>
        <v>41120.550000000003</v>
      </c>
      <c r="E89" s="24">
        <v>1.04</v>
      </c>
      <c r="F89" s="24">
        <f t="shared" si="19"/>
        <v>14255.12</v>
      </c>
      <c r="G89" s="28">
        <v>15418.33</v>
      </c>
      <c r="H89" s="80">
        <f>ROUND(G89*1.04,2)</f>
        <v>16035.06</v>
      </c>
      <c r="I89" s="82">
        <f>H89</f>
        <v>16035.06</v>
      </c>
      <c r="J89" s="29">
        <f>B89*G89</f>
        <v>46254.99</v>
      </c>
      <c r="K89" s="25"/>
      <c r="L89" s="86"/>
      <c r="M89" s="86"/>
    </row>
    <row r="90" spans="1:13" ht="15" thickBot="1" x14ac:dyDescent="0.25">
      <c r="A90" s="45" t="s">
        <v>23</v>
      </c>
      <c r="B90" s="34">
        <f>SUM(B86:B89)</f>
        <v>8</v>
      </c>
      <c r="C90" s="35"/>
      <c r="D90" s="36">
        <f>SUM(D86:D89)</f>
        <v>128501.52</v>
      </c>
      <c r="E90" s="24">
        <v>1.04</v>
      </c>
      <c r="F90" s="24">
        <f t="shared" si="19"/>
        <v>0</v>
      </c>
      <c r="G90" s="35">
        <v>0</v>
      </c>
      <c r="H90" s="83"/>
      <c r="I90" s="83"/>
      <c r="J90" s="36">
        <f>SUM(J86:J89)</f>
        <v>144546.69999999998</v>
      </c>
      <c r="K90" s="25"/>
      <c r="L90" s="86"/>
      <c r="M90" s="86"/>
    </row>
    <row r="91" spans="1:13" ht="15" thickBot="1" x14ac:dyDescent="0.25">
      <c r="A91" s="45" t="s">
        <v>51</v>
      </c>
      <c r="B91" s="34">
        <f>B19+B25+B41+B45+B62+B72+B80+B90+B66+B84</f>
        <v>86</v>
      </c>
      <c r="C91" s="35"/>
      <c r="D91" s="36">
        <f>D19+D25+D41+D45+D62+D72+D80+D90+D66+D84</f>
        <v>1413271.6500000001</v>
      </c>
      <c r="E91" s="24">
        <v>1.04</v>
      </c>
      <c r="F91" s="24">
        <f t="shared" si="19"/>
        <v>0</v>
      </c>
      <c r="G91" s="35">
        <v>0</v>
      </c>
      <c r="H91" s="83"/>
      <c r="I91" s="83"/>
      <c r="J91" s="36">
        <f>J19+J25+J41+J45+J62+J72+J80+J90+J66+J84</f>
        <v>1612865.7099999997</v>
      </c>
      <c r="K91" s="25"/>
      <c r="L91" s="86"/>
      <c r="M91" s="86"/>
    </row>
    <row r="92" spans="1:13" ht="12.75" customHeight="1" x14ac:dyDescent="0.2">
      <c r="A92" s="118" t="s">
        <v>52</v>
      </c>
      <c r="B92" s="119"/>
      <c r="C92" s="119"/>
      <c r="D92" s="120"/>
      <c r="E92" s="24">
        <v>1.04</v>
      </c>
      <c r="F92" s="24">
        <f t="shared" si="19"/>
        <v>0</v>
      </c>
      <c r="G92" s="24"/>
      <c r="H92" s="24"/>
      <c r="I92" s="24"/>
      <c r="J92" s="56"/>
      <c r="K92" s="25"/>
      <c r="L92" s="86"/>
      <c r="M92" s="86"/>
    </row>
    <row r="93" spans="1:13" ht="21" customHeight="1" thickBot="1" x14ac:dyDescent="0.25">
      <c r="A93" s="106" t="s">
        <v>53</v>
      </c>
      <c r="B93" s="107"/>
      <c r="C93" s="107"/>
      <c r="D93" s="107"/>
      <c r="E93" s="107"/>
      <c r="F93" s="107"/>
      <c r="G93" s="107"/>
      <c r="H93" s="107"/>
      <c r="I93" s="107"/>
      <c r="J93" s="108"/>
      <c r="K93" s="25"/>
      <c r="L93" s="86"/>
      <c r="M93" s="86"/>
    </row>
    <row r="94" spans="1:13" ht="16.5" thickBot="1" x14ac:dyDescent="0.25">
      <c r="A94" s="99" t="s">
        <v>54</v>
      </c>
      <c r="B94" s="100"/>
      <c r="C94" s="100"/>
      <c r="D94" s="100"/>
      <c r="E94" s="100"/>
      <c r="F94" s="100"/>
      <c r="G94" s="100"/>
      <c r="H94" s="100"/>
      <c r="I94" s="100"/>
      <c r="J94" s="101"/>
      <c r="K94" s="25"/>
      <c r="L94" s="86"/>
      <c r="M94" s="86"/>
    </row>
    <row r="95" spans="1:13" ht="21.75" customHeight="1" x14ac:dyDescent="0.2">
      <c r="A95" s="102" t="s">
        <v>55</v>
      </c>
      <c r="B95" s="103"/>
      <c r="C95" s="103"/>
      <c r="D95" s="103"/>
      <c r="E95" s="103"/>
      <c r="F95" s="103"/>
      <c r="G95" s="103"/>
      <c r="H95" s="104"/>
      <c r="I95" s="104"/>
      <c r="J95" s="105"/>
      <c r="K95" s="25"/>
      <c r="L95" s="86"/>
      <c r="M95" s="86"/>
    </row>
    <row r="96" spans="1:13" ht="15" x14ac:dyDescent="0.25">
      <c r="A96" s="26" t="s">
        <v>56</v>
      </c>
      <c r="B96" s="27">
        <v>1</v>
      </c>
      <c r="C96" s="28">
        <v>18357.37</v>
      </c>
      <c r="D96" s="57">
        <f>B96*C96</f>
        <v>18357.37</v>
      </c>
      <c r="E96" s="58">
        <v>1.04</v>
      </c>
      <c r="F96" s="58">
        <f t="shared" si="19"/>
        <v>19091.66</v>
      </c>
      <c r="G96" s="28">
        <v>20649.54</v>
      </c>
      <c r="H96" s="80">
        <f>ROUND(G96*1.04,2)</f>
        <v>21475.52</v>
      </c>
      <c r="I96" s="82">
        <f>H96</f>
        <v>21475.52</v>
      </c>
      <c r="J96" s="29">
        <f>B96*G96</f>
        <v>20649.54</v>
      </c>
      <c r="K96" s="25"/>
      <c r="L96" s="86"/>
      <c r="M96" s="86"/>
    </row>
    <row r="97" spans="1:13" ht="15" x14ac:dyDescent="0.25">
      <c r="A97" s="26" t="s">
        <v>39</v>
      </c>
      <c r="B97" s="27">
        <v>2</v>
      </c>
      <c r="C97" s="28">
        <v>14685.89</v>
      </c>
      <c r="D97" s="57">
        <f>B97*C97</f>
        <v>29371.78</v>
      </c>
      <c r="E97" s="58">
        <v>1.04</v>
      </c>
      <c r="F97" s="58">
        <f t="shared" si="19"/>
        <v>15273.33</v>
      </c>
      <c r="G97" s="28">
        <v>16519.63</v>
      </c>
      <c r="H97" s="80">
        <f t="shared" ref="H97:H99" si="22">ROUND(G97*1.04,2)</f>
        <v>17180.419999999998</v>
      </c>
      <c r="I97" s="82">
        <f t="shared" ref="I97:I99" si="23">H97</f>
        <v>17180.419999999998</v>
      </c>
      <c r="J97" s="29">
        <f>B97*G97</f>
        <v>33039.26</v>
      </c>
      <c r="K97" s="25"/>
      <c r="L97" s="86"/>
      <c r="M97" s="86"/>
    </row>
    <row r="98" spans="1:13" ht="15" x14ac:dyDescent="0.25">
      <c r="A98" s="26" t="s">
        <v>30</v>
      </c>
      <c r="B98" s="27">
        <v>1</v>
      </c>
      <c r="C98" s="28">
        <v>14685.89</v>
      </c>
      <c r="D98" s="57">
        <f>B98*C98</f>
        <v>14685.89</v>
      </c>
      <c r="E98" s="58">
        <v>1.04</v>
      </c>
      <c r="F98" s="58">
        <f t="shared" si="19"/>
        <v>15273.33</v>
      </c>
      <c r="G98" s="28">
        <v>16519.63</v>
      </c>
      <c r="H98" s="80">
        <f t="shared" si="22"/>
        <v>17180.419999999998</v>
      </c>
      <c r="I98" s="82">
        <f t="shared" si="23"/>
        <v>17180.419999999998</v>
      </c>
      <c r="J98" s="29">
        <f>B98*G98</f>
        <v>16519.63</v>
      </c>
      <c r="K98" s="25"/>
      <c r="L98" s="86"/>
      <c r="M98" s="86"/>
    </row>
    <row r="99" spans="1:13" ht="14.25" customHeight="1" x14ac:dyDescent="0.25">
      <c r="A99" s="26" t="s">
        <v>31</v>
      </c>
      <c r="B99" s="27">
        <v>1</v>
      </c>
      <c r="C99" s="28">
        <v>12238.23</v>
      </c>
      <c r="D99" s="57">
        <f>B99*C99</f>
        <v>12238.23</v>
      </c>
      <c r="E99" s="58">
        <v>1.04</v>
      </c>
      <c r="F99" s="58">
        <f t="shared" si="19"/>
        <v>12727.76</v>
      </c>
      <c r="G99" s="28">
        <v>13766.34</v>
      </c>
      <c r="H99" s="80">
        <f t="shared" si="22"/>
        <v>14316.99</v>
      </c>
      <c r="I99" s="82">
        <f t="shared" si="23"/>
        <v>14316.99</v>
      </c>
      <c r="J99" s="29">
        <f>B99*G99</f>
        <v>13766.34</v>
      </c>
      <c r="K99" s="25"/>
      <c r="L99" s="86"/>
      <c r="M99" s="86"/>
    </row>
    <row r="100" spans="1:13" ht="15.75" thickBot="1" x14ac:dyDescent="0.3">
      <c r="A100" s="43" t="s">
        <v>57</v>
      </c>
      <c r="B100" s="41">
        <v>1</v>
      </c>
      <c r="C100" s="44">
        <v>11014.42</v>
      </c>
      <c r="D100" s="59">
        <f>B100*C100</f>
        <v>11014.42</v>
      </c>
      <c r="E100" s="60">
        <v>1.04</v>
      </c>
      <c r="F100" s="60">
        <f t="shared" si="19"/>
        <v>11455</v>
      </c>
      <c r="G100" s="44">
        <v>12389.73</v>
      </c>
      <c r="H100" s="80">
        <f>ROUND(G100*1.04,2)</f>
        <v>12885.32</v>
      </c>
      <c r="I100" s="82">
        <f>H100</f>
        <v>12885.32</v>
      </c>
      <c r="J100" s="42">
        <f>B100*G100</f>
        <v>12389.73</v>
      </c>
      <c r="K100" s="25"/>
      <c r="L100" s="86"/>
      <c r="M100" s="86"/>
    </row>
    <row r="101" spans="1:13" ht="15" customHeight="1" thickBot="1" x14ac:dyDescent="0.25">
      <c r="A101" s="45" t="s">
        <v>58</v>
      </c>
      <c r="B101" s="34">
        <f>SUM(B96:B100)</f>
        <v>6</v>
      </c>
      <c r="C101" s="35"/>
      <c r="D101" s="61">
        <f>SUM(D96:D100)</f>
        <v>85667.689999999988</v>
      </c>
      <c r="E101" s="62">
        <v>1.04</v>
      </c>
      <c r="F101" s="62">
        <f t="shared" si="19"/>
        <v>0</v>
      </c>
      <c r="G101" s="35">
        <v>0</v>
      </c>
      <c r="H101" s="83"/>
      <c r="I101" s="83"/>
      <c r="J101" s="36">
        <f>SUM(J96:J100)</f>
        <v>96364.5</v>
      </c>
      <c r="K101" s="25"/>
      <c r="L101" s="86"/>
      <c r="M101" s="86"/>
    </row>
    <row r="102" spans="1:13" ht="22.5" customHeight="1" x14ac:dyDescent="0.2">
      <c r="A102" s="96" t="s">
        <v>59</v>
      </c>
      <c r="B102" s="97"/>
      <c r="C102" s="97"/>
      <c r="D102" s="97"/>
      <c r="E102" s="97"/>
      <c r="F102" s="97"/>
      <c r="G102" s="97"/>
      <c r="H102" s="97"/>
      <c r="I102" s="97"/>
      <c r="J102" s="98"/>
      <c r="K102" s="25"/>
      <c r="L102" s="86"/>
      <c r="M102" s="86"/>
    </row>
    <row r="103" spans="1:13" ht="15" x14ac:dyDescent="0.25">
      <c r="A103" s="26" t="s">
        <v>56</v>
      </c>
      <c r="B103" s="27">
        <v>1</v>
      </c>
      <c r="C103" s="28">
        <v>18357.37</v>
      </c>
      <c r="D103" s="29">
        <f>B103*C103</f>
        <v>18357.37</v>
      </c>
      <c r="E103" s="24">
        <v>1.04</v>
      </c>
      <c r="F103" s="24">
        <f t="shared" si="19"/>
        <v>19091.66</v>
      </c>
      <c r="G103" s="28">
        <v>20649.54</v>
      </c>
      <c r="H103" s="80">
        <f>ROUND(G103*1.04,2)</f>
        <v>21475.52</v>
      </c>
      <c r="I103" s="82">
        <f>H103</f>
        <v>21475.52</v>
      </c>
      <c r="J103" s="29">
        <f>B103*G103</f>
        <v>20649.54</v>
      </c>
      <c r="K103" s="25"/>
      <c r="L103" s="86"/>
      <c r="M103" s="86"/>
    </row>
    <row r="104" spans="1:13" ht="13.5" customHeight="1" x14ac:dyDescent="0.25">
      <c r="A104" s="26" t="s">
        <v>39</v>
      </c>
      <c r="B104" s="41">
        <v>2</v>
      </c>
      <c r="C104" s="28">
        <v>14685.89</v>
      </c>
      <c r="D104" s="29">
        <f>B104*C104</f>
        <v>29371.78</v>
      </c>
      <c r="E104" s="24">
        <v>1.04</v>
      </c>
      <c r="F104" s="24">
        <f t="shared" si="19"/>
        <v>15273.33</v>
      </c>
      <c r="G104" s="28">
        <v>16519.63</v>
      </c>
      <c r="H104" s="80">
        <f t="shared" ref="H104:H106" si="24">ROUND(G104*1.04,2)</f>
        <v>17180.419999999998</v>
      </c>
      <c r="I104" s="82">
        <f t="shared" ref="I104:I106" si="25">H104</f>
        <v>17180.419999999998</v>
      </c>
      <c r="J104" s="29">
        <f>B104*G104</f>
        <v>33039.26</v>
      </c>
      <c r="K104" s="25"/>
      <c r="L104" s="86"/>
      <c r="M104" s="86"/>
    </row>
    <row r="105" spans="1:13" ht="15" x14ac:dyDescent="0.25">
      <c r="A105" s="26" t="s">
        <v>30</v>
      </c>
      <c r="B105" s="27">
        <v>1</v>
      </c>
      <c r="C105" s="28">
        <v>14685.89</v>
      </c>
      <c r="D105" s="29">
        <f>B105*C105</f>
        <v>14685.89</v>
      </c>
      <c r="E105" s="24">
        <v>1.04</v>
      </c>
      <c r="F105" s="24">
        <f t="shared" si="19"/>
        <v>15273.33</v>
      </c>
      <c r="G105" s="28">
        <v>16519.63</v>
      </c>
      <c r="H105" s="80">
        <f t="shared" si="24"/>
        <v>17180.419999999998</v>
      </c>
      <c r="I105" s="82">
        <f t="shared" si="25"/>
        <v>17180.419999999998</v>
      </c>
      <c r="J105" s="29">
        <f>B105*G105</f>
        <v>16519.63</v>
      </c>
      <c r="K105" s="25"/>
      <c r="L105" s="86"/>
      <c r="M105" s="86"/>
    </row>
    <row r="106" spans="1:13" ht="13.5" customHeight="1" x14ac:dyDescent="0.25">
      <c r="A106" s="26" t="s">
        <v>31</v>
      </c>
      <c r="B106" s="27">
        <v>1</v>
      </c>
      <c r="C106" s="28">
        <v>12238.23</v>
      </c>
      <c r="D106" s="29">
        <f>B106*C106</f>
        <v>12238.23</v>
      </c>
      <c r="E106" s="24">
        <v>1.04</v>
      </c>
      <c r="F106" s="24">
        <f t="shared" si="19"/>
        <v>12727.76</v>
      </c>
      <c r="G106" s="28">
        <v>13766.34</v>
      </c>
      <c r="H106" s="80">
        <f t="shared" si="24"/>
        <v>14316.99</v>
      </c>
      <c r="I106" s="82">
        <f t="shared" si="25"/>
        <v>14316.99</v>
      </c>
      <c r="J106" s="29">
        <f>B106*G106</f>
        <v>13766.34</v>
      </c>
      <c r="K106" s="25"/>
      <c r="L106" s="86"/>
      <c r="M106" s="86"/>
    </row>
    <row r="107" spans="1:13" ht="15.75" customHeight="1" thickBot="1" x14ac:dyDescent="0.3">
      <c r="A107" s="43" t="s">
        <v>57</v>
      </c>
      <c r="B107" s="41">
        <v>1</v>
      </c>
      <c r="C107" s="28">
        <v>11014.42</v>
      </c>
      <c r="D107" s="42">
        <f>B107*C107</f>
        <v>11014.42</v>
      </c>
      <c r="E107" s="24">
        <v>1.04</v>
      </c>
      <c r="F107" s="24">
        <f t="shared" si="19"/>
        <v>11455</v>
      </c>
      <c r="G107" s="28">
        <v>12389.73</v>
      </c>
      <c r="H107" s="80">
        <f>ROUND(G107*1.04,2)</f>
        <v>12885.32</v>
      </c>
      <c r="I107" s="82">
        <f>H107</f>
        <v>12885.32</v>
      </c>
      <c r="J107" s="42">
        <f>B107*G107</f>
        <v>12389.73</v>
      </c>
      <c r="K107" s="25"/>
      <c r="L107" s="86"/>
      <c r="M107" s="86"/>
    </row>
    <row r="108" spans="1:13" ht="15" thickBot="1" x14ac:dyDescent="0.25">
      <c r="A108" s="45" t="s">
        <v>58</v>
      </c>
      <c r="B108" s="34">
        <f>SUM(B103:B107)</f>
        <v>6</v>
      </c>
      <c r="C108" s="35"/>
      <c r="D108" s="36">
        <f>SUM(D103:D107)</f>
        <v>85667.689999999988</v>
      </c>
      <c r="E108" s="24">
        <v>1.04</v>
      </c>
      <c r="F108" s="24">
        <f t="shared" si="19"/>
        <v>0</v>
      </c>
      <c r="G108" s="35">
        <v>0</v>
      </c>
      <c r="H108" s="83"/>
      <c r="I108" s="83"/>
      <c r="J108" s="36">
        <f>SUM(J103:J107)</f>
        <v>96364.5</v>
      </c>
      <c r="K108" s="25"/>
      <c r="L108" s="86"/>
      <c r="M108" s="86"/>
    </row>
    <row r="109" spans="1:13" ht="24.75" customHeight="1" x14ac:dyDescent="0.2">
      <c r="A109" s="96" t="s">
        <v>60</v>
      </c>
      <c r="B109" s="97"/>
      <c r="C109" s="97"/>
      <c r="D109" s="97"/>
      <c r="E109" s="97"/>
      <c r="F109" s="97"/>
      <c r="G109" s="97"/>
      <c r="H109" s="97"/>
      <c r="I109" s="97"/>
      <c r="J109" s="98"/>
      <c r="K109" s="25"/>
      <c r="L109" s="86"/>
      <c r="M109" s="86"/>
    </row>
    <row r="110" spans="1:13" ht="15" x14ac:dyDescent="0.25">
      <c r="A110" s="26" t="s">
        <v>56</v>
      </c>
      <c r="B110" s="27">
        <v>1</v>
      </c>
      <c r="C110" s="28">
        <v>18357.37</v>
      </c>
      <c r="D110" s="29">
        <f>B110*C110</f>
        <v>18357.37</v>
      </c>
      <c r="E110" s="24">
        <v>1.04</v>
      </c>
      <c r="F110" s="24">
        <f t="shared" si="19"/>
        <v>19091.66</v>
      </c>
      <c r="G110" s="28">
        <v>20649.54</v>
      </c>
      <c r="H110" s="80">
        <f>ROUND(G110*1.04,2)</f>
        <v>21475.52</v>
      </c>
      <c r="I110" s="82">
        <f>H110</f>
        <v>21475.52</v>
      </c>
      <c r="J110" s="29">
        <f>B110*G110</f>
        <v>20649.54</v>
      </c>
      <c r="K110" s="25"/>
      <c r="L110" s="86"/>
      <c r="M110" s="86"/>
    </row>
    <row r="111" spans="1:13" ht="15" x14ac:dyDescent="0.25">
      <c r="A111" s="26" t="s">
        <v>39</v>
      </c>
      <c r="B111" s="27">
        <v>3</v>
      </c>
      <c r="C111" s="28">
        <v>14685.89</v>
      </c>
      <c r="D111" s="29">
        <f>B111*C111</f>
        <v>44057.67</v>
      </c>
      <c r="E111" s="24">
        <v>1.04</v>
      </c>
      <c r="F111" s="24">
        <f t="shared" si="19"/>
        <v>15273.33</v>
      </c>
      <c r="G111" s="28">
        <v>16519.63</v>
      </c>
      <c r="H111" s="80">
        <f t="shared" ref="H111:H112" si="26">ROUND(G111*1.04,2)</f>
        <v>17180.419999999998</v>
      </c>
      <c r="I111" s="82">
        <f t="shared" ref="I111:I112" si="27">H111</f>
        <v>17180.419999999998</v>
      </c>
      <c r="J111" s="29">
        <f>B111*G111</f>
        <v>49558.89</v>
      </c>
      <c r="K111" s="25"/>
      <c r="L111" s="86"/>
      <c r="M111" s="86"/>
    </row>
    <row r="112" spans="1:13" ht="15" x14ac:dyDescent="0.25">
      <c r="A112" s="26" t="s">
        <v>31</v>
      </c>
      <c r="B112" s="27">
        <v>2</v>
      </c>
      <c r="C112" s="28">
        <v>12238.23</v>
      </c>
      <c r="D112" s="29">
        <f>B112*C112</f>
        <v>24476.46</v>
      </c>
      <c r="E112" s="24">
        <v>1.04</v>
      </c>
      <c r="F112" s="24">
        <f t="shared" si="19"/>
        <v>12727.76</v>
      </c>
      <c r="G112" s="28">
        <v>13766.34</v>
      </c>
      <c r="H112" s="80">
        <f t="shared" si="26"/>
        <v>14316.99</v>
      </c>
      <c r="I112" s="82">
        <f t="shared" si="27"/>
        <v>14316.99</v>
      </c>
      <c r="J112" s="29">
        <f>B112*G112</f>
        <v>27532.68</v>
      </c>
      <c r="K112" s="25"/>
      <c r="L112" s="86"/>
      <c r="M112" s="86"/>
    </row>
    <row r="113" spans="1:13" ht="15.75" thickBot="1" x14ac:dyDescent="0.3">
      <c r="A113" s="43" t="s">
        <v>57</v>
      </c>
      <c r="B113" s="41">
        <v>1</v>
      </c>
      <c r="C113" s="28">
        <v>11014.42</v>
      </c>
      <c r="D113" s="42">
        <f>B113*C113</f>
        <v>11014.42</v>
      </c>
      <c r="E113" s="24">
        <v>1.04</v>
      </c>
      <c r="F113" s="24">
        <f t="shared" si="19"/>
        <v>11455</v>
      </c>
      <c r="G113" s="28">
        <v>12389.73</v>
      </c>
      <c r="H113" s="80">
        <f>ROUND(G113*1.04,2)</f>
        <v>12885.32</v>
      </c>
      <c r="I113" s="82">
        <f>H113</f>
        <v>12885.32</v>
      </c>
      <c r="J113" s="42">
        <f>B113*G113</f>
        <v>12389.73</v>
      </c>
      <c r="K113" s="25"/>
      <c r="L113" s="86"/>
      <c r="M113" s="86"/>
    </row>
    <row r="114" spans="1:13" ht="15" thickBot="1" x14ac:dyDescent="0.25">
      <c r="A114" s="45" t="s">
        <v>58</v>
      </c>
      <c r="B114" s="34">
        <f>SUM(B110:B113)</f>
        <v>7</v>
      </c>
      <c r="C114" s="34"/>
      <c r="D114" s="36">
        <f>SUM(D110:D113)</f>
        <v>97905.919999999998</v>
      </c>
      <c r="E114" s="24">
        <v>1.04</v>
      </c>
      <c r="F114" s="24">
        <f t="shared" si="19"/>
        <v>0</v>
      </c>
      <c r="G114" s="35">
        <v>0</v>
      </c>
      <c r="H114" s="83"/>
      <c r="I114" s="83"/>
      <c r="J114" s="36">
        <f>SUM(J110:J113)</f>
        <v>110130.83999999998</v>
      </c>
      <c r="K114" s="25"/>
      <c r="L114" s="86"/>
      <c r="M114" s="86"/>
    </row>
    <row r="115" spans="1:13" ht="18.75" customHeight="1" x14ac:dyDescent="0.2">
      <c r="A115" s="96" t="s">
        <v>61</v>
      </c>
      <c r="B115" s="97"/>
      <c r="C115" s="97"/>
      <c r="D115" s="97"/>
      <c r="E115" s="97"/>
      <c r="F115" s="97"/>
      <c r="G115" s="97"/>
      <c r="H115" s="97"/>
      <c r="I115" s="97"/>
      <c r="J115" s="98"/>
      <c r="K115" s="25"/>
      <c r="L115" s="86"/>
      <c r="M115" s="86"/>
    </row>
    <row r="116" spans="1:13" ht="15" x14ac:dyDescent="0.25">
      <c r="A116" s="26" t="s">
        <v>56</v>
      </c>
      <c r="B116" s="27">
        <v>1</v>
      </c>
      <c r="C116" s="28">
        <v>18357.37</v>
      </c>
      <c r="D116" s="29">
        <f>B116*C116</f>
        <v>18357.37</v>
      </c>
      <c r="E116" s="24">
        <v>1.04</v>
      </c>
      <c r="F116" s="24">
        <f t="shared" si="19"/>
        <v>19091.66</v>
      </c>
      <c r="G116" s="28">
        <v>20649.54</v>
      </c>
      <c r="H116" s="80">
        <f>ROUND(G116*1.04,2)</f>
        <v>21475.52</v>
      </c>
      <c r="I116" s="82">
        <f>H116</f>
        <v>21475.52</v>
      </c>
      <c r="J116" s="29">
        <f>B116*G116</f>
        <v>20649.54</v>
      </c>
      <c r="K116" s="25"/>
      <c r="L116" s="86"/>
      <c r="M116" s="86"/>
    </row>
    <row r="117" spans="1:13" ht="15" x14ac:dyDescent="0.25">
      <c r="A117" s="26" t="s">
        <v>31</v>
      </c>
      <c r="B117" s="27">
        <v>2</v>
      </c>
      <c r="C117" s="28">
        <v>12238.23</v>
      </c>
      <c r="D117" s="29">
        <f>B117*C117</f>
        <v>24476.46</v>
      </c>
      <c r="E117" s="24">
        <v>1.04</v>
      </c>
      <c r="F117" s="24">
        <f t="shared" si="19"/>
        <v>12727.76</v>
      </c>
      <c r="G117" s="28">
        <v>13766.34</v>
      </c>
      <c r="H117" s="80">
        <f t="shared" ref="H117:H120" si="28">ROUND(G117*1.04,2)</f>
        <v>14316.99</v>
      </c>
      <c r="I117" s="82">
        <f t="shared" ref="I117:I120" si="29">H117</f>
        <v>14316.99</v>
      </c>
      <c r="J117" s="29">
        <f>B117*G117</f>
        <v>27532.68</v>
      </c>
      <c r="K117" s="25"/>
      <c r="L117" s="86"/>
      <c r="M117" s="86"/>
    </row>
    <row r="118" spans="1:13" ht="15" x14ac:dyDescent="0.25">
      <c r="A118" s="26" t="s">
        <v>30</v>
      </c>
      <c r="B118" s="27">
        <v>2</v>
      </c>
      <c r="C118" s="28">
        <v>14685.89</v>
      </c>
      <c r="D118" s="29">
        <f>B118*C118</f>
        <v>29371.78</v>
      </c>
      <c r="E118" s="24">
        <v>1.04</v>
      </c>
      <c r="F118" s="24">
        <f t="shared" si="19"/>
        <v>15273.33</v>
      </c>
      <c r="G118" s="28">
        <v>16519.63</v>
      </c>
      <c r="H118" s="80">
        <f t="shared" si="28"/>
        <v>17180.419999999998</v>
      </c>
      <c r="I118" s="82">
        <f t="shared" si="29"/>
        <v>17180.419999999998</v>
      </c>
      <c r="J118" s="29">
        <f>B118*G118</f>
        <v>33039.26</v>
      </c>
      <c r="K118" s="25"/>
      <c r="L118" s="86"/>
      <c r="M118" s="86"/>
    </row>
    <row r="119" spans="1:13" ht="15" x14ac:dyDescent="0.25">
      <c r="A119" s="26" t="s">
        <v>39</v>
      </c>
      <c r="B119" s="27">
        <v>1</v>
      </c>
      <c r="C119" s="28">
        <v>14685.89</v>
      </c>
      <c r="D119" s="29">
        <f>B119*C119</f>
        <v>14685.89</v>
      </c>
      <c r="E119" s="24">
        <v>1.04</v>
      </c>
      <c r="F119" s="24">
        <f t="shared" si="19"/>
        <v>15273.33</v>
      </c>
      <c r="G119" s="28">
        <v>16519.63</v>
      </c>
      <c r="H119" s="80">
        <f t="shared" si="28"/>
        <v>17180.419999999998</v>
      </c>
      <c r="I119" s="82">
        <f t="shared" si="29"/>
        <v>17180.419999999998</v>
      </c>
      <c r="J119" s="29">
        <f>B119*G119</f>
        <v>16519.63</v>
      </c>
      <c r="K119" s="25"/>
      <c r="L119" s="86"/>
      <c r="M119" s="86"/>
    </row>
    <row r="120" spans="1:13" ht="15.75" thickBot="1" x14ac:dyDescent="0.3">
      <c r="A120" s="63" t="s">
        <v>57</v>
      </c>
      <c r="B120" s="64">
        <v>1</v>
      </c>
      <c r="C120" s="28">
        <v>11014.42</v>
      </c>
      <c r="D120" s="65">
        <f>B120*C120</f>
        <v>11014.42</v>
      </c>
      <c r="E120" s="24">
        <v>1.04</v>
      </c>
      <c r="F120" s="24">
        <f t="shared" si="19"/>
        <v>11455</v>
      </c>
      <c r="G120" s="28">
        <v>12389.73</v>
      </c>
      <c r="H120" s="80">
        <f t="shared" si="28"/>
        <v>12885.32</v>
      </c>
      <c r="I120" s="82">
        <f t="shared" si="29"/>
        <v>12885.32</v>
      </c>
      <c r="J120" s="65">
        <f>B120*G120</f>
        <v>12389.73</v>
      </c>
      <c r="K120" s="25"/>
      <c r="L120" s="86"/>
      <c r="M120" s="86"/>
    </row>
    <row r="121" spans="1:13" ht="15" thickBot="1" x14ac:dyDescent="0.25">
      <c r="A121" s="45" t="s">
        <v>58</v>
      </c>
      <c r="B121" s="34">
        <f>SUM(B116:B120)</f>
        <v>7</v>
      </c>
      <c r="C121" s="35"/>
      <c r="D121" s="36">
        <f>SUM(D116:D120)</f>
        <v>97905.919999999998</v>
      </c>
      <c r="E121" s="24">
        <v>1.04</v>
      </c>
      <c r="F121" s="24">
        <f t="shared" si="19"/>
        <v>0</v>
      </c>
      <c r="G121" s="35">
        <v>0</v>
      </c>
      <c r="H121" s="83"/>
      <c r="I121" s="83"/>
      <c r="J121" s="36">
        <f>SUM(J116:J120)</f>
        <v>110130.84000000001</v>
      </c>
      <c r="K121" s="25"/>
      <c r="L121" s="86"/>
      <c r="M121" s="86"/>
    </row>
    <row r="122" spans="1:13" ht="18" customHeight="1" x14ac:dyDescent="0.2">
      <c r="A122" s="96" t="s">
        <v>62</v>
      </c>
      <c r="B122" s="97"/>
      <c r="C122" s="97"/>
      <c r="D122" s="97"/>
      <c r="E122" s="97"/>
      <c r="F122" s="97"/>
      <c r="G122" s="97"/>
      <c r="H122" s="97"/>
      <c r="I122" s="97"/>
      <c r="J122" s="98"/>
      <c r="K122" s="25"/>
      <c r="L122" s="86"/>
      <c r="M122" s="86"/>
    </row>
    <row r="123" spans="1:13" ht="15" x14ac:dyDescent="0.25">
      <c r="A123" s="26" t="s">
        <v>56</v>
      </c>
      <c r="B123" s="27">
        <v>1</v>
      </c>
      <c r="C123" s="28">
        <v>18357.37</v>
      </c>
      <c r="D123" s="29">
        <f>B123*C123</f>
        <v>18357.37</v>
      </c>
      <c r="E123" s="24">
        <v>1.04</v>
      </c>
      <c r="F123" s="24">
        <f t="shared" si="19"/>
        <v>19091.66</v>
      </c>
      <c r="G123" s="28">
        <v>20649.54</v>
      </c>
      <c r="H123" s="80">
        <f>ROUND(G123*1.04,2)</f>
        <v>21475.52</v>
      </c>
      <c r="I123" s="82">
        <f>H123</f>
        <v>21475.52</v>
      </c>
      <c r="J123" s="29">
        <f>B123*G123</f>
        <v>20649.54</v>
      </c>
      <c r="K123" s="25"/>
      <c r="L123" s="86"/>
      <c r="M123" s="86"/>
    </row>
    <row r="124" spans="1:13" ht="15" x14ac:dyDescent="0.25">
      <c r="A124" s="26" t="s">
        <v>39</v>
      </c>
      <c r="B124" s="41">
        <v>1</v>
      </c>
      <c r="C124" s="28">
        <v>14685.89</v>
      </c>
      <c r="D124" s="29">
        <f>B124*C124</f>
        <v>14685.89</v>
      </c>
      <c r="E124" s="24">
        <v>1.04</v>
      </c>
      <c r="F124" s="24">
        <f t="shared" si="19"/>
        <v>15273.33</v>
      </c>
      <c r="G124" s="28">
        <v>16519.63</v>
      </c>
      <c r="H124" s="80">
        <f t="shared" ref="H124:H126" si="30">ROUND(G124*1.04,2)</f>
        <v>17180.419999999998</v>
      </c>
      <c r="I124" s="82">
        <f t="shared" ref="I124:I126" si="31">H124</f>
        <v>17180.419999999998</v>
      </c>
      <c r="J124" s="29">
        <f>B124*G124</f>
        <v>16519.63</v>
      </c>
      <c r="K124" s="25"/>
      <c r="L124" s="86"/>
      <c r="M124" s="86"/>
    </row>
    <row r="125" spans="1:13" ht="15" x14ac:dyDescent="0.25">
      <c r="A125" s="26" t="s">
        <v>30</v>
      </c>
      <c r="B125" s="27">
        <v>1</v>
      </c>
      <c r="C125" s="28">
        <v>14685.89</v>
      </c>
      <c r="D125" s="29">
        <f>B125*C125</f>
        <v>14685.89</v>
      </c>
      <c r="E125" s="24">
        <v>1.04</v>
      </c>
      <c r="F125" s="24">
        <f t="shared" si="19"/>
        <v>15273.33</v>
      </c>
      <c r="G125" s="28">
        <v>16519.63</v>
      </c>
      <c r="H125" s="80">
        <f t="shared" si="30"/>
        <v>17180.419999999998</v>
      </c>
      <c r="I125" s="82">
        <f t="shared" si="31"/>
        <v>17180.419999999998</v>
      </c>
      <c r="J125" s="29">
        <f>B125*G125</f>
        <v>16519.63</v>
      </c>
      <c r="K125" s="25"/>
      <c r="L125" s="86"/>
      <c r="M125" s="86"/>
    </row>
    <row r="126" spans="1:13" ht="15" x14ac:dyDescent="0.25">
      <c r="A126" s="26" t="s">
        <v>31</v>
      </c>
      <c r="B126" s="27">
        <v>1</v>
      </c>
      <c r="C126" s="28">
        <v>12238.23</v>
      </c>
      <c r="D126" s="29">
        <f>B126*C126</f>
        <v>12238.23</v>
      </c>
      <c r="E126" s="24">
        <v>1.04</v>
      </c>
      <c r="F126" s="24">
        <f t="shared" si="19"/>
        <v>12727.76</v>
      </c>
      <c r="G126" s="28">
        <v>13766.34</v>
      </c>
      <c r="H126" s="80">
        <f t="shared" si="30"/>
        <v>14316.99</v>
      </c>
      <c r="I126" s="82">
        <f t="shared" si="31"/>
        <v>14316.99</v>
      </c>
      <c r="J126" s="29">
        <f>B126*G126</f>
        <v>13766.34</v>
      </c>
      <c r="K126" s="25"/>
      <c r="L126" s="86"/>
      <c r="M126" s="86"/>
    </row>
    <row r="127" spans="1:13" ht="15.75" thickBot="1" x14ac:dyDescent="0.3">
      <c r="A127" s="43" t="s">
        <v>57</v>
      </c>
      <c r="B127" s="41">
        <v>1</v>
      </c>
      <c r="C127" s="28">
        <v>11014.42</v>
      </c>
      <c r="D127" s="42">
        <f>B127*C127</f>
        <v>11014.42</v>
      </c>
      <c r="E127" s="24">
        <v>1.04</v>
      </c>
      <c r="F127" s="24">
        <f t="shared" si="19"/>
        <v>11455</v>
      </c>
      <c r="G127" s="28">
        <v>12389.73</v>
      </c>
      <c r="H127" s="80">
        <f>ROUND(G127*1.04,2)</f>
        <v>12885.32</v>
      </c>
      <c r="I127" s="82">
        <f>H127</f>
        <v>12885.32</v>
      </c>
      <c r="J127" s="42">
        <f>B127*G127</f>
        <v>12389.73</v>
      </c>
      <c r="K127" s="25"/>
      <c r="L127" s="86"/>
      <c r="M127" s="86"/>
    </row>
    <row r="128" spans="1:13" ht="15" thickBot="1" x14ac:dyDescent="0.25">
      <c r="A128" s="45" t="s">
        <v>58</v>
      </c>
      <c r="B128" s="34">
        <f>SUM(B123:B127)</f>
        <v>5</v>
      </c>
      <c r="C128" s="35"/>
      <c r="D128" s="36">
        <f>SUM(D123:D127)</f>
        <v>70981.799999999988</v>
      </c>
      <c r="E128" s="24">
        <v>1.04</v>
      </c>
      <c r="F128" s="24">
        <f t="shared" si="19"/>
        <v>0</v>
      </c>
      <c r="G128" s="35">
        <v>0</v>
      </c>
      <c r="H128" s="83"/>
      <c r="I128" s="83"/>
      <c r="J128" s="36">
        <f>SUM(J123:J127)</f>
        <v>79844.87</v>
      </c>
      <c r="K128" s="25"/>
      <c r="L128" s="86"/>
      <c r="M128" s="86"/>
    </row>
    <row r="129" spans="1:13" ht="17.25" customHeight="1" x14ac:dyDescent="0.2">
      <c r="A129" s="96" t="s">
        <v>63</v>
      </c>
      <c r="B129" s="97"/>
      <c r="C129" s="97"/>
      <c r="D129" s="97"/>
      <c r="E129" s="97"/>
      <c r="F129" s="97"/>
      <c r="G129" s="97"/>
      <c r="H129" s="97"/>
      <c r="I129" s="97"/>
      <c r="J129" s="98"/>
      <c r="K129" s="25"/>
      <c r="L129" s="86"/>
      <c r="M129" s="86"/>
    </row>
    <row r="130" spans="1:13" ht="15" x14ac:dyDescent="0.25">
      <c r="A130" s="26" t="s">
        <v>56</v>
      </c>
      <c r="B130" s="27">
        <v>1</v>
      </c>
      <c r="C130" s="28">
        <v>18357.37</v>
      </c>
      <c r="D130" s="29">
        <f>B130*C130</f>
        <v>18357.37</v>
      </c>
      <c r="E130" s="24">
        <v>1.04</v>
      </c>
      <c r="F130" s="24">
        <f t="shared" si="19"/>
        <v>19091.66</v>
      </c>
      <c r="G130" s="28">
        <v>20649.54</v>
      </c>
      <c r="H130" s="80">
        <f>ROUND(G130*1.04,2)</f>
        <v>21475.52</v>
      </c>
      <c r="I130" s="82">
        <f>H130</f>
        <v>21475.52</v>
      </c>
      <c r="J130" s="29">
        <f>B130*G130</f>
        <v>20649.54</v>
      </c>
      <c r="K130" s="25"/>
      <c r="L130" s="86"/>
      <c r="M130" s="86"/>
    </row>
    <row r="131" spans="1:13" ht="15" x14ac:dyDescent="0.25">
      <c r="A131" s="26" t="s">
        <v>39</v>
      </c>
      <c r="B131" s="41">
        <v>2</v>
      </c>
      <c r="C131" s="28">
        <v>14685.89</v>
      </c>
      <c r="D131" s="29">
        <f>B131*C131</f>
        <v>29371.78</v>
      </c>
      <c r="E131" s="24">
        <v>1.04</v>
      </c>
      <c r="F131" s="24">
        <f t="shared" si="19"/>
        <v>15273.33</v>
      </c>
      <c r="G131" s="28">
        <v>16519.63</v>
      </c>
      <c r="H131" s="80">
        <f t="shared" ref="H131:H134" si="32">ROUND(G131*1.04,2)</f>
        <v>17180.419999999998</v>
      </c>
      <c r="I131" s="82">
        <f t="shared" ref="I131:I134" si="33">H131</f>
        <v>17180.419999999998</v>
      </c>
      <c r="J131" s="29">
        <f>B131*G131</f>
        <v>33039.26</v>
      </c>
      <c r="K131" s="25"/>
      <c r="L131" s="86"/>
      <c r="M131" s="86"/>
    </row>
    <row r="132" spans="1:13" ht="15" hidden="1" outlineLevel="1" x14ac:dyDescent="0.25">
      <c r="A132" s="26" t="s">
        <v>30</v>
      </c>
      <c r="B132" s="27">
        <f>1-1</f>
        <v>0</v>
      </c>
      <c r="C132" s="28">
        <v>14685.89</v>
      </c>
      <c r="D132" s="29">
        <f>B132*C132</f>
        <v>0</v>
      </c>
      <c r="E132" s="24">
        <v>1.04</v>
      </c>
      <c r="F132" s="24">
        <f t="shared" si="19"/>
        <v>15273.33</v>
      </c>
      <c r="G132" s="28">
        <v>16519.63</v>
      </c>
      <c r="H132" s="80">
        <f t="shared" si="32"/>
        <v>17180.419999999998</v>
      </c>
      <c r="I132" s="82">
        <f t="shared" si="33"/>
        <v>17180.419999999998</v>
      </c>
      <c r="J132" s="29">
        <f>B132*G132</f>
        <v>0</v>
      </c>
      <c r="K132" s="25"/>
      <c r="L132" s="86"/>
      <c r="M132" s="86"/>
    </row>
    <row r="133" spans="1:13" ht="15" collapsed="1" x14ac:dyDescent="0.25">
      <c r="A133" s="26" t="s">
        <v>31</v>
      </c>
      <c r="B133" s="27">
        <v>2</v>
      </c>
      <c r="C133" s="28">
        <v>12238.23</v>
      </c>
      <c r="D133" s="29">
        <f>B133*C133</f>
        <v>24476.46</v>
      </c>
      <c r="E133" s="24">
        <v>1.04</v>
      </c>
      <c r="F133" s="24">
        <f t="shared" si="19"/>
        <v>12727.76</v>
      </c>
      <c r="G133" s="28">
        <v>13766.34</v>
      </c>
      <c r="H133" s="80">
        <f t="shared" si="32"/>
        <v>14316.99</v>
      </c>
      <c r="I133" s="82">
        <f t="shared" si="33"/>
        <v>14316.99</v>
      </c>
      <c r="J133" s="29">
        <f>B133*G133</f>
        <v>27532.68</v>
      </c>
      <c r="K133" s="25"/>
      <c r="L133" s="86"/>
      <c r="M133" s="86"/>
    </row>
    <row r="134" spans="1:13" ht="15.75" thickBot="1" x14ac:dyDescent="0.3">
      <c r="A134" s="43" t="s">
        <v>57</v>
      </c>
      <c r="B134" s="41">
        <v>1</v>
      </c>
      <c r="C134" s="28">
        <v>11014.42</v>
      </c>
      <c r="D134" s="42">
        <f>B134*C134</f>
        <v>11014.42</v>
      </c>
      <c r="E134" s="24">
        <v>1.04</v>
      </c>
      <c r="F134" s="24">
        <f t="shared" si="19"/>
        <v>11455</v>
      </c>
      <c r="G134" s="28">
        <v>12389.73</v>
      </c>
      <c r="H134" s="80">
        <f t="shared" si="32"/>
        <v>12885.32</v>
      </c>
      <c r="I134" s="82">
        <f t="shared" si="33"/>
        <v>12885.32</v>
      </c>
      <c r="J134" s="42">
        <f>B134*G134</f>
        <v>12389.73</v>
      </c>
      <c r="K134" s="25"/>
      <c r="L134" s="86"/>
      <c r="M134" s="86"/>
    </row>
    <row r="135" spans="1:13" ht="15" thickBot="1" x14ac:dyDescent="0.25">
      <c r="A135" s="45" t="s">
        <v>58</v>
      </c>
      <c r="B135" s="34">
        <f>SUM(B130:B134)</f>
        <v>6</v>
      </c>
      <c r="C135" s="35"/>
      <c r="D135" s="36">
        <f>SUM(D130:D134)</f>
        <v>83220.029999999984</v>
      </c>
      <c r="E135" s="24">
        <v>1.04</v>
      </c>
      <c r="F135" s="24">
        <f t="shared" si="19"/>
        <v>0</v>
      </c>
      <c r="G135" s="35">
        <v>0</v>
      </c>
      <c r="H135" s="83"/>
      <c r="I135" s="83"/>
      <c r="J135" s="36">
        <f>SUM(J130:J134)</f>
        <v>93611.21</v>
      </c>
      <c r="K135" s="25"/>
      <c r="L135" s="4"/>
      <c r="M135" s="4"/>
    </row>
    <row r="136" spans="1:13" ht="15" thickBot="1" x14ac:dyDescent="0.25">
      <c r="A136" s="45" t="s">
        <v>64</v>
      </c>
      <c r="B136" s="34">
        <f>+B135+B128+B121+B114+B108+B101</f>
        <v>37</v>
      </c>
      <c r="C136" s="34"/>
      <c r="D136" s="36">
        <f>+D135+D128+D121+D114+D108+D101</f>
        <v>521349.04999999993</v>
      </c>
      <c r="E136" s="24">
        <v>1.04</v>
      </c>
      <c r="F136" s="24">
        <f t="shared" si="19"/>
        <v>0</v>
      </c>
      <c r="G136" s="35">
        <v>0</v>
      </c>
      <c r="H136" s="83"/>
      <c r="I136" s="83"/>
      <c r="J136" s="36">
        <f>+J135+J128+J121+J114+J108+J101</f>
        <v>586446.76</v>
      </c>
      <c r="K136" s="25"/>
      <c r="L136" s="4"/>
      <c r="M136" s="4"/>
    </row>
    <row r="137" spans="1:13" ht="15" thickBot="1" x14ac:dyDescent="0.25">
      <c r="A137" s="45" t="s">
        <v>65</v>
      </c>
      <c r="B137" s="34">
        <f>B136+B91</f>
        <v>123</v>
      </c>
      <c r="C137" s="34"/>
      <c r="D137" s="36">
        <f>D136+D91</f>
        <v>1934620.7000000002</v>
      </c>
      <c r="E137" s="66">
        <v>1.04</v>
      </c>
      <c r="F137" s="66">
        <f t="shared" si="19"/>
        <v>0</v>
      </c>
      <c r="G137" s="35">
        <v>0</v>
      </c>
      <c r="H137" s="83"/>
      <c r="I137" s="83"/>
      <c r="J137" s="36">
        <f>J136+J91</f>
        <v>2199312.4699999997</v>
      </c>
      <c r="K137" s="25"/>
      <c r="L137" s="4"/>
      <c r="M137" s="67"/>
    </row>
    <row r="138" spans="1:13" ht="14.25" x14ac:dyDescent="0.2">
      <c r="A138" s="68"/>
      <c r="B138" s="68"/>
      <c r="C138" s="68"/>
      <c r="D138" s="69"/>
      <c r="E138" s="24"/>
      <c r="F138" s="24"/>
      <c r="G138" s="68"/>
      <c r="H138" s="68"/>
      <c r="I138" s="68"/>
      <c r="J138" s="69"/>
      <c r="K138" s="25"/>
      <c r="L138" s="4"/>
      <c r="M138" s="67"/>
    </row>
    <row r="139" spans="1:13" ht="14.25" x14ac:dyDescent="0.2">
      <c r="A139" s="68"/>
      <c r="B139" s="68"/>
      <c r="C139" s="68"/>
      <c r="D139" s="69"/>
      <c r="E139" s="24"/>
      <c r="F139" s="24"/>
      <c r="G139" s="68"/>
      <c r="H139" s="68"/>
      <c r="I139" s="68"/>
      <c r="J139" s="69"/>
      <c r="K139" s="25"/>
      <c r="L139" s="4"/>
      <c r="M139" s="67"/>
    </row>
    <row r="140" spans="1:13" ht="15" x14ac:dyDescent="0.25">
      <c r="A140" s="70" t="s">
        <v>66</v>
      </c>
      <c r="B140" s="70"/>
      <c r="C140" s="71"/>
      <c r="D140" s="72" t="s">
        <v>67</v>
      </c>
      <c r="E140" s="4"/>
      <c r="F140" s="4"/>
      <c r="G140" s="71"/>
      <c r="H140" s="71"/>
      <c r="I140" s="71"/>
      <c r="J140" s="72" t="s">
        <v>68</v>
      </c>
      <c r="K140" s="25"/>
      <c r="L140" s="4"/>
      <c r="M140" s="67"/>
    </row>
    <row r="141" spans="1:13" ht="15" x14ac:dyDescent="0.25">
      <c r="A141" s="70"/>
      <c r="B141" s="70"/>
      <c r="C141" s="71"/>
      <c r="D141" s="73" t="s">
        <v>69</v>
      </c>
      <c r="E141" s="4"/>
      <c r="F141" s="4"/>
      <c r="G141" s="71"/>
      <c r="H141" s="71"/>
      <c r="I141" s="71"/>
      <c r="J141" s="73" t="s">
        <v>69</v>
      </c>
      <c r="K141" s="25"/>
      <c r="L141" s="4"/>
      <c r="M141" s="67"/>
    </row>
    <row r="142" spans="1:13" ht="16.5" customHeight="1" x14ac:dyDescent="0.2">
      <c r="A142" s="68"/>
      <c r="B142" s="68"/>
      <c r="C142" s="74"/>
      <c r="D142" s="69"/>
      <c r="E142" s="4"/>
      <c r="F142" s="4"/>
      <c r="G142" s="74"/>
      <c r="H142" s="74"/>
      <c r="I142" s="74"/>
      <c r="J142" s="69"/>
      <c r="K142" s="4"/>
      <c r="L142" s="4"/>
      <c r="M142" s="4"/>
    </row>
    <row r="143" spans="1:13" ht="15" hidden="1" x14ac:dyDescent="0.25">
      <c r="A143" s="4"/>
      <c r="B143" s="4"/>
      <c r="C143" s="75"/>
      <c r="D143" s="67"/>
      <c r="E143" s="4"/>
      <c r="F143" s="4"/>
      <c r="G143" s="75"/>
      <c r="H143" s="75"/>
      <c r="I143" s="75"/>
      <c r="J143" s="67"/>
      <c r="K143" s="4"/>
      <c r="L143" s="4"/>
      <c r="M143" s="4"/>
    </row>
    <row r="144" spans="1:13" ht="15" x14ac:dyDescent="0.25">
      <c r="A144" s="70" t="s">
        <v>70</v>
      </c>
      <c r="B144" s="70"/>
      <c r="C144" s="71"/>
      <c r="D144" s="72" t="s">
        <v>67</v>
      </c>
      <c r="E144" s="4"/>
      <c r="F144" s="4"/>
      <c r="G144" s="71"/>
      <c r="H144" s="71"/>
      <c r="I144" s="71"/>
      <c r="J144" s="72" t="s">
        <v>67</v>
      </c>
      <c r="K144" s="4"/>
      <c r="L144" s="4"/>
      <c r="M144" s="4"/>
    </row>
    <row r="145" spans="1:13" ht="15" x14ac:dyDescent="0.25">
      <c r="A145" s="70"/>
      <c r="B145" s="70"/>
      <c r="C145" s="71"/>
      <c r="D145" s="73" t="s">
        <v>69</v>
      </c>
      <c r="E145" s="4"/>
      <c r="F145" s="4"/>
      <c r="G145" s="71"/>
      <c r="H145" s="71"/>
      <c r="I145" s="71"/>
      <c r="J145" s="73" t="s">
        <v>69</v>
      </c>
      <c r="K145" s="4"/>
      <c r="L145" s="4"/>
      <c r="M145" s="4"/>
    </row>
    <row r="146" spans="1:13" ht="15" x14ac:dyDescent="0.25">
      <c r="A146" s="70"/>
      <c r="B146" s="70"/>
      <c r="C146" s="71"/>
      <c r="D146" s="76"/>
      <c r="E146" s="4"/>
      <c r="F146" s="4"/>
      <c r="G146" s="71"/>
      <c r="H146" s="71"/>
      <c r="I146" s="71"/>
      <c r="J146" s="76"/>
    </row>
    <row r="147" spans="1:13" ht="15" x14ac:dyDescent="0.25">
      <c r="A147" s="70" t="s">
        <v>71</v>
      </c>
      <c r="B147" s="70"/>
      <c r="C147" s="71"/>
      <c r="D147" s="72" t="s">
        <v>72</v>
      </c>
      <c r="E147" s="4"/>
      <c r="F147" s="4"/>
      <c r="G147" s="71"/>
      <c r="H147" s="71"/>
      <c r="I147" s="71"/>
      <c r="J147" s="72" t="s">
        <v>72</v>
      </c>
    </row>
    <row r="148" spans="1:13" ht="15" x14ac:dyDescent="0.25">
      <c r="A148" s="4"/>
      <c r="B148" s="4"/>
      <c r="C148" s="75"/>
      <c r="D148" s="73" t="s">
        <v>69</v>
      </c>
      <c r="E148" s="4"/>
      <c r="F148" s="4"/>
      <c r="G148" s="75"/>
      <c r="H148" s="75"/>
      <c r="I148" s="75"/>
      <c r="J148" s="73" t="s">
        <v>69</v>
      </c>
    </row>
    <row r="149" spans="1:13" ht="15" hidden="1" x14ac:dyDescent="0.25">
      <c r="A149" s="4"/>
      <c r="B149" s="4"/>
      <c r="C149" s="75"/>
      <c r="D149" s="67"/>
      <c r="E149" s="4"/>
      <c r="F149" s="4"/>
      <c r="G149" s="75"/>
      <c r="H149" s="75"/>
      <c r="I149" s="75"/>
      <c r="J149" s="67"/>
    </row>
    <row r="150" spans="1:13" ht="15" x14ac:dyDescent="0.25">
      <c r="A150" s="4"/>
      <c r="B150" s="4"/>
      <c r="C150" s="75"/>
      <c r="D150" s="67"/>
      <c r="E150" s="4"/>
      <c r="F150" s="4"/>
      <c r="G150" s="75"/>
      <c r="H150" s="75"/>
      <c r="I150" s="75"/>
      <c r="J150" s="67"/>
    </row>
  </sheetData>
  <mergeCells count="25">
    <mergeCell ref="A29:J29"/>
    <mergeCell ref="A8:J8"/>
    <mergeCell ref="A9:J9"/>
    <mergeCell ref="A10:J10"/>
    <mergeCell ref="A20:J20"/>
    <mergeCell ref="A26:J26"/>
    <mergeCell ref="A93:J93"/>
    <mergeCell ref="A35:J35"/>
    <mergeCell ref="A42:J42"/>
    <mergeCell ref="A46:J46"/>
    <mergeCell ref="A49:J49"/>
    <mergeCell ref="A56:J56"/>
    <mergeCell ref="A63:J63"/>
    <mergeCell ref="A67:J67"/>
    <mergeCell ref="A73:J73"/>
    <mergeCell ref="A81:J81"/>
    <mergeCell ref="A85:J85"/>
    <mergeCell ref="A92:D92"/>
    <mergeCell ref="A129:J129"/>
    <mergeCell ref="A94:J94"/>
    <mergeCell ref="A95:J95"/>
    <mergeCell ref="A102:J102"/>
    <mergeCell ref="A109:J109"/>
    <mergeCell ref="A115:J115"/>
    <mergeCell ref="A122:J122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150"/>
  <sheetViews>
    <sheetView tabSelected="1" topLeftCell="A37" workbookViewId="0">
      <selection activeCell="A58" sqref="A58:XFD58"/>
    </sheetView>
  </sheetViews>
  <sheetFormatPr defaultRowHeight="12.75" outlineLevelRow="1" x14ac:dyDescent="0.2"/>
  <cols>
    <col min="1" max="1" width="52.85546875" customWidth="1"/>
    <col min="2" max="2" width="13.85546875" customWidth="1"/>
    <col min="3" max="3" width="13.28515625" hidden="1" customWidth="1"/>
    <col min="4" max="4" width="16.85546875" hidden="1" customWidth="1"/>
    <col min="5" max="5" width="0" hidden="1" customWidth="1"/>
    <col min="6" max="6" width="12.85546875" hidden="1" customWidth="1"/>
    <col min="7" max="7" width="15.140625" customWidth="1"/>
    <col min="8" max="8" width="19.42578125" hidden="1" customWidth="1"/>
    <col min="9" max="9" width="19.28515625" hidden="1" customWidth="1"/>
    <col min="10" max="10" width="20" customWidth="1"/>
    <col min="12" max="12" width="16" customWidth="1"/>
    <col min="13" max="13" width="14.5703125" customWidth="1"/>
  </cols>
  <sheetData>
    <row r="1" spans="1:13" ht="15" x14ac:dyDescent="0.25">
      <c r="A1" s="1"/>
      <c r="B1" s="1"/>
      <c r="C1" s="2"/>
      <c r="D1" s="3" t="s">
        <v>0</v>
      </c>
      <c r="E1" s="4"/>
      <c r="F1" s="4"/>
      <c r="G1" s="2"/>
      <c r="H1" s="2"/>
      <c r="I1" s="2"/>
      <c r="J1" s="3" t="s">
        <v>1</v>
      </c>
      <c r="K1" s="4"/>
    </row>
    <row r="2" spans="1:13" ht="15" x14ac:dyDescent="0.25">
      <c r="A2" s="1"/>
      <c r="B2" s="1"/>
      <c r="C2" s="2"/>
      <c r="D2" s="3"/>
      <c r="E2" s="4"/>
      <c r="F2" s="4"/>
      <c r="G2" s="2" t="s">
        <v>2</v>
      </c>
      <c r="H2" s="2"/>
      <c r="I2" s="2"/>
      <c r="J2" s="3"/>
      <c r="K2" s="4"/>
    </row>
    <row r="3" spans="1:13" ht="15" x14ac:dyDescent="0.25">
      <c r="A3" s="1"/>
      <c r="B3" s="1"/>
      <c r="C3" s="2"/>
      <c r="D3" s="3" t="s">
        <v>3</v>
      </c>
      <c r="E3" s="4"/>
      <c r="F3" s="4"/>
      <c r="G3" s="2"/>
      <c r="H3" s="2"/>
      <c r="I3" s="2"/>
      <c r="J3" s="3" t="s">
        <v>3</v>
      </c>
      <c r="K3" s="4"/>
    </row>
    <row r="4" spans="1:13" ht="15" x14ac:dyDescent="0.25">
      <c r="A4" s="1"/>
      <c r="B4" s="1"/>
      <c r="C4" s="2"/>
      <c r="D4" s="5" t="s">
        <v>4</v>
      </c>
      <c r="E4" s="4"/>
      <c r="F4" s="4"/>
      <c r="G4" s="2"/>
      <c r="H4" s="2"/>
      <c r="I4" s="2"/>
      <c r="J4" s="5" t="s">
        <v>4</v>
      </c>
      <c r="K4" s="4"/>
    </row>
    <row r="5" spans="1:13" ht="15" x14ac:dyDescent="0.25">
      <c r="A5" s="1"/>
      <c r="B5" s="1"/>
      <c r="C5" s="2"/>
      <c r="D5" s="5" t="s">
        <v>5</v>
      </c>
      <c r="E5" s="4"/>
      <c r="F5" s="4"/>
      <c r="G5" s="2"/>
      <c r="H5" s="2"/>
      <c r="I5" s="2"/>
      <c r="J5" s="5" t="s">
        <v>76</v>
      </c>
      <c r="K5" s="4"/>
    </row>
    <row r="6" spans="1:13" ht="15" hidden="1" outlineLevel="1" x14ac:dyDescent="0.25">
      <c r="A6" s="1"/>
      <c r="B6" s="1"/>
      <c r="C6" s="2"/>
      <c r="D6" s="6" t="s">
        <v>6</v>
      </c>
      <c r="E6" s="4"/>
      <c r="F6" s="4"/>
      <c r="G6" s="2"/>
      <c r="H6" s="2"/>
      <c r="I6" s="2"/>
      <c r="J6" s="6" t="s">
        <v>7</v>
      </c>
      <c r="K6" s="4"/>
    </row>
    <row r="7" spans="1:13" ht="15" collapsed="1" x14ac:dyDescent="0.25">
      <c r="A7" s="1"/>
      <c r="B7" s="1"/>
      <c r="C7" s="2"/>
      <c r="D7" s="7"/>
      <c r="E7" s="4"/>
      <c r="F7" s="4"/>
      <c r="G7" s="2"/>
      <c r="H7" s="2"/>
      <c r="I7" s="2"/>
      <c r="J7" s="7"/>
      <c r="K7" s="4"/>
    </row>
    <row r="8" spans="1:13" ht="15" x14ac:dyDescent="0.25">
      <c r="A8" s="121" t="s">
        <v>8</v>
      </c>
      <c r="B8" s="121"/>
      <c r="C8" s="121"/>
      <c r="D8" s="121"/>
      <c r="E8" s="121"/>
      <c r="F8" s="121"/>
      <c r="G8" s="121"/>
      <c r="H8" s="121"/>
      <c r="I8" s="121"/>
      <c r="J8" s="121"/>
      <c r="K8" s="4"/>
    </row>
    <row r="9" spans="1:13" ht="15" customHeight="1" x14ac:dyDescent="0.25">
      <c r="A9" s="121" t="s">
        <v>9</v>
      </c>
      <c r="B9" s="121"/>
      <c r="C9" s="121"/>
      <c r="D9" s="121"/>
      <c r="E9" s="121"/>
      <c r="F9" s="121"/>
      <c r="G9" s="121"/>
      <c r="H9" s="121"/>
      <c r="I9" s="121"/>
      <c r="J9" s="121"/>
      <c r="K9" s="4"/>
    </row>
    <row r="10" spans="1:13" ht="15" customHeight="1" x14ac:dyDescent="0.25">
      <c r="A10" s="121" t="s">
        <v>77</v>
      </c>
      <c r="B10" s="121"/>
      <c r="C10" s="121"/>
      <c r="D10" s="121"/>
      <c r="E10" s="121"/>
      <c r="F10" s="121"/>
      <c r="G10" s="121"/>
      <c r="H10" s="121"/>
      <c r="I10" s="121"/>
      <c r="J10" s="121"/>
      <c r="K10" s="4"/>
    </row>
    <row r="11" spans="1:13" ht="15" customHeight="1" x14ac:dyDescent="0.25">
      <c r="A11" s="88"/>
      <c r="B11" s="88"/>
      <c r="C11" s="88"/>
      <c r="D11" s="88"/>
      <c r="E11" s="4"/>
      <c r="F11" s="4"/>
      <c r="G11" s="88"/>
      <c r="H11" s="88"/>
      <c r="I11" s="88"/>
      <c r="J11" s="88"/>
      <c r="K11" s="4"/>
    </row>
    <row r="12" spans="1:13" ht="15" hidden="1" customHeight="1" x14ac:dyDescent="0.25">
      <c r="A12" s="88"/>
      <c r="B12" s="88"/>
      <c r="C12" s="88"/>
      <c r="D12" s="9"/>
      <c r="E12" s="4"/>
      <c r="F12" s="4"/>
      <c r="G12" s="88"/>
      <c r="H12" s="88"/>
      <c r="I12" s="88"/>
      <c r="J12" s="9"/>
      <c r="K12" s="4"/>
    </row>
    <row r="13" spans="1:13" ht="8.25" customHeight="1" thickBot="1" x14ac:dyDescent="0.3">
      <c r="A13" s="1"/>
      <c r="B13" s="1"/>
      <c r="C13" s="2"/>
      <c r="D13" s="3"/>
      <c r="E13" s="4"/>
      <c r="F13" s="4"/>
      <c r="G13" s="2"/>
      <c r="H13" s="2"/>
      <c r="I13" s="2"/>
      <c r="J13" s="3"/>
      <c r="K13" s="4"/>
    </row>
    <row r="14" spans="1:13" ht="126" customHeight="1" thickBot="1" x14ac:dyDescent="0.25">
      <c r="A14" s="10" t="s">
        <v>10</v>
      </c>
      <c r="B14" s="11" t="s">
        <v>11</v>
      </c>
      <c r="C14" s="12" t="s">
        <v>12</v>
      </c>
      <c r="D14" s="13" t="s">
        <v>13</v>
      </c>
      <c r="E14" s="14"/>
      <c r="F14" s="14"/>
      <c r="G14" s="12" t="s">
        <v>12</v>
      </c>
      <c r="H14" s="78"/>
      <c r="I14" s="78"/>
      <c r="J14" s="13" t="s">
        <v>13</v>
      </c>
      <c r="K14" s="4"/>
    </row>
    <row r="15" spans="1:13" ht="12" hidden="1" customHeight="1" x14ac:dyDescent="0.2">
      <c r="A15" s="15"/>
      <c r="B15" s="16"/>
      <c r="C15" s="17"/>
      <c r="D15" s="18"/>
      <c r="E15" s="19"/>
      <c r="F15" s="19"/>
      <c r="G15" s="17"/>
      <c r="H15" s="79"/>
      <c r="I15" s="79"/>
      <c r="J15" s="18"/>
      <c r="K15" s="4"/>
    </row>
    <row r="16" spans="1:13" ht="15" x14ac:dyDescent="0.25">
      <c r="A16" s="20" t="s">
        <v>14</v>
      </c>
      <c r="B16" s="21">
        <v>1</v>
      </c>
      <c r="C16" s="22">
        <v>29371.75</v>
      </c>
      <c r="D16" s="23">
        <f>B16*C16</f>
        <v>29371.75</v>
      </c>
      <c r="E16" s="24">
        <v>1.04</v>
      </c>
      <c r="F16" s="24">
        <f>ROUND(C16*E16,2)</f>
        <v>30546.62</v>
      </c>
      <c r="G16" s="22">
        <v>34360.79</v>
      </c>
      <c r="H16" s="80">
        <f>ROUND(G16*1.04,2)</f>
        <v>35735.22</v>
      </c>
      <c r="I16" s="80">
        <v>33039.22</v>
      </c>
      <c r="J16" s="23">
        <f>G16*B16</f>
        <v>34360.79</v>
      </c>
      <c r="K16" s="25"/>
      <c r="L16" s="86"/>
      <c r="M16" s="86"/>
    </row>
    <row r="17" spans="1:13" ht="15" hidden="1" x14ac:dyDescent="0.25">
      <c r="A17" s="26" t="s">
        <v>15</v>
      </c>
      <c r="B17" s="27">
        <v>0</v>
      </c>
      <c r="C17" s="28">
        <v>28147.93</v>
      </c>
      <c r="D17" s="29">
        <f>B17*C17</f>
        <v>0</v>
      </c>
      <c r="E17" s="24">
        <v>1.04</v>
      </c>
      <c r="F17" s="24">
        <f t="shared" ref="F17:F82" si="0">ROUND(C17*E17,2)</f>
        <v>29273.85</v>
      </c>
      <c r="G17" s="28">
        <v>0</v>
      </c>
      <c r="H17" s="80">
        <f t="shared" ref="H17" si="1">ROUND(G17*1.04,2)</f>
        <v>0</v>
      </c>
      <c r="I17" s="81">
        <v>0</v>
      </c>
      <c r="J17" s="23">
        <f t="shared" ref="J17:J18" si="2">G17*B17</f>
        <v>0</v>
      </c>
      <c r="K17" s="25"/>
      <c r="L17" s="86"/>
      <c r="M17" s="86"/>
    </row>
    <row r="18" spans="1:13" ht="15.75" thickBot="1" x14ac:dyDescent="0.3">
      <c r="A18" s="30" t="s">
        <v>16</v>
      </c>
      <c r="B18" s="31">
        <v>1</v>
      </c>
      <c r="C18" s="32">
        <f>C23</f>
        <v>15909.71</v>
      </c>
      <c r="D18" s="29">
        <f>B18*C18</f>
        <v>15909.71</v>
      </c>
      <c r="E18" s="24">
        <v>1.04</v>
      </c>
      <c r="F18" s="24">
        <f>ROUND(C18*E18,2)</f>
        <v>16546.099999999999</v>
      </c>
      <c r="G18" s="32">
        <v>18612.11</v>
      </c>
      <c r="H18" s="80">
        <f>ROUND(G18*1.04,2)</f>
        <v>19356.59</v>
      </c>
      <c r="I18" s="82">
        <v>17896.259999999998</v>
      </c>
      <c r="J18" s="23">
        <f t="shared" si="2"/>
        <v>18612.11</v>
      </c>
      <c r="K18" s="25"/>
      <c r="L18" s="86"/>
      <c r="M18" s="86"/>
    </row>
    <row r="19" spans="1:13" ht="15" thickBot="1" x14ac:dyDescent="0.25">
      <c r="A19" s="33" t="s">
        <v>17</v>
      </c>
      <c r="B19" s="34">
        <f>SUM(B16:B18)</f>
        <v>2</v>
      </c>
      <c r="C19" s="35"/>
      <c r="D19" s="36">
        <f>SUM(D16:D18)</f>
        <v>45281.46</v>
      </c>
      <c r="E19" s="24">
        <v>1.04</v>
      </c>
      <c r="F19" s="24">
        <f t="shared" si="0"/>
        <v>0</v>
      </c>
      <c r="G19" s="35">
        <v>0</v>
      </c>
      <c r="H19" s="83"/>
      <c r="I19" s="83"/>
      <c r="J19" s="37">
        <f>SUM(J16:J18)</f>
        <v>52972.9</v>
      </c>
      <c r="K19" s="25"/>
      <c r="L19" s="86"/>
      <c r="M19" s="86"/>
    </row>
    <row r="20" spans="1:13" ht="18" customHeight="1" x14ac:dyDescent="0.2">
      <c r="A20" s="122" t="s">
        <v>18</v>
      </c>
      <c r="B20" s="123"/>
      <c r="C20" s="123"/>
      <c r="D20" s="123"/>
      <c r="E20" s="123"/>
      <c r="F20" s="123"/>
      <c r="G20" s="123"/>
      <c r="H20" s="123"/>
      <c r="I20" s="123"/>
      <c r="J20" s="124"/>
      <c r="K20" s="25"/>
      <c r="L20" s="86"/>
      <c r="M20" s="86"/>
    </row>
    <row r="21" spans="1:13" ht="15" x14ac:dyDescent="0.25">
      <c r="A21" s="38" t="s">
        <v>19</v>
      </c>
      <c r="B21" s="27">
        <v>1</v>
      </c>
      <c r="C21" s="28">
        <v>20804.97</v>
      </c>
      <c r="D21" s="29">
        <f>B21*C21</f>
        <v>20804.97</v>
      </c>
      <c r="E21" s="24">
        <v>1.04</v>
      </c>
      <c r="F21" s="24">
        <f t="shared" si="0"/>
        <v>21637.17</v>
      </c>
      <c r="G21" s="28">
        <v>24338.880000000001</v>
      </c>
      <c r="H21" s="80">
        <f>ROUND(G21*1.04,2)</f>
        <v>25312.44</v>
      </c>
      <c r="I21" s="82">
        <v>23402.77</v>
      </c>
      <c r="J21" s="39">
        <f>G21*B21</f>
        <v>24338.880000000001</v>
      </c>
      <c r="K21" s="25"/>
      <c r="L21" s="86"/>
      <c r="M21" s="86"/>
    </row>
    <row r="22" spans="1:13" ht="15" x14ac:dyDescent="0.25">
      <c r="A22" s="38" t="s">
        <v>20</v>
      </c>
      <c r="B22" s="27">
        <v>1</v>
      </c>
      <c r="C22" s="28">
        <v>18846.87</v>
      </c>
      <c r="D22" s="29">
        <f>B22*C22</f>
        <v>18846.87</v>
      </c>
      <c r="E22" s="24">
        <v>1.04</v>
      </c>
      <c r="F22" s="24">
        <f t="shared" si="0"/>
        <v>19600.740000000002</v>
      </c>
      <c r="G22" s="28">
        <v>22048.17</v>
      </c>
      <c r="H22" s="80">
        <f>ROUND(G22*1.04,2)</f>
        <v>22930.1</v>
      </c>
      <c r="I22" s="82">
        <v>21200.16</v>
      </c>
      <c r="J22" s="39">
        <f t="shared" ref="J22:J24" si="3">G22*B22</f>
        <v>22048.17</v>
      </c>
      <c r="K22" s="25"/>
      <c r="L22" s="86"/>
      <c r="M22" s="86"/>
    </row>
    <row r="23" spans="1:13" ht="15" x14ac:dyDescent="0.25">
      <c r="A23" s="38" t="s">
        <v>21</v>
      </c>
      <c r="B23" s="27">
        <f>2+1</f>
        <v>3</v>
      </c>
      <c r="C23" s="28">
        <v>15909.71</v>
      </c>
      <c r="D23" s="29">
        <f>B23*C23</f>
        <v>47729.13</v>
      </c>
      <c r="E23" s="24">
        <v>1.04</v>
      </c>
      <c r="F23" s="24">
        <f t="shared" si="0"/>
        <v>16546.099999999999</v>
      </c>
      <c r="G23" s="28">
        <v>18612.11</v>
      </c>
      <c r="H23" s="80">
        <f>ROUND(G23*1.04,2)</f>
        <v>19356.59</v>
      </c>
      <c r="I23" s="82">
        <v>17896.259999999998</v>
      </c>
      <c r="J23" s="39">
        <f t="shared" si="3"/>
        <v>55836.33</v>
      </c>
      <c r="K23" s="25"/>
      <c r="L23" s="86"/>
      <c r="M23" s="86"/>
    </row>
    <row r="24" spans="1:13" ht="15.75" thickBot="1" x14ac:dyDescent="0.3">
      <c r="A24" s="40" t="s">
        <v>22</v>
      </c>
      <c r="B24" s="41">
        <v>1</v>
      </c>
      <c r="C24" s="28">
        <v>13706.85</v>
      </c>
      <c r="D24" s="42">
        <f>B24*C24</f>
        <v>13706.85</v>
      </c>
      <c r="E24" s="24">
        <v>1.04</v>
      </c>
      <c r="F24" s="24">
        <f t="shared" si="0"/>
        <v>14255.12</v>
      </c>
      <c r="G24" s="28">
        <v>16035.06</v>
      </c>
      <c r="H24" s="80">
        <f>ROUND(G24*1.04,2)</f>
        <v>16676.46</v>
      </c>
      <c r="I24" s="82">
        <v>15418.33</v>
      </c>
      <c r="J24" s="39">
        <f t="shared" si="3"/>
        <v>16035.06</v>
      </c>
      <c r="K24" s="25"/>
      <c r="L24" s="86"/>
      <c r="M24" s="86"/>
    </row>
    <row r="25" spans="1:13" ht="15" thickBot="1" x14ac:dyDescent="0.25">
      <c r="A25" s="33" t="s">
        <v>23</v>
      </c>
      <c r="B25" s="34">
        <f>SUM(B21:B24)</f>
        <v>6</v>
      </c>
      <c r="C25" s="35"/>
      <c r="D25" s="36">
        <f>SUM(D21:D24)</f>
        <v>101087.82</v>
      </c>
      <c r="E25" s="24">
        <v>1.04</v>
      </c>
      <c r="F25" s="24">
        <f t="shared" si="0"/>
        <v>0</v>
      </c>
      <c r="G25" s="35">
        <v>0</v>
      </c>
      <c r="H25" s="83"/>
      <c r="I25" s="83"/>
      <c r="J25" s="37">
        <f>SUM(J21:J24)</f>
        <v>118258.44</v>
      </c>
      <c r="K25" s="25"/>
      <c r="L25" s="86"/>
      <c r="M25" s="86"/>
    </row>
    <row r="26" spans="1:13" ht="33" customHeight="1" x14ac:dyDescent="0.2">
      <c r="A26" s="96" t="s">
        <v>24</v>
      </c>
      <c r="B26" s="97"/>
      <c r="C26" s="97"/>
      <c r="D26" s="97"/>
      <c r="E26" s="97"/>
      <c r="F26" s="97"/>
      <c r="G26" s="97"/>
      <c r="H26" s="97"/>
      <c r="I26" s="97"/>
      <c r="J26" s="98"/>
      <c r="K26" s="25"/>
      <c r="L26" s="86"/>
      <c r="M26" s="86"/>
    </row>
    <row r="27" spans="1:13" ht="15" x14ac:dyDescent="0.25">
      <c r="A27" s="26" t="s">
        <v>25</v>
      </c>
      <c r="B27" s="27">
        <v>1</v>
      </c>
      <c r="C27" s="28">
        <v>23497.41</v>
      </c>
      <c r="D27" s="29">
        <f>C27*B27</f>
        <v>23497.41</v>
      </c>
      <c r="E27" s="24">
        <v>1.04</v>
      </c>
      <c r="F27" s="24">
        <f t="shared" si="0"/>
        <v>24437.31</v>
      </c>
      <c r="G27" s="28">
        <v>31497.38</v>
      </c>
      <c r="H27" s="80">
        <f>ROUND(G27*1.04,2)</f>
        <v>32757.279999999999</v>
      </c>
      <c r="I27" s="82">
        <v>30285.94</v>
      </c>
      <c r="J27" s="29">
        <f>G27*B27</f>
        <v>31497.38</v>
      </c>
      <c r="K27" s="25"/>
      <c r="L27" s="86"/>
      <c r="M27" s="86"/>
    </row>
    <row r="28" spans="1:13" ht="15" x14ac:dyDescent="0.25">
      <c r="A28" s="26" t="s">
        <v>26</v>
      </c>
      <c r="B28" s="27">
        <v>1</v>
      </c>
      <c r="C28" s="28">
        <v>21294.55</v>
      </c>
      <c r="D28" s="29">
        <f>C28*B28</f>
        <v>21294.55</v>
      </c>
      <c r="E28" s="24">
        <v>1.04</v>
      </c>
      <c r="F28" s="24">
        <f t="shared" si="0"/>
        <v>22146.33</v>
      </c>
      <c r="G28" s="28">
        <v>24911.61</v>
      </c>
      <c r="H28" s="80">
        <f t="shared" ref="H28:H33" si="4">ROUND(G28*1.04,2)</f>
        <v>25908.07</v>
      </c>
      <c r="I28" s="82">
        <v>23953.47</v>
      </c>
      <c r="J28" s="29">
        <f>G28*B28</f>
        <v>24911.61</v>
      </c>
      <c r="K28" s="25"/>
      <c r="L28" s="86"/>
      <c r="M28" s="86"/>
    </row>
    <row r="29" spans="1:13" ht="18" customHeight="1" x14ac:dyDescent="0.2">
      <c r="A29" s="109" t="s">
        <v>27</v>
      </c>
      <c r="B29" s="110"/>
      <c r="C29" s="110"/>
      <c r="D29" s="110"/>
      <c r="E29" s="110"/>
      <c r="F29" s="110"/>
      <c r="G29" s="110"/>
      <c r="H29" s="110"/>
      <c r="I29" s="110"/>
      <c r="J29" s="111"/>
      <c r="K29" s="25"/>
      <c r="L29" s="86"/>
      <c r="M29" s="86"/>
    </row>
    <row r="30" spans="1:13" ht="15" x14ac:dyDescent="0.25">
      <c r="A30" s="26" t="s">
        <v>28</v>
      </c>
      <c r="B30" s="27">
        <v>1</v>
      </c>
      <c r="C30" s="28">
        <v>20804.97</v>
      </c>
      <c r="D30" s="29">
        <f>B30*C30</f>
        <v>20804.97</v>
      </c>
      <c r="E30" s="24">
        <v>1.04</v>
      </c>
      <c r="F30" s="24">
        <f t="shared" si="0"/>
        <v>21637.17</v>
      </c>
      <c r="G30" s="28">
        <v>24338.880000000001</v>
      </c>
      <c r="H30" s="80">
        <f t="shared" si="4"/>
        <v>25312.44</v>
      </c>
      <c r="I30" s="82">
        <v>23402.77</v>
      </c>
      <c r="J30" s="29">
        <f>G30*B30</f>
        <v>24338.880000000001</v>
      </c>
      <c r="K30" s="25"/>
      <c r="L30" s="86"/>
      <c r="M30" s="86"/>
    </row>
    <row r="31" spans="1:13" ht="15" x14ac:dyDescent="0.25">
      <c r="A31" s="26" t="s">
        <v>29</v>
      </c>
      <c r="B31" s="27">
        <v>1</v>
      </c>
      <c r="C31" s="28">
        <v>18846.87</v>
      </c>
      <c r="D31" s="29">
        <f>B31*C31</f>
        <v>18846.87</v>
      </c>
      <c r="E31" s="24">
        <v>1.04</v>
      </c>
      <c r="F31" s="24">
        <f t="shared" si="0"/>
        <v>19600.740000000002</v>
      </c>
      <c r="G31" s="28">
        <v>22048.17</v>
      </c>
      <c r="H31" s="80">
        <f t="shared" si="4"/>
        <v>22930.1</v>
      </c>
      <c r="I31" s="82">
        <v>21200.16</v>
      </c>
      <c r="J31" s="29">
        <f t="shared" ref="J31:J32" si="5">G31*B31</f>
        <v>22048.17</v>
      </c>
      <c r="K31" s="25"/>
      <c r="L31" s="86"/>
      <c r="M31" s="86"/>
    </row>
    <row r="32" spans="1:13" ht="15" x14ac:dyDescent="0.25">
      <c r="A32" s="26" t="s">
        <v>30</v>
      </c>
      <c r="B32" s="27">
        <f>8</f>
        <v>8</v>
      </c>
      <c r="C32" s="28">
        <v>15909.71</v>
      </c>
      <c r="D32" s="29">
        <f>B32*C32</f>
        <v>127277.68</v>
      </c>
      <c r="E32" s="24">
        <v>1.04</v>
      </c>
      <c r="F32" s="24">
        <f t="shared" si="0"/>
        <v>16546.099999999999</v>
      </c>
      <c r="G32" s="28">
        <v>18612.11</v>
      </c>
      <c r="H32" s="80">
        <f t="shared" si="4"/>
        <v>19356.59</v>
      </c>
      <c r="I32" s="82">
        <v>17896.259999999998</v>
      </c>
      <c r="J32" s="29">
        <f t="shared" si="5"/>
        <v>148896.88</v>
      </c>
      <c r="K32" s="25"/>
      <c r="L32" s="86"/>
      <c r="M32" s="86"/>
    </row>
    <row r="33" spans="1:13" ht="15.75" thickBot="1" x14ac:dyDescent="0.3">
      <c r="A33" s="43" t="s">
        <v>31</v>
      </c>
      <c r="B33" s="41">
        <f>1</f>
        <v>1</v>
      </c>
      <c r="C33" s="44">
        <v>15910.71</v>
      </c>
      <c r="D33" s="42">
        <f>B33*C33</f>
        <v>15910.71</v>
      </c>
      <c r="E33" s="24">
        <v>2.04</v>
      </c>
      <c r="F33" s="24">
        <f t="shared" si="0"/>
        <v>32457.85</v>
      </c>
      <c r="G33" s="44">
        <v>16035.06</v>
      </c>
      <c r="H33" s="80">
        <f t="shared" si="4"/>
        <v>16676.46</v>
      </c>
      <c r="I33" s="82">
        <v>15418.33</v>
      </c>
      <c r="J33" s="29">
        <f>G33*B33</f>
        <v>16035.06</v>
      </c>
      <c r="K33" s="25"/>
      <c r="L33" s="86"/>
      <c r="M33" s="86"/>
    </row>
    <row r="34" spans="1:13" ht="15" thickBot="1" x14ac:dyDescent="0.25">
      <c r="A34" s="45" t="s">
        <v>23</v>
      </c>
      <c r="B34" s="34">
        <f>SUM(B30:B33)</f>
        <v>11</v>
      </c>
      <c r="C34" s="35"/>
      <c r="D34" s="36">
        <f>SUM(D30:D32)</f>
        <v>166929.51999999999</v>
      </c>
      <c r="E34" s="46">
        <v>1.04</v>
      </c>
      <c r="F34" s="46">
        <f t="shared" si="0"/>
        <v>0</v>
      </c>
      <c r="G34" s="35">
        <v>0</v>
      </c>
      <c r="H34" s="83"/>
      <c r="I34" s="83"/>
      <c r="J34" s="36">
        <f>SUM(J30:J33)</f>
        <v>211318.99</v>
      </c>
      <c r="K34" s="25"/>
      <c r="L34" s="86"/>
      <c r="M34" s="86"/>
    </row>
    <row r="35" spans="1:13" ht="18.75" customHeight="1" x14ac:dyDescent="0.2">
      <c r="A35" s="109" t="s">
        <v>32</v>
      </c>
      <c r="B35" s="110"/>
      <c r="C35" s="110"/>
      <c r="D35" s="110"/>
      <c r="E35" s="110"/>
      <c r="F35" s="110"/>
      <c r="G35" s="110"/>
      <c r="H35" s="110"/>
      <c r="I35" s="110"/>
      <c r="J35" s="111"/>
      <c r="K35" s="25"/>
      <c r="L35" s="86"/>
      <c r="M35" s="86"/>
    </row>
    <row r="36" spans="1:13" ht="15" x14ac:dyDescent="0.25">
      <c r="A36" s="26" t="s">
        <v>28</v>
      </c>
      <c r="B36" s="27">
        <v>1</v>
      </c>
      <c r="C36" s="28">
        <v>20804.97</v>
      </c>
      <c r="D36" s="29">
        <f>B36*C36</f>
        <v>20804.97</v>
      </c>
      <c r="E36" s="24">
        <v>1.04</v>
      </c>
      <c r="F36" s="24">
        <f t="shared" si="0"/>
        <v>21637.17</v>
      </c>
      <c r="G36" s="28">
        <v>24338.880000000001</v>
      </c>
      <c r="H36" s="80">
        <f>ROUND(G36*1.04,2)</f>
        <v>25312.44</v>
      </c>
      <c r="I36" s="82">
        <v>23402.77</v>
      </c>
      <c r="J36" s="29">
        <f>G36*B36</f>
        <v>24338.880000000001</v>
      </c>
      <c r="K36" s="25"/>
      <c r="L36" s="86"/>
      <c r="M36" s="86"/>
    </row>
    <row r="37" spans="1:13" ht="15" x14ac:dyDescent="0.25">
      <c r="A37" s="26" t="s">
        <v>29</v>
      </c>
      <c r="B37" s="27">
        <v>1</v>
      </c>
      <c r="C37" s="28">
        <v>18846.87</v>
      </c>
      <c r="D37" s="29">
        <f>B37*C37</f>
        <v>18846.87</v>
      </c>
      <c r="E37" s="24">
        <v>1.04</v>
      </c>
      <c r="F37" s="24">
        <f t="shared" si="0"/>
        <v>19600.740000000002</v>
      </c>
      <c r="G37" s="28">
        <v>22048.17</v>
      </c>
      <c r="H37" s="80">
        <f t="shared" ref="H37:H39" si="6">ROUND(G37*1.04,2)</f>
        <v>22930.1</v>
      </c>
      <c r="I37" s="82">
        <v>21200.16</v>
      </c>
      <c r="J37" s="29">
        <f t="shared" ref="J37:J38" si="7">G37*B37</f>
        <v>22048.17</v>
      </c>
      <c r="K37" s="25"/>
      <c r="L37" s="86"/>
      <c r="M37" s="86"/>
    </row>
    <row r="38" spans="1:13" ht="15" x14ac:dyDescent="0.25">
      <c r="A38" s="26" t="s">
        <v>30</v>
      </c>
      <c r="B38" s="27">
        <v>4</v>
      </c>
      <c r="C38" s="28">
        <v>15909.71</v>
      </c>
      <c r="D38" s="29">
        <f>B38*C38</f>
        <v>63638.84</v>
      </c>
      <c r="E38" s="24">
        <v>1.04</v>
      </c>
      <c r="F38" s="24">
        <f t="shared" si="0"/>
        <v>16546.099999999999</v>
      </c>
      <c r="G38" s="28">
        <v>18612.11</v>
      </c>
      <c r="H38" s="80">
        <f t="shared" si="6"/>
        <v>19356.59</v>
      </c>
      <c r="I38" s="82">
        <v>17896.259999999998</v>
      </c>
      <c r="J38" s="29">
        <f t="shared" si="7"/>
        <v>74448.44</v>
      </c>
      <c r="K38" s="25"/>
      <c r="L38" s="86"/>
      <c r="M38" s="86"/>
    </row>
    <row r="39" spans="1:13" ht="15.75" thickBot="1" x14ac:dyDescent="0.3">
      <c r="A39" s="43" t="s">
        <v>31</v>
      </c>
      <c r="B39" s="41">
        <v>1</v>
      </c>
      <c r="C39" s="44">
        <v>13706.85</v>
      </c>
      <c r="D39" s="42">
        <f>B39*C39</f>
        <v>13706.85</v>
      </c>
      <c r="E39" s="24">
        <v>1.04</v>
      </c>
      <c r="F39" s="24">
        <f t="shared" si="0"/>
        <v>14255.12</v>
      </c>
      <c r="G39" s="44">
        <v>16035.06</v>
      </c>
      <c r="H39" s="80">
        <f t="shared" si="6"/>
        <v>16676.46</v>
      </c>
      <c r="I39" s="82">
        <v>15418.33</v>
      </c>
      <c r="J39" s="29">
        <f>G39*B39</f>
        <v>16035.06</v>
      </c>
      <c r="K39" s="25"/>
      <c r="L39" s="86"/>
      <c r="M39" s="86"/>
    </row>
    <row r="40" spans="1:13" ht="15.75" thickBot="1" x14ac:dyDescent="0.3">
      <c r="A40" s="45" t="s">
        <v>23</v>
      </c>
      <c r="B40" s="34">
        <f>SUM(B36:B39)</f>
        <v>7</v>
      </c>
      <c r="C40" s="47"/>
      <c r="D40" s="36">
        <f>SUM(D36:D39)</f>
        <v>116997.53</v>
      </c>
      <c r="E40" s="46">
        <v>1.04</v>
      </c>
      <c r="F40" s="46">
        <f t="shared" si="0"/>
        <v>0</v>
      </c>
      <c r="G40" s="47">
        <v>0</v>
      </c>
      <c r="H40" s="84"/>
      <c r="I40" s="84"/>
      <c r="J40" s="36">
        <f>SUM(J36:J39)</f>
        <v>136870.55000000002</v>
      </c>
      <c r="K40" s="25"/>
      <c r="L40" s="86"/>
      <c r="M40" s="86"/>
    </row>
    <row r="41" spans="1:13" ht="15" thickBot="1" x14ac:dyDescent="0.25">
      <c r="A41" s="48" t="s">
        <v>33</v>
      </c>
      <c r="B41" s="49">
        <f>B27+B28+B34+B40</f>
        <v>20</v>
      </c>
      <c r="C41" s="50"/>
      <c r="D41" s="51">
        <f>D27+D28+D34+D40</f>
        <v>328719.01</v>
      </c>
      <c r="E41" s="24">
        <v>1.04</v>
      </c>
      <c r="F41" s="24">
        <f t="shared" si="0"/>
        <v>0</v>
      </c>
      <c r="G41" s="50">
        <v>0</v>
      </c>
      <c r="H41" s="85"/>
      <c r="I41" s="85"/>
      <c r="J41" s="51">
        <f>J27+J28+J34+J40</f>
        <v>404598.53</v>
      </c>
      <c r="K41" s="25"/>
      <c r="L41" s="86"/>
      <c r="M41" s="86"/>
    </row>
    <row r="42" spans="1:13" ht="14.25" x14ac:dyDescent="0.2">
      <c r="A42" s="112" t="s">
        <v>34</v>
      </c>
      <c r="B42" s="113"/>
      <c r="C42" s="113"/>
      <c r="D42" s="113"/>
      <c r="E42" s="113"/>
      <c r="F42" s="113"/>
      <c r="G42" s="113"/>
      <c r="H42" s="113"/>
      <c r="I42" s="113"/>
      <c r="J42" s="114"/>
      <c r="K42" s="25"/>
      <c r="L42" s="86"/>
      <c r="M42" s="86"/>
    </row>
    <row r="43" spans="1:13" ht="15" x14ac:dyDescent="0.25">
      <c r="A43" s="26" t="s">
        <v>28</v>
      </c>
      <c r="B43" s="27">
        <v>1</v>
      </c>
      <c r="C43" s="28">
        <v>20804.97</v>
      </c>
      <c r="D43" s="29">
        <f>B43*C43</f>
        <v>20804.97</v>
      </c>
      <c r="E43" s="24">
        <v>1.04</v>
      </c>
      <c r="F43" s="24">
        <f t="shared" si="0"/>
        <v>21637.17</v>
      </c>
      <c r="G43" s="28">
        <v>24338.880000000001</v>
      </c>
      <c r="H43" s="80">
        <f t="shared" ref="H43" si="8">ROUND(G43*1.04,2)</f>
        <v>25312.44</v>
      </c>
      <c r="I43" s="82">
        <v>23402.77</v>
      </c>
      <c r="J43" s="29">
        <f>B43*G43</f>
        <v>24338.880000000001</v>
      </c>
      <c r="K43" s="25"/>
      <c r="L43" s="86"/>
      <c r="M43" s="86"/>
    </row>
    <row r="44" spans="1:13" ht="15.75" thickBot="1" x14ac:dyDescent="0.3">
      <c r="A44" s="43" t="s">
        <v>35</v>
      </c>
      <c r="B44" s="41">
        <v>1</v>
      </c>
      <c r="C44" s="28">
        <v>15909.71</v>
      </c>
      <c r="D44" s="42">
        <f>B44*C44</f>
        <v>15909.71</v>
      </c>
      <c r="E44" s="24">
        <v>1.04</v>
      </c>
      <c r="F44" s="24">
        <f t="shared" si="0"/>
        <v>16546.099999999999</v>
      </c>
      <c r="G44" s="28">
        <v>18612.11</v>
      </c>
      <c r="H44" s="80">
        <f>ROUND(G44*1.04,2)</f>
        <v>19356.59</v>
      </c>
      <c r="I44" s="82">
        <v>17896.259999999998</v>
      </c>
      <c r="J44" s="29">
        <f>B44*G44</f>
        <v>18612.11</v>
      </c>
      <c r="K44" s="25"/>
      <c r="L44" s="86"/>
      <c r="M44" s="86"/>
    </row>
    <row r="45" spans="1:13" ht="15" thickBot="1" x14ac:dyDescent="0.25">
      <c r="A45" s="45" t="s">
        <v>23</v>
      </c>
      <c r="B45" s="34">
        <f>SUM(B43:B44)</f>
        <v>2</v>
      </c>
      <c r="C45" s="34"/>
      <c r="D45" s="36">
        <f>SUM(D43:D44)</f>
        <v>36714.68</v>
      </c>
      <c r="E45" s="24">
        <v>1.04</v>
      </c>
      <c r="F45" s="24">
        <f t="shared" si="0"/>
        <v>0</v>
      </c>
      <c r="G45" s="35">
        <v>0</v>
      </c>
      <c r="H45" s="83"/>
      <c r="I45" s="83"/>
      <c r="J45" s="36">
        <f>SUM(J43:J44)</f>
        <v>42950.990000000005</v>
      </c>
      <c r="K45" s="25"/>
      <c r="L45" s="86"/>
      <c r="M45" s="86"/>
    </row>
    <row r="46" spans="1:13" ht="24.75" customHeight="1" x14ac:dyDescent="0.2">
      <c r="A46" s="96" t="s">
        <v>36</v>
      </c>
      <c r="B46" s="97"/>
      <c r="C46" s="97"/>
      <c r="D46" s="97"/>
      <c r="E46" s="97"/>
      <c r="F46" s="97"/>
      <c r="G46" s="97"/>
      <c r="H46" s="97"/>
      <c r="I46" s="97"/>
      <c r="J46" s="98"/>
      <c r="K46" s="25"/>
      <c r="L46" s="86"/>
      <c r="M46" s="86"/>
    </row>
    <row r="47" spans="1:13" ht="15" x14ac:dyDescent="0.25">
      <c r="A47" s="26" t="s">
        <v>25</v>
      </c>
      <c r="B47" s="27">
        <v>1</v>
      </c>
      <c r="C47" s="28">
        <v>23497.41</v>
      </c>
      <c r="D47" s="29">
        <f>C47*B47</f>
        <v>23497.41</v>
      </c>
      <c r="E47" s="24">
        <v>1.04</v>
      </c>
      <c r="F47" s="24">
        <f t="shared" si="0"/>
        <v>24437.31</v>
      </c>
      <c r="G47" s="28">
        <v>31497.38</v>
      </c>
      <c r="H47" s="80">
        <f>ROUND(G47*1.04,2)</f>
        <v>32757.279999999999</v>
      </c>
      <c r="I47" s="82">
        <v>30285.94</v>
      </c>
      <c r="J47" s="29">
        <f>B47*G47</f>
        <v>31497.38</v>
      </c>
      <c r="K47" s="25"/>
      <c r="L47" s="86"/>
      <c r="M47" s="86"/>
    </row>
    <row r="48" spans="1:13" ht="18" customHeight="1" x14ac:dyDescent="0.25">
      <c r="A48" s="26" t="s">
        <v>37</v>
      </c>
      <c r="B48" s="27">
        <v>1</v>
      </c>
      <c r="C48" s="28">
        <v>21294.55</v>
      </c>
      <c r="D48" s="29">
        <f>C48*B48</f>
        <v>21294.55</v>
      </c>
      <c r="E48" s="24">
        <v>1.04</v>
      </c>
      <c r="F48" s="24">
        <f t="shared" si="0"/>
        <v>22146.33</v>
      </c>
      <c r="G48" s="28">
        <v>24911.61</v>
      </c>
      <c r="H48" s="80">
        <f>ROUND(G48*1.04,2)</f>
        <v>25908.07</v>
      </c>
      <c r="I48" s="82">
        <v>23953.47</v>
      </c>
      <c r="J48" s="29">
        <f>B48*G48</f>
        <v>24911.61</v>
      </c>
      <c r="K48" s="25"/>
      <c r="L48" s="86"/>
      <c r="M48" s="86"/>
    </row>
    <row r="49" spans="1:13" ht="15" customHeight="1" x14ac:dyDescent="0.2">
      <c r="A49" s="109" t="s">
        <v>38</v>
      </c>
      <c r="B49" s="110"/>
      <c r="C49" s="110"/>
      <c r="D49" s="110"/>
      <c r="E49" s="110"/>
      <c r="F49" s="110"/>
      <c r="G49" s="110"/>
      <c r="H49" s="110"/>
      <c r="I49" s="110"/>
      <c r="J49" s="111"/>
      <c r="K49" s="25"/>
      <c r="L49" s="86"/>
      <c r="M49" s="86"/>
    </row>
    <row r="50" spans="1:13" ht="15" x14ac:dyDescent="0.25">
      <c r="A50" s="26" t="s">
        <v>28</v>
      </c>
      <c r="B50" s="27">
        <v>1</v>
      </c>
      <c r="C50" s="28">
        <v>20804.97</v>
      </c>
      <c r="D50" s="29">
        <f>B50*C50</f>
        <v>20804.97</v>
      </c>
      <c r="E50" s="24">
        <v>1.04</v>
      </c>
      <c r="F50" s="24">
        <f t="shared" si="0"/>
        <v>21637.17</v>
      </c>
      <c r="G50" s="28">
        <v>24338.880000000001</v>
      </c>
      <c r="H50" s="80">
        <f>ROUND(G50*1.04,2)</f>
        <v>25312.44</v>
      </c>
      <c r="I50" s="82">
        <f>H50</f>
        <v>25312.44</v>
      </c>
      <c r="J50" s="29">
        <f>B50*G50</f>
        <v>24338.880000000001</v>
      </c>
      <c r="K50" s="25"/>
      <c r="L50" s="86"/>
      <c r="M50" s="86"/>
    </row>
    <row r="51" spans="1:13" ht="15" x14ac:dyDescent="0.25">
      <c r="A51" s="26" t="s">
        <v>29</v>
      </c>
      <c r="B51" s="27">
        <v>1</v>
      </c>
      <c r="C51" s="28">
        <v>18846.87</v>
      </c>
      <c r="D51" s="29">
        <f>B51*C51</f>
        <v>18846.87</v>
      </c>
      <c r="E51" s="24">
        <v>1.04</v>
      </c>
      <c r="F51" s="24">
        <f t="shared" si="0"/>
        <v>19600.740000000002</v>
      </c>
      <c r="G51" s="28">
        <v>22048.17</v>
      </c>
      <c r="H51" s="80">
        <f t="shared" ref="H51:H53" si="9">ROUND(G51*1.04,2)</f>
        <v>22930.1</v>
      </c>
      <c r="I51" s="82">
        <f t="shared" ref="I51:I53" si="10">H51</f>
        <v>22930.1</v>
      </c>
      <c r="J51" s="29">
        <f>B51*G51</f>
        <v>22048.17</v>
      </c>
      <c r="K51" s="25"/>
      <c r="L51" s="86"/>
      <c r="M51" s="86"/>
    </row>
    <row r="52" spans="1:13" ht="15" x14ac:dyDescent="0.25">
      <c r="A52" s="26" t="s">
        <v>39</v>
      </c>
      <c r="B52" s="27">
        <f>8</f>
        <v>8</v>
      </c>
      <c r="C52" s="28">
        <v>15909.71</v>
      </c>
      <c r="D52" s="29">
        <f>B52*C52</f>
        <v>127277.68</v>
      </c>
      <c r="E52" s="24">
        <v>1.04</v>
      </c>
      <c r="F52" s="24">
        <f t="shared" si="0"/>
        <v>16546.099999999999</v>
      </c>
      <c r="G52" s="28">
        <v>18612.11</v>
      </c>
      <c r="H52" s="80">
        <f t="shared" si="9"/>
        <v>19356.59</v>
      </c>
      <c r="I52" s="82">
        <f t="shared" si="10"/>
        <v>19356.59</v>
      </c>
      <c r="J52" s="29">
        <f>B52*G52</f>
        <v>148896.88</v>
      </c>
      <c r="K52" s="25"/>
      <c r="L52" s="86"/>
      <c r="M52" s="86"/>
    </row>
    <row r="53" spans="1:13" ht="15" x14ac:dyDescent="0.25">
      <c r="A53" s="26" t="s">
        <v>40</v>
      </c>
      <c r="B53" s="27">
        <f>3</f>
        <v>3</v>
      </c>
      <c r="C53" s="28">
        <v>15909.71</v>
      </c>
      <c r="D53" s="29">
        <f>B53*C53</f>
        <v>47729.13</v>
      </c>
      <c r="E53" s="24">
        <v>1.04</v>
      </c>
      <c r="F53" s="24">
        <f t="shared" si="0"/>
        <v>16546.099999999999</v>
      </c>
      <c r="G53" s="28">
        <v>18612.11</v>
      </c>
      <c r="H53" s="80">
        <f t="shared" si="9"/>
        <v>19356.59</v>
      </c>
      <c r="I53" s="82">
        <f t="shared" si="10"/>
        <v>19356.59</v>
      </c>
      <c r="J53" s="29">
        <f>B53*G53</f>
        <v>55836.33</v>
      </c>
      <c r="K53" s="25"/>
      <c r="L53" s="86"/>
      <c r="M53" s="86"/>
    </row>
    <row r="54" spans="1:13" ht="15.75" thickBot="1" x14ac:dyDescent="0.3">
      <c r="A54" s="43" t="s">
        <v>31</v>
      </c>
      <c r="B54" s="41">
        <v>1</v>
      </c>
      <c r="C54" s="44">
        <v>13706.85</v>
      </c>
      <c r="D54" s="42">
        <f>B54*C54</f>
        <v>13706.85</v>
      </c>
      <c r="E54" s="24">
        <v>1.04</v>
      </c>
      <c r="F54" s="24">
        <f t="shared" si="0"/>
        <v>14255.12</v>
      </c>
      <c r="G54" s="44">
        <v>16035.06</v>
      </c>
      <c r="H54" s="80">
        <f>ROUND(G54*1.04,2)</f>
        <v>16676.46</v>
      </c>
      <c r="I54" s="82">
        <f>H54</f>
        <v>16676.46</v>
      </c>
      <c r="J54" s="42">
        <f>B54*G54</f>
        <v>16035.06</v>
      </c>
      <c r="K54" s="25"/>
      <c r="L54" s="86"/>
      <c r="M54" s="86"/>
    </row>
    <row r="55" spans="1:13" ht="15" thickBot="1" x14ac:dyDescent="0.25">
      <c r="A55" s="45" t="s">
        <v>23</v>
      </c>
      <c r="B55" s="34">
        <f>SUM(B50:B54)</f>
        <v>14</v>
      </c>
      <c r="C55" s="34"/>
      <c r="D55" s="36">
        <f>SUM(D50:D54)</f>
        <v>228365.5</v>
      </c>
      <c r="E55" s="46">
        <v>1.04</v>
      </c>
      <c r="F55" s="46">
        <f t="shared" si="0"/>
        <v>0</v>
      </c>
      <c r="G55" s="35">
        <v>0</v>
      </c>
      <c r="H55" s="83"/>
      <c r="I55" s="83"/>
      <c r="J55" s="36">
        <f>SUM(J50:J54)</f>
        <v>267155.32</v>
      </c>
      <c r="K55" s="25"/>
      <c r="L55" s="86"/>
      <c r="M55" s="86"/>
    </row>
    <row r="56" spans="1:13" ht="15.75" customHeight="1" x14ac:dyDescent="0.25">
      <c r="A56" s="115" t="s">
        <v>41</v>
      </c>
      <c r="B56" s="116"/>
      <c r="C56" s="116"/>
      <c r="D56" s="116"/>
      <c r="E56" s="116"/>
      <c r="F56" s="116"/>
      <c r="G56" s="116"/>
      <c r="H56" s="116"/>
      <c r="I56" s="116"/>
      <c r="J56" s="117"/>
      <c r="K56" s="25"/>
      <c r="L56" s="86"/>
      <c r="M56" s="86"/>
    </row>
    <row r="57" spans="1:13" ht="15" x14ac:dyDescent="0.25">
      <c r="A57" s="26" t="s">
        <v>28</v>
      </c>
      <c r="B57" s="27">
        <v>1</v>
      </c>
      <c r="C57" s="28">
        <v>20804.97</v>
      </c>
      <c r="D57" s="29">
        <f>B57*C57</f>
        <v>20804.97</v>
      </c>
      <c r="E57" s="24">
        <v>1.04</v>
      </c>
      <c r="F57" s="24">
        <f t="shared" si="0"/>
        <v>21637.17</v>
      </c>
      <c r="G57" s="28">
        <v>24338.880000000001</v>
      </c>
      <c r="H57" s="80">
        <f>ROUND(G57*1.04,2)</f>
        <v>25312.44</v>
      </c>
      <c r="I57" s="82">
        <f>H57</f>
        <v>25312.44</v>
      </c>
      <c r="J57" s="29">
        <f>B57*G57</f>
        <v>24338.880000000001</v>
      </c>
      <c r="K57" s="25"/>
      <c r="L57" s="86"/>
      <c r="M57" s="86"/>
    </row>
    <row r="58" spans="1:13" ht="15" hidden="1" x14ac:dyDescent="0.25">
      <c r="A58" s="26" t="s">
        <v>29</v>
      </c>
      <c r="B58" s="27">
        <v>0</v>
      </c>
      <c r="C58" s="28">
        <v>18846.87</v>
      </c>
      <c r="D58" s="29">
        <f>B58*C58</f>
        <v>0</v>
      </c>
      <c r="E58" s="24">
        <v>1.04</v>
      </c>
      <c r="F58" s="24">
        <f t="shared" si="0"/>
        <v>19600.740000000002</v>
      </c>
      <c r="G58" s="28">
        <v>22048.17</v>
      </c>
      <c r="H58" s="80">
        <f t="shared" ref="H58:H59" si="11">ROUND(G58*1.04,2)</f>
        <v>22930.1</v>
      </c>
      <c r="I58" s="82">
        <f t="shared" ref="I58:I60" si="12">H58</f>
        <v>22930.1</v>
      </c>
      <c r="J58" s="29">
        <f>B58*G58</f>
        <v>0</v>
      </c>
      <c r="K58" s="25"/>
      <c r="L58" s="86"/>
      <c r="M58" s="86"/>
    </row>
    <row r="59" spans="1:13" ht="15" x14ac:dyDescent="0.25">
      <c r="A59" s="26" t="s">
        <v>30</v>
      </c>
      <c r="B59" s="27">
        <v>4</v>
      </c>
      <c r="C59" s="28">
        <v>15909.71</v>
      </c>
      <c r="D59" s="29">
        <f>B59*C59</f>
        <v>63638.84</v>
      </c>
      <c r="E59" s="24">
        <v>1.04</v>
      </c>
      <c r="F59" s="24">
        <f t="shared" si="0"/>
        <v>16546.099999999999</v>
      </c>
      <c r="G59" s="28">
        <v>18612.11</v>
      </c>
      <c r="H59" s="80">
        <f t="shared" si="11"/>
        <v>19356.59</v>
      </c>
      <c r="I59" s="82">
        <f t="shared" si="12"/>
        <v>19356.59</v>
      </c>
      <c r="J59" s="29">
        <f>B59*G59</f>
        <v>74448.44</v>
      </c>
      <c r="K59" s="25"/>
      <c r="L59" s="86"/>
      <c r="M59" s="86"/>
    </row>
    <row r="60" spans="1:13" ht="15.75" thickBot="1" x14ac:dyDescent="0.3">
      <c r="A60" s="43" t="s">
        <v>31</v>
      </c>
      <c r="B60" s="41">
        <v>3</v>
      </c>
      <c r="C60" s="44">
        <v>13706.85</v>
      </c>
      <c r="D60" s="42">
        <f>B60*C60</f>
        <v>41120.550000000003</v>
      </c>
      <c r="E60" s="24">
        <v>1.04</v>
      </c>
      <c r="F60" s="24">
        <f t="shared" si="0"/>
        <v>14255.12</v>
      </c>
      <c r="G60" s="44">
        <v>16035.06</v>
      </c>
      <c r="H60" s="80">
        <f>ROUND(G60*1.04,2)</f>
        <v>16676.46</v>
      </c>
      <c r="I60" s="82">
        <f t="shared" si="12"/>
        <v>16676.46</v>
      </c>
      <c r="J60" s="42">
        <f>B60*G60</f>
        <v>48105.18</v>
      </c>
      <c r="K60" s="25"/>
      <c r="L60" s="86"/>
      <c r="M60" s="86"/>
    </row>
    <row r="61" spans="1:13" ht="15.75" thickBot="1" x14ac:dyDescent="0.3">
      <c r="A61" s="45" t="s">
        <v>23</v>
      </c>
      <c r="B61" s="34">
        <f>SUM(B57:B60)</f>
        <v>8</v>
      </c>
      <c r="C61" s="47"/>
      <c r="D61" s="36">
        <f>SUM(D57:D60)</f>
        <v>125564.36</v>
      </c>
      <c r="E61" s="46">
        <v>1.04</v>
      </c>
      <c r="F61" s="46">
        <f t="shared" si="0"/>
        <v>0</v>
      </c>
      <c r="G61" s="47">
        <v>0</v>
      </c>
      <c r="H61" s="84"/>
      <c r="I61" s="84"/>
      <c r="J61" s="36">
        <f>SUM(J57:J60)</f>
        <v>146892.5</v>
      </c>
      <c r="K61" s="25"/>
      <c r="L61" s="86"/>
      <c r="M61" s="86"/>
    </row>
    <row r="62" spans="1:13" ht="15" thickBot="1" x14ac:dyDescent="0.25">
      <c r="A62" s="48" t="s">
        <v>33</v>
      </c>
      <c r="B62" s="49">
        <f>B47+B48+B55+B61</f>
        <v>24</v>
      </c>
      <c r="C62" s="50"/>
      <c r="D62" s="51">
        <f>D47+D48+D55+D61</f>
        <v>398721.82</v>
      </c>
      <c r="E62" s="24">
        <v>1.04</v>
      </c>
      <c r="F62" s="24">
        <f t="shared" si="0"/>
        <v>0</v>
      </c>
      <c r="G62" s="50">
        <v>0</v>
      </c>
      <c r="H62" s="85"/>
      <c r="I62" s="85"/>
      <c r="J62" s="51">
        <f>J47+J48+J55+J61</f>
        <v>470456.81</v>
      </c>
      <c r="K62" s="25"/>
      <c r="L62" s="86"/>
      <c r="M62" s="86"/>
    </row>
    <row r="63" spans="1:13" ht="22.5" customHeight="1" x14ac:dyDescent="0.2">
      <c r="A63" s="96" t="s">
        <v>42</v>
      </c>
      <c r="B63" s="97"/>
      <c r="C63" s="97"/>
      <c r="D63" s="97"/>
      <c r="E63" s="97"/>
      <c r="F63" s="97"/>
      <c r="G63" s="97"/>
      <c r="H63" s="97"/>
      <c r="I63" s="97"/>
      <c r="J63" s="98"/>
      <c r="K63" s="25"/>
      <c r="L63" s="86"/>
      <c r="M63" s="86"/>
    </row>
    <row r="64" spans="1:13" ht="15" x14ac:dyDescent="0.25">
      <c r="A64" s="26" t="s">
        <v>28</v>
      </c>
      <c r="B64" s="27">
        <v>1</v>
      </c>
      <c r="C64" s="28">
        <v>20804.97</v>
      </c>
      <c r="D64" s="52">
        <f>C64*B64</f>
        <v>20804.97</v>
      </c>
      <c r="E64" s="24">
        <v>1.04</v>
      </c>
      <c r="F64" s="24">
        <f t="shared" si="0"/>
        <v>21637.17</v>
      </c>
      <c r="G64" s="28">
        <v>24338.880000000001</v>
      </c>
      <c r="H64" s="80">
        <f>ROUND(G64*1.04,2)</f>
        <v>25312.44</v>
      </c>
      <c r="I64" s="82">
        <f>H64</f>
        <v>25312.44</v>
      </c>
      <c r="J64" s="53">
        <f>B64*G64</f>
        <v>24338.880000000001</v>
      </c>
      <c r="K64" s="25"/>
      <c r="L64" s="86"/>
      <c r="M64" s="86"/>
    </row>
    <row r="65" spans="1:13" ht="15.75" thickBot="1" x14ac:dyDescent="0.3">
      <c r="A65" s="43" t="s">
        <v>30</v>
      </c>
      <c r="B65" s="41">
        <v>1</v>
      </c>
      <c r="C65" s="28">
        <v>15909.71</v>
      </c>
      <c r="D65" s="54">
        <f>C65*B65</f>
        <v>15909.71</v>
      </c>
      <c r="E65" s="24">
        <v>1.04</v>
      </c>
      <c r="F65" s="24">
        <f t="shared" si="0"/>
        <v>16546.099999999999</v>
      </c>
      <c r="G65" s="28">
        <v>18612.11</v>
      </c>
      <c r="H65" s="80">
        <f>ROUND(G65*1.04,2)</f>
        <v>19356.59</v>
      </c>
      <c r="I65" s="82">
        <f>H65</f>
        <v>19356.59</v>
      </c>
      <c r="J65" s="55">
        <f>B65*G65</f>
        <v>18612.11</v>
      </c>
      <c r="K65" s="25"/>
      <c r="L65" s="86"/>
      <c r="M65" s="86"/>
    </row>
    <row r="66" spans="1:13" ht="15" thickBot="1" x14ac:dyDescent="0.25">
      <c r="A66" s="45" t="s">
        <v>23</v>
      </c>
      <c r="B66" s="34">
        <v>2</v>
      </c>
      <c r="C66" s="35"/>
      <c r="D66" s="36">
        <f>D64+D65</f>
        <v>36714.68</v>
      </c>
      <c r="E66" s="24">
        <v>1.04</v>
      </c>
      <c r="F66" s="24">
        <f t="shared" si="0"/>
        <v>0</v>
      </c>
      <c r="G66" s="35">
        <v>0</v>
      </c>
      <c r="H66" s="83"/>
      <c r="I66" s="83"/>
      <c r="J66" s="36">
        <f>J64+J65</f>
        <v>42950.990000000005</v>
      </c>
      <c r="K66" s="25"/>
      <c r="L66" s="86"/>
      <c r="M66" s="86"/>
    </row>
    <row r="67" spans="1:13" ht="18.75" customHeight="1" x14ac:dyDescent="0.2">
      <c r="A67" s="96" t="s">
        <v>43</v>
      </c>
      <c r="B67" s="97"/>
      <c r="C67" s="97"/>
      <c r="D67" s="97"/>
      <c r="E67" s="97"/>
      <c r="F67" s="97"/>
      <c r="G67" s="97"/>
      <c r="H67" s="97"/>
      <c r="I67" s="97"/>
      <c r="J67" s="98"/>
      <c r="K67" s="25"/>
      <c r="L67" s="86"/>
      <c r="M67" s="86"/>
    </row>
    <row r="68" spans="1:13" ht="15" x14ac:dyDescent="0.25">
      <c r="A68" s="26" t="s">
        <v>28</v>
      </c>
      <c r="B68" s="27">
        <v>1</v>
      </c>
      <c r="C68" s="28">
        <v>20804.97</v>
      </c>
      <c r="D68" s="29">
        <f>B68*C68</f>
        <v>20804.97</v>
      </c>
      <c r="E68" s="24">
        <v>1.04</v>
      </c>
      <c r="F68" s="24">
        <f t="shared" si="0"/>
        <v>21637.17</v>
      </c>
      <c r="G68" s="28">
        <v>24338.880000000001</v>
      </c>
      <c r="H68" s="80">
        <f>ROUND(G68*1.04,2)</f>
        <v>25312.44</v>
      </c>
      <c r="I68" s="82">
        <f>H68</f>
        <v>25312.44</v>
      </c>
      <c r="J68" s="29">
        <f>B68*G68</f>
        <v>24338.880000000001</v>
      </c>
      <c r="K68" s="25"/>
      <c r="L68" s="86"/>
      <c r="M68" s="86"/>
    </row>
    <row r="69" spans="1:13" ht="15" x14ac:dyDescent="0.25">
      <c r="A69" s="26" t="s">
        <v>29</v>
      </c>
      <c r="B69" s="27">
        <v>1</v>
      </c>
      <c r="C69" s="28">
        <v>18846.87</v>
      </c>
      <c r="D69" s="29">
        <f>B69*C69</f>
        <v>18846.87</v>
      </c>
      <c r="E69" s="24">
        <v>1.04</v>
      </c>
      <c r="F69" s="24">
        <f t="shared" si="0"/>
        <v>19600.740000000002</v>
      </c>
      <c r="G69" s="28">
        <v>22048.17</v>
      </c>
      <c r="H69" s="80">
        <f t="shared" ref="H69:H70" si="13">ROUND(G69*1.04,2)</f>
        <v>22930.1</v>
      </c>
      <c r="I69" s="82">
        <f t="shared" ref="I69:I70" si="14">H69</f>
        <v>22930.1</v>
      </c>
      <c r="J69" s="29">
        <f>B69*G69</f>
        <v>22048.17</v>
      </c>
      <c r="K69" s="25"/>
      <c r="L69" s="86"/>
      <c r="M69" s="86"/>
    </row>
    <row r="70" spans="1:13" ht="15" x14ac:dyDescent="0.25">
      <c r="A70" s="26" t="s">
        <v>30</v>
      </c>
      <c r="B70" s="27">
        <f>5+1</f>
        <v>6</v>
      </c>
      <c r="C70" s="28">
        <v>15909.71</v>
      </c>
      <c r="D70" s="29">
        <f>B70*C70</f>
        <v>95458.26</v>
      </c>
      <c r="E70" s="24">
        <v>1.04</v>
      </c>
      <c r="F70" s="24">
        <f t="shared" si="0"/>
        <v>16546.099999999999</v>
      </c>
      <c r="G70" s="28">
        <v>18612.11</v>
      </c>
      <c r="H70" s="80">
        <f t="shared" si="13"/>
        <v>19356.59</v>
      </c>
      <c r="I70" s="82">
        <f t="shared" si="14"/>
        <v>19356.59</v>
      </c>
      <c r="J70" s="29">
        <f>B70*G70</f>
        <v>111672.66</v>
      </c>
      <c r="K70" s="25"/>
      <c r="L70" s="86"/>
      <c r="M70" s="86"/>
    </row>
    <row r="71" spans="1:13" ht="15.75" thickBot="1" x14ac:dyDescent="0.3">
      <c r="A71" s="43" t="s">
        <v>31</v>
      </c>
      <c r="B71" s="41">
        <f>3-1</f>
        <v>2</v>
      </c>
      <c r="C71" s="28">
        <v>13706.85</v>
      </c>
      <c r="D71" s="42">
        <f>B71*C71</f>
        <v>27413.7</v>
      </c>
      <c r="E71" s="24">
        <v>1.04</v>
      </c>
      <c r="F71" s="24">
        <f t="shared" si="0"/>
        <v>14255.12</v>
      </c>
      <c r="G71" s="28">
        <v>16035.06</v>
      </c>
      <c r="H71" s="80">
        <f>ROUND(G71*1.04,2)</f>
        <v>16676.46</v>
      </c>
      <c r="I71" s="82">
        <f>H71</f>
        <v>16676.46</v>
      </c>
      <c r="J71" s="42">
        <f>B71*G71</f>
        <v>32070.12</v>
      </c>
      <c r="K71" s="25"/>
      <c r="L71" s="86"/>
      <c r="M71" s="86"/>
    </row>
    <row r="72" spans="1:13" ht="15" thickBot="1" x14ac:dyDescent="0.25">
      <c r="A72" s="45" t="s">
        <v>23</v>
      </c>
      <c r="B72" s="34">
        <f>SUM(B68:B71)</f>
        <v>10</v>
      </c>
      <c r="C72" s="35"/>
      <c r="D72" s="36">
        <f>SUM(D68:D71)</f>
        <v>162523.79999999999</v>
      </c>
      <c r="E72" s="24">
        <v>1.04</v>
      </c>
      <c r="F72" s="24">
        <f t="shared" si="0"/>
        <v>0</v>
      </c>
      <c r="G72" s="35">
        <v>0</v>
      </c>
      <c r="H72" s="83"/>
      <c r="I72" s="83"/>
      <c r="J72" s="36">
        <f>SUM(J68:J71)</f>
        <v>190129.83000000002</v>
      </c>
      <c r="K72" s="25"/>
      <c r="L72" s="86"/>
      <c r="M72" s="86"/>
    </row>
    <row r="73" spans="1:13" ht="14.25" x14ac:dyDescent="0.2">
      <c r="A73" s="96" t="s">
        <v>44</v>
      </c>
      <c r="B73" s="97"/>
      <c r="C73" s="97"/>
      <c r="D73" s="97"/>
      <c r="E73" s="97"/>
      <c r="F73" s="97"/>
      <c r="G73" s="97"/>
      <c r="H73" s="97"/>
      <c r="I73" s="97"/>
      <c r="J73" s="98"/>
      <c r="K73" s="25"/>
      <c r="L73" s="86"/>
      <c r="M73" s="86"/>
    </row>
    <row r="74" spans="1:13" ht="15" x14ac:dyDescent="0.25">
      <c r="A74" s="26" t="s">
        <v>28</v>
      </c>
      <c r="B74" s="27">
        <v>1</v>
      </c>
      <c r="C74" s="28">
        <v>20804.97</v>
      </c>
      <c r="D74" s="29">
        <f t="shared" ref="D74:D79" si="15">B74*C74</f>
        <v>20804.97</v>
      </c>
      <c r="E74" s="24">
        <v>1.04</v>
      </c>
      <c r="F74" s="24">
        <f t="shared" si="0"/>
        <v>21637.17</v>
      </c>
      <c r="G74" s="28">
        <v>24338.880000000001</v>
      </c>
      <c r="H74" s="80">
        <f>ROUND(G74*1.04,2)</f>
        <v>25312.44</v>
      </c>
      <c r="I74" s="82">
        <f>H74</f>
        <v>25312.44</v>
      </c>
      <c r="J74" s="29">
        <f t="shared" ref="J74:J79" si="16">B74*G74</f>
        <v>24338.880000000001</v>
      </c>
      <c r="K74" s="25"/>
      <c r="L74" s="86"/>
      <c r="M74" s="86"/>
    </row>
    <row r="75" spans="1:13" ht="14.25" customHeight="1" x14ac:dyDescent="0.25">
      <c r="A75" s="26" t="s">
        <v>29</v>
      </c>
      <c r="B75" s="27">
        <v>1</v>
      </c>
      <c r="C75" s="28">
        <v>18846.87</v>
      </c>
      <c r="D75" s="29">
        <f t="shared" si="15"/>
        <v>18846.87</v>
      </c>
      <c r="E75" s="24">
        <v>1.04</v>
      </c>
      <c r="F75" s="24">
        <f t="shared" si="0"/>
        <v>19600.740000000002</v>
      </c>
      <c r="G75" s="28">
        <v>22048.17</v>
      </c>
      <c r="H75" s="80">
        <f t="shared" ref="H75:H78" si="17">ROUND(G75*1.04,2)</f>
        <v>22930.1</v>
      </c>
      <c r="I75" s="82">
        <f t="shared" ref="I75:I78" si="18">H75</f>
        <v>22930.1</v>
      </c>
      <c r="J75" s="29">
        <f t="shared" si="16"/>
        <v>22048.17</v>
      </c>
      <c r="K75" s="25"/>
      <c r="L75" s="86"/>
      <c r="M75" s="86"/>
    </row>
    <row r="76" spans="1:13" ht="14.25" customHeight="1" x14ac:dyDescent="0.25">
      <c r="A76" s="26" t="s">
        <v>30</v>
      </c>
      <c r="B76" s="27">
        <v>1</v>
      </c>
      <c r="C76" s="28">
        <v>15909.71</v>
      </c>
      <c r="D76" s="29">
        <f t="shared" si="15"/>
        <v>15909.71</v>
      </c>
      <c r="E76" s="24">
        <v>1.04</v>
      </c>
      <c r="F76" s="24">
        <f t="shared" si="0"/>
        <v>16546.099999999999</v>
      </c>
      <c r="G76" s="28">
        <v>18612.11</v>
      </c>
      <c r="H76" s="80">
        <f t="shared" si="17"/>
        <v>19356.59</v>
      </c>
      <c r="I76" s="82">
        <f t="shared" si="18"/>
        <v>19356.59</v>
      </c>
      <c r="J76" s="29">
        <f t="shared" si="16"/>
        <v>18612.11</v>
      </c>
      <c r="K76" s="25"/>
      <c r="L76" s="86"/>
      <c r="M76" s="86"/>
    </row>
    <row r="77" spans="1:13" ht="15" x14ac:dyDescent="0.25">
      <c r="A77" s="26" t="s">
        <v>31</v>
      </c>
      <c r="B77" s="27">
        <v>3</v>
      </c>
      <c r="C77" s="28">
        <v>13706.85</v>
      </c>
      <c r="D77" s="29">
        <f t="shared" si="15"/>
        <v>41120.550000000003</v>
      </c>
      <c r="E77" s="24">
        <v>1.04</v>
      </c>
      <c r="F77" s="24">
        <f t="shared" si="0"/>
        <v>14255.12</v>
      </c>
      <c r="G77" s="28">
        <v>16035.06</v>
      </c>
      <c r="H77" s="80">
        <f t="shared" si="17"/>
        <v>16676.46</v>
      </c>
      <c r="I77" s="82">
        <f t="shared" si="18"/>
        <v>16676.46</v>
      </c>
      <c r="J77" s="29">
        <f t="shared" si="16"/>
        <v>48105.18</v>
      </c>
      <c r="K77" s="25"/>
      <c r="L77" s="86"/>
      <c r="M77" s="86"/>
    </row>
    <row r="78" spans="1:13" ht="15" x14ac:dyDescent="0.25">
      <c r="A78" s="26" t="s">
        <v>45</v>
      </c>
      <c r="B78" s="27">
        <v>1</v>
      </c>
      <c r="C78" s="28">
        <v>11014.42</v>
      </c>
      <c r="D78" s="29">
        <f t="shared" si="15"/>
        <v>11014.42</v>
      </c>
      <c r="E78" s="24">
        <v>1.04</v>
      </c>
      <c r="F78" s="24">
        <f t="shared" si="0"/>
        <v>11455</v>
      </c>
      <c r="G78" s="28">
        <v>12885.32</v>
      </c>
      <c r="H78" s="80">
        <f t="shared" si="17"/>
        <v>13400.73</v>
      </c>
      <c r="I78" s="82">
        <f t="shared" si="18"/>
        <v>13400.73</v>
      </c>
      <c r="J78" s="29">
        <f t="shared" si="16"/>
        <v>12885.32</v>
      </c>
      <c r="K78" s="25"/>
      <c r="L78" s="86"/>
      <c r="M78" s="86"/>
    </row>
    <row r="79" spans="1:13" ht="15.75" thickBot="1" x14ac:dyDescent="0.3">
      <c r="A79" s="43" t="s">
        <v>46</v>
      </c>
      <c r="B79" s="41">
        <v>3</v>
      </c>
      <c r="C79" s="28">
        <v>11014.42</v>
      </c>
      <c r="D79" s="42">
        <f t="shared" si="15"/>
        <v>33043.26</v>
      </c>
      <c r="E79" s="24">
        <v>1.04</v>
      </c>
      <c r="F79" s="24">
        <f t="shared" si="0"/>
        <v>11455</v>
      </c>
      <c r="G79" s="28">
        <v>12885.32</v>
      </c>
      <c r="H79" s="80">
        <f>ROUND(G79*1.04,2)</f>
        <v>13400.73</v>
      </c>
      <c r="I79" s="82">
        <f>H79</f>
        <v>13400.73</v>
      </c>
      <c r="J79" s="42">
        <f t="shared" si="16"/>
        <v>38655.96</v>
      </c>
      <c r="K79" s="25"/>
      <c r="L79" s="86"/>
      <c r="M79" s="86"/>
    </row>
    <row r="80" spans="1:13" ht="15" thickBot="1" x14ac:dyDescent="0.25">
      <c r="A80" s="45" t="s">
        <v>23</v>
      </c>
      <c r="B80" s="34">
        <f>SUM(B74:B79)</f>
        <v>10</v>
      </c>
      <c r="C80" s="35"/>
      <c r="D80" s="36">
        <f>SUM(D74:D79)</f>
        <v>140739.78</v>
      </c>
      <c r="E80" s="24">
        <v>1.04</v>
      </c>
      <c r="F80" s="24">
        <f t="shared" si="0"/>
        <v>0</v>
      </c>
      <c r="G80" s="35">
        <v>0</v>
      </c>
      <c r="H80" s="83"/>
      <c r="I80" s="83"/>
      <c r="J80" s="36">
        <f>SUM(J74:J79)</f>
        <v>164645.62</v>
      </c>
      <c r="K80" s="25"/>
      <c r="L80" s="86"/>
      <c r="M80" s="86"/>
    </row>
    <row r="81" spans="1:13" ht="17.25" customHeight="1" x14ac:dyDescent="0.2">
      <c r="A81" s="96" t="s">
        <v>47</v>
      </c>
      <c r="B81" s="97"/>
      <c r="C81" s="97"/>
      <c r="D81" s="97"/>
      <c r="E81" s="97"/>
      <c r="F81" s="97"/>
      <c r="G81" s="97"/>
      <c r="H81" s="97"/>
      <c r="I81" s="97"/>
      <c r="J81" s="98"/>
      <c r="K81" s="25"/>
      <c r="L81" s="86"/>
      <c r="M81" s="86"/>
    </row>
    <row r="82" spans="1:13" ht="15" x14ac:dyDescent="0.25">
      <c r="A82" s="26" t="s">
        <v>48</v>
      </c>
      <c r="B82" s="27">
        <v>1</v>
      </c>
      <c r="C82" s="28">
        <v>18357.37</v>
      </c>
      <c r="D82" s="42">
        <f>B82*C82</f>
        <v>18357.37</v>
      </c>
      <c r="E82" s="24">
        <v>1.04</v>
      </c>
      <c r="F82" s="24">
        <f t="shared" si="0"/>
        <v>19091.66</v>
      </c>
      <c r="G82" s="28">
        <v>21475.52</v>
      </c>
      <c r="H82" s="80">
        <f>ROUND(G82*1.04,2)</f>
        <v>22334.54</v>
      </c>
      <c r="I82" s="82">
        <f>H82</f>
        <v>22334.54</v>
      </c>
      <c r="J82" s="42">
        <f>B82*G82</f>
        <v>21475.52</v>
      </c>
      <c r="K82" s="25"/>
      <c r="L82" s="86"/>
      <c r="M82" s="86"/>
    </row>
    <row r="83" spans="1:13" ht="15.75" thickBot="1" x14ac:dyDescent="0.3">
      <c r="A83" s="43" t="s">
        <v>49</v>
      </c>
      <c r="B83" s="41">
        <v>1</v>
      </c>
      <c r="C83" s="28">
        <v>15909.71</v>
      </c>
      <c r="D83" s="42">
        <f>B83*C83</f>
        <v>15909.71</v>
      </c>
      <c r="E83" s="24">
        <v>1.04</v>
      </c>
      <c r="F83" s="24">
        <f t="shared" ref="F83:F137" si="19">ROUND(C83*E83,2)</f>
        <v>16546.099999999999</v>
      </c>
      <c r="G83" s="28">
        <v>18612.11</v>
      </c>
      <c r="H83" s="80">
        <f>ROUND(G83*1.04,2)</f>
        <v>19356.59</v>
      </c>
      <c r="I83" s="82">
        <f>H83</f>
        <v>19356.59</v>
      </c>
      <c r="J83" s="42">
        <f>B83*G83</f>
        <v>18612.11</v>
      </c>
      <c r="K83" s="25"/>
      <c r="L83" s="86"/>
      <c r="M83" s="86"/>
    </row>
    <row r="84" spans="1:13" ht="15" thickBot="1" x14ac:dyDescent="0.25">
      <c r="A84" s="45" t="s">
        <v>23</v>
      </c>
      <c r="B84" s="34">
        <v>2</v>
      </c>
      <c r="C84" s="35"/>
      <c r="D84" s="36">
        <f>D82+D83</f>
        <v>34267.08</v>
      </c>
      <c r="E84" s="24">
        <v>1.04</v>
      </c>
      <c r="F84" s="24">
        <f t="shared" si="19"/>
        <v>0</v>
      </c>
      <c r="G84" s="35">
        <v>0</v>
      </c>
      <c r="H84" s="83"/>
      <c r="I84" s="83"/>
      <c r="J84" s="36">
        <f>J82+J83</f>
        <v>40087.630000000005</v>
      </c>
      <c r="K84" s="25"/>
      <c r="L84" s="86"/>
      <c r="M84" s="86"/>
    </row>
    <row r="85" spans="1:13" ht="17.25" customHeight="1" x14ac:dyDescent="0.2">
      <c r="A85" s="96" t="s">
        <v>50</v>
      </c>
      <c r="B85" s="97"/>
      <c r="C85" s="97"/>
      <c r="D85" s="97"/>
      <c r="E85" s="97"/>
      <c r="F85" s="97"/>
      <c r="G85" s="97"/>
      <c r="H85" s="97"/>
      <c r="I85" s="97"/>
      <c r="J85" s="98"/>
      <c r="K85" s="25"/>
      <c r="L85" s="86"/>
      <c r="M85" s="86"/>
    </row>
    <row r="86" spans="1:13" ht="13.5" customHeight="1" x14ac:dyDescent="0.25">
      <c r="A86" s="26" t="s">
        <v>28</v>
      </c>
      <c r="B86" s="27">
        <v>1</v>
      </c>
      <c r="C86" s="28">
        <v>20804.97</v>
      </c>
      <c r="D86" s="29">
        <f>B86*C86</f>
        <v>20804.97</v>
      </c>
      <c r="E86" s="24">
        <v>1.04</v>
      </c>
      <c r="F86" s="24">
        <f t="shared" si="19"/>
        <v>21637.17</v>
      </c>
      <c r="G86" s="28">
        <v>24338.880000000001</v>
      </c>
      <c r="H86" s="80">
        <f>ROUND(G86*1.04,2)</f>
        <v>25312.44</v>
      </c>
      <c r="I86" s="82">
        <f>H86</f>
        <v>25312.44</v>
      </c>
      <c r="J86" s="29">
        <f>B86*G86</f>
        <v>24338.880000000001</v>
      </c>
      <c r="K86" s="25"/>
      <c r="L86" s="86"/>
      <c r="M86" s="86"/>
    </row>
    <row r="87" spans="1:13" ht="15" x14ac:dyDescent="0.25">
      <c r="A87" s="26" t="s">
        <v>29</v>
      </c>
      <c r="B87" s="27">
        <v>1</v>
      </c>
      <c r="C87" s="28">
        <v>18846.87</v>
      </c>
      <c r="D87" s="29">
        <f>B87*C87</f>
        <v>18846.87</v>
      </c>
      <c r="E87" s="24">
        <v>1.04</v>
      </c>
      <c r="F87" s="24">
        <f t="shared" si="19"/>
        <v>19600.740000000002</v>
      </c>
      <c r="G87" s="28">
        <v>22048.17</v>
      </c>
      <c r="H87" s="80">
        <f t="shared" ref="H87:H88" si="20">ROUND(G87*1.04,2)</f>
        <v>22930.1</v>
      </c>
      <c r="I87" s="82">
        <f t="shared" ref="I87:I88" si="21">H87</f>
        <v>22930.1</v>
      </c>
      <c r="J87" s="29">
        <f>B87*G87</f>
        <v>22048.17</v>
      </c>
      <c r="K87" s="25"/>
      <c r="L87" s="86"/>
      <c r="M87" s="86"/>
    </row>
    <row r="88" spans="1:13" ht="15" x14ac:dyDescent="0.25">
      <c r="A88" s="26" t="s">
        <v>30</v>
      </c>
      <c r="B88" s="27">
        <v>3</v>
      </c>
      <c r="C88" s="28">
        <v>15909.71</v>
      </c>
      <c r="D88" s="29">
        <f>B88*C88</f>
        <v>47729.13</v>
      </c>
      <c r="E88" s="24">
        <v>1.04</v>
      </c>
      <c r="F88" s="24">
        <f t="shared" si="19"/>
        <v>16546.099999999999</v>
      </c>
      <c r="G88" s="28">
        <v>18612.11</v>
      </c>
      <c r="H88" s="80">
        <f t="shared" si="20"/>
        <v>19356.59</v>
      </c>
      <c r="I88" s="82">
        <f t="shared" si="21"/>
        <v>19356.59</v>
      </c>
      <c r="J88" s="29">
        <f>B88*G88</f>
        <v>55836.33</v>
      </c>
      <c r="K88" s="25"/>
      <c r="L88" s="86"/>
      <c r="M88" s="86"/>
    </row>
    <row r="89" spans="1:13" ht="15.75" thickBot="1" x14ac:dyDescent="0.3">
      <c r="A89" s="26" t="s">
        <v>31</v>
      </c>
      <c r="B89" s="27">
        <v>3</v>
      </c>
      <c r="C89" s="28">
        <v>13706.85</v>
      </c>
      <c r="D89" s="29">
        <f>B89*C89</f>
        <v>41120.550000000003</v>
      </c>
      <c r="E89" s="24">
        <v>1.04</v>
      </c>
      <c r="F89" s="24">
        <f t="shared" si="19"/>
        <v>14255.12</v>
      </c>
      <c r="G89" s="28">
        <v>16035.06</v>
      </c>
      <c r="H89" s="80">
        <f>ROUND(G89*1.04,2)</f>
        <v>16676.46</v>
      </c>
      <c r="I89" s="82">
        <f>H89</f>
        <v>16676.46</v>
      </c>
      <c r="J89" s="29">
        <f>B89*G89</f>
        <v>48105.18</v>
      </c>
      <c r="K89" s="25"/>
      <c r="L89" s="86"/>
      <c r="M89" s="86"/>
    </row>
    <row r="90" spans="1:13" ht="15" thickBot="1" x14ac:dyDescent="0.25">
      <c r="A90" s="45" t="s">
        <v>23</v>
      </c>
      <c r="B90" s="34">
        <f>SUM(B86:B89)</f>
        <v>8</v>
      </c>
      <c r="C90" s="35"/>
      <c r="D90" s="36">
        <f>SUM(D86:D89)</f>
        <v>128501.52</v>
      </c>
      <c r="E90" s="24">
        <v>1.04</v>
      </c>
      <c r="F90" s="24">
        <f t="shared" si="19"/>
        <v>0</v>
      </c>
      <c r="G90" s="35">
        <v>0</v>
      </c>
      <c r="H90" s="83"/>
      <c r="I90" s="83"/>
      <c r="J90" s="36">
        <f>SUM(J86:J89)</f>
        <v>150328.56</v>
      </c>
      <c r="K90" s="25"/>
      <c r="L90" s="86"/>
      <c r="M90" s="86"/>
    </row>
    <row r="91" spans="1:13" ht="15" thickBot="1" x14ac:dyDescent="0.25">
      <c r="A91" s="45" t="s">
        <v>51</v>
      </c>
      <c r="B91" s="34">
        <f>B19+B25+B41+B45+B62+B72+B80+B90+B66+B84</f>
        <v>86</v>
      </c>
      <c r="C91" s="35"/>
      <c r="D91" s="36">
        <f>D19+D25+D41+D45+D62+D72+D80+D90+D66+D84</f>
        <v>1413271.6500000001</v>
      </c>
      <c r="E91" s="24">
        <v>1.04</v>
      </c>
      <c r="F91" s="24">
        <f t="shared" si="19"/>
        <v>0</v>
      </c>
      <c r="G91" s="35">
        <v>0</v>
      </c>
      <c r="H91" s="83"/>
      <c r="I91" s="83"/>
      <c r="J91" s="36">
        <f>J19+J25+J41+J45+J62+J72+J80+J90+J66+J84</f>
        <v>1677380.3000000003</v>
      </c>
      <c r="K91" s="25"/>
      <c r="L91" s="86"/>
      <c r="M91" s="86"/>
    </row>
    <row r="92" spans="1:13" ht="12.75" customHeight="1" x14ac:dyDescent="0.2">
      <c r="A92" s="118" t="s">
        <v>52</v>
      </c>
      <c r="B92" s="119"/>
      <c r="C92" s="119"/>
      <c r="D92" s="120"/>
      <c r="E92" s="24">
        <v>1.04</v>
      </c>
      <c r="F92" s="24">
        <f t="shared" si="19"/>
        <v>0</v>
      </c>
      <c r="G92" s="24"/>
      <c r="H92" s="24"/>
      <c r="I92" s="24"/>
      <c r="J92" s="56"/>
      <c r="K92" s="25"/>
      <c r="L92" s="86"/>
      <c r="M92" s="86"/>
    </row>
    <row r="93" spans="1:13" ht="21" customHeight="1" thickBot="1" x14ac:dyDescent="0.25">
      <c r="A93" s="106" t="s">
        <v>53</v>
      </c>
      <c r="B93" s="107"/>
      <c r="C93" s="107"/>
      <c r="D93" s="107"/>
      <c r="E93" s="107"/>
      <c r="F93" s="107"/>
      <c r="G93" s="107"/>
      <c r="H93" s="107"/>
      <c r="I93" s="107"/>
      <c r="J93" s="108"/>
      <c r="K93" s="25"/>
      <c r="L93" s="86"/>
      <c r="M93" s="86"/>
    </row>
    <row r="94" spans="1:13" ht="16.5" thickBot="1" x14ac:dyDescent="0.25">
      <c r="A94" s="99" t="s">
        <v>54</v>
      </c>
      <c r="B94" s="100"/>
      <c r="C94" s="100"/>
      <c r="D94" s="100"/>
      <c r="E94" s="100"/>
      <c r="F94" s="100"/>
      <c r="G94" s="100"/>
      <c r="H94" s="100"/>
      <c r="I94" s="100"/>
      <c r="J94" s="101"/>
      <c r="K94" s="25"/>
      <c r="L94" s="86"/>
      <c r="M94" s="86"/>
    </row>
    <row r="95" spans="1:13" ht="21.75" customHeight="1" x14ac:dyDescent="0.2">
      <c r="A95" s="102" t="s">
        <v>55</v>
      </c>
      <c r="B95" s="103"/>
      <c r="C95" s="103"/>
      <c r="D95" s="103"/>
      <c r="E95" s="103"/>
      <c r="F95" s="103"/>
      <c r="G95" s="103"/>
      <c r="H95" s="104"/>
      <c r="I95" s="104"/>
      <c r="J95" s="105"/>
      <c r="K95" s="25"/>
      <c r="L95" s="86"/>
      <c r="M95" s="86"/>
    </row>
    <row r="96" spans="1:13" ht="15" x14ac:dyDescent="0.25">
      <c r="A96" s="26" t="s">
        <v>56</v>
      </c>
      <c r="B96" s="27">
        <v>1</v>
      </c>
      <c r="C96" s="28">
        <v>18357.37</v>
      </c>
      <c r="D96" s="57">
        <f>B96*C96</f>
        <v>18357.37</v>
      </c>
      <c r="E96" s="58">
        <v>1.04</v>
      </c>
      <c r="F96" s="58">
        <f t="shared" si="19"/>
        <v>19091.66</v>
      </c>
      <c r="G96" s="28">
        <v>21475.52</v>
      </c>
      <c r="H96" s="80">
        <f>ROUND(G96*1.04,2)</f>
        <v>22334.54</v>
      </c>
      <c r="I96" s="82">
        <f>H96</f>
        <v>22334.54</v>
      </c>
      <c r="J96" s="29">
        <f>B96*G96</f>
        <v>21475.52</v>
      </c>
      <c r="K96" s="25"/>
      <c r="L96" s="86"/>
      <c r="M96" s="86"/>
    </row>
    <row r="97" spans="1:13" ht="15" x14ac:dyDescent="0.25">
      <c r="A97" s="26" t="s">
        <v>39</v>
      </c>
      <c r="B97" s="27">
        <v>2</v>
      </c>
      <c r="C97" s="28">
        <v>14685.89</v>
      </c>
      <c r="D97" s="57">
        <f>B97*C97</f>
        <v>29371.78</v>
      </c>
      <c r="E97" s="58">
        <v>1.04</v>
      </c>
      <c r="F97" s="58">
        <f t="shared" si="19"/>
        <v>15273.33</v>
      </c>
      <c r="G97" s="28">
        <v>17180.419999999998</v>
      </c>
      <c r="H97" s="80">
        <f t="shared" ref="H97:H99" si="22">ROUND(G97*1.04,2)</f>
        <v>17867.64</v>
      </c>
      <c r="I97" s="82">
        <f t="shared" ref="I97:I99" si="23">H97</f>
        <v>17867.64</v>
      </c>
      <c r="J97" s="29">
        <f>B97*G97</f>
        <v>34360.839999999997</v>
      </c>
      <c r="K97" s="25"/>
      <c r="L97" s="86"/>
      <c r="M97" s="86"/>
    </row>
    <row r="98" spans="1:13" ht="15" x14ac:dyDescent="0.25">
      <c r="A98" s="26" t="s">
        <v>30</v>
      </c>
      <c r="B98" s="27">
        <v>1</v>
      </c>
      <c r="C98" s="28">
        <v>14685.89</v>
      </c>
      <c r="D98" s="57">
        <f>B98*C98</f>
        <v>14685.89</v>
      </c>
      <c r="E98" s="58">
        <v>1.04</v>
      </c>
      <c r="F98" s="58">
        <f t="shared" si="19"/>
        <v>15273.33</v>
      </c>
      <c r="G98" s="28">
        <v>17180.419999999998</v>
      </c>
      <c r="H98" s="80">
        <f t="shared" si="22"/>
        <v>17867.64</v>
      </c>
      <c r="I98" s="82">
        <f t="shared" si="23"/>
        <v>17867.64</v>
      </c>
      <c r="J98" s="29">
        <f>B98*G98</f>
        <v>17180.419999999998</v>
      </c>
      <c r="K98" s="25"/>
      <c r="L98" s="86"/>
      <c r="M98" s="86"/>
    </row>
    <row r="99" spans="1:13" ht="14.25" customHeight="1" x14ac:dyDescent="0.25">
      <c r="A99" s="26" t="s">
        <v>31</v>
      </c>
      <c r="B99" s="27">
        <v>1</v>
      </c>
      <c r="C99" s="28">
        <v>12238.23</v>
      </c>
      <c r="D99" s="57">
        <f>B99*C99</f>
        <v>12238.23</v>
      </c>
      <c r="E99" s="58">
        <v>1.04</v>
      </c>
      <c r="F99" s="58">
        <f t="shared" si="19"/>
        <v>12727.76</v>
      </c>
      <c r="G99" s="28">
        <v>14316.99</v>
      </c>
      <c r="H99" s="80">
        <f t="shared" si="22"/>
        <v>14889.67</v>
      </c>
      <c r="I99" s="82">
        <f t="shared" si="23"/>
        <v>14889.67</v>
      </c>
      <c r="J99" s="29">
        <f>B99*G99</f>
        <v>14316.99</v>
      </c>
      <c r="K99" s="25"/>
      <c r="L99" s="86"/>
      <c r="M99" s="86"/>
    </row>
    <row r="100" spans="1:13" ht="15.75" thickBot="1" x14ac:dyDescent="0.3">
      <c r="A100" s="43" t="s">
        <v>57</v>
      </c>
      <c r="B100" s="41">
        <v>1</v>
      </c>
      <c r="C100" s="44">
        <v>11014.42</v>
      </c>
      <c r="D100" s="59">
        <f>B100*C100</f>
        <v>11014.42</v>
      </c>
      <c r="E100" s="60">
        <v>1.04</v>
      </c>
      <c r="F100" s="60">
        <f t="shared" si="19"/>
        <v>11455</v>
      </c>
      <c r="G100" s="44">
        <v>12885.32</v>
      </c>
      <c r="H100" s="80">
        <f>ROUND(G100*1.04,2)</f>
        <v>13400.73</v>
      </c>
      <c r="I100" s="82">
        <f>H100</f>
        <v>13400.73</v>
      </c>
      <c r="J100" s="42">
        <f>B100*G100</f>
        <v>12885.32</v>
      </c>
      <c r="K100" s="25"/>
      <c r="L100" s="86"/>
      <c r="M100" s="86"/>
    </row>
    <row r="101" spans="1:13" ht="15" customHeight="1" thickBot="1" x14ac:dyDescent="0.25">
      <c r="A101" s="45" t="s">
        <v>58</v>
      </c>
      <c r="B101" s="34">
        <f>SUM(B96:B100)</f>
        <v>6</v>
      </c>
      <c r="C101" s="35"/>
      <c r="D101" s="61">
        <f>SUM(D96:D100)</f>
        <v>85667.689999999988</v>
      </c>
      <c r="E101" s="62">
        <v>1.04</v>
      </c>
      <c r="F101" s="62">
        <f t="shared" si="19"/>
        <v>0</v>
      </c>
      <c r="G101" s="35">
        <v>0</v>
      </c>
      <c r="H101" s="83"/>
      <c r="I101" s="83"/>
      <c r="J101" s="36">
        <f>SUM(J96:J100)</f>
        <v>100219.09</v>
      </c>
      <c r="K101" s="25"/>
      <c r="L101" s="86"/>
      <c r="M101" s="86"/>
    </row>
    <row r="102" spans="1:13" ht="22.5" customHeight="1" x14ac:dyDescent="0.2">
      <c r="A102" s="96" t="s">
        <v>59</v>
      </c>
      <c r="B102" s="97"/>
      <c r="C102" s="97"/>
      <c r="D102" s="97"/>
      <c r="E102" s="97"/>
      <c r="F102" s="97"/>
      <c r="G102" s="97"/>
      <c r="H102" s="97"/>
      <c r="I102" s="97"/>
      <c r="J102" s="98"/>
      <c r="K102" s="25"/>
      <c r="L102" s="86"/>
      <c r="M102" s="86"/>
    </row>
    <row r="103" spans="1:13" ht="15" x14ac:dyDescent="0.25">
      <c r="A103" s="26" t="s">
        <v>56</v>
      </c>
      <c r="B103" s="27">
        <v>1</v>
      </c>
      <c r="C103" s="28">
        <v>18357.37</v>
      </c>
      <c r="D103" s="29">
        <f>B103*C103</f>
        <v>18357.37</v>
      </c>
      <c r="E103" s="24">
        <v>1.04</v>
      </c>
      <c r="F103" s="24">
        <f t="shared" si="19"/>
        <v>19091.66</v>
      </c>
      <c r="G103" s="28">
        <v>21475.52</v>
      </c>
      <c r="H103" s="80">
        <f>ROUND(G103*1.04,2)</f>
        <v>22334.54</v>
      </c>
      <c r="I103" s="82">
        <f>H103</f>
        <v>22334.54</v>
      </c>
      <c r="J103" s="29">
        <f>B103*G103</f>
        <v>21475.52</v>
      </c>
      <c r="K103" s="25"/>
      <c r="L103" s="86"/>
      <c r="M103" s="86"/>
    </row>
    <row r="104" spans="1:13" ht="13.5" customHeight="1" x14ac:dyDescent="0.25">
      <c r="A104" s="26" t="s">
        <v>39</v>
      </c>
      <c r="B104" s="41">
        <v>2</v>
      </c>
      <c r="C104" s="28">
        <v>14685.89</v>
      </c>
      <c r="D104" s="29">
        <f>B104*C104</f>
        <v>29371.78</v>
      </c>
      <c r="E104" s="24">
        <v>1.04</v>
      </c>
      <c r="F104" s="24">
        <f t="shared" si="19"/>
        <v>15273.33</v>
      </c>
      <c r="G104" s="28">
        <v>17180.419999999998</v>
      </c>
      <c r="H104" s="80">
        <f t="shared" ref="H104:H106" si="24">ROUND(G104*1.04,2)</f>
        <v>17867.64</v>
      </c>
      <c r="I104" s="82">
        <f t="shared" ref="I104:I106" si="25">H104</f>
        <v>17867.64</v>
      </c>
      <c r="J104" s="29">
        <f>B104*G104</f>
        <v>34360.839999999997</v>
      </c>
      <c r="K104" s="25"/>
      <c r="L104" s="86"/>
      <c r="M104" s="86"/>
    </row>
    <row r="105" spans="1:13" ht="15" x14ac:dyDescent="0.25">
      <c r="A105" s="26" t="s">
        <v>30</v>
      </c>
      <c r="B105" s="27">
        <v>1</v>
      </c>
      <c r="C105" s="28">
        <v>14685.89</v>
      </c>
      <c r="D105" s="29">
        <f>B105*C105</f>
        <v>14685.89</v>
      </c>
      <c r="E105" s="24">
        <v>1.04</v>
      </c>
      <c r="F105" s="24">
        <f t="shared" si="19"/>
        <v>15273.33</v>
      </c>
      <c r="G105" s="28">
        <v>17180.419999999998</v>
      </c>
      <c r="H105" s="80">
        <f t="shared" si="24"/>
        <v>17867.64</v>
      </c>
      <c r="I105" s="82">
        <f t="shared" si="25"/>
        <v>17867.64</v>
      </c>
      <c r="J105" s="29">
        <f>B105*G105</f>
        <v>17180.419999999998</v>
      </c>
      <c r="K105" s="25"/>
      <c r="L105" s="86"/>
      <c r="M105" s="86"/>
    </row>
    <row r="106" spans="1:13" ht="13.5" customHeight="1" x14ac:dyDescent="0.25">
      <c r="A106" s="26" t="s">
        <v>31</v>
      </c>
      <c r="B106" s="27">
        <v>1</v>
      </c>
      <c r="C106" s="28">
        <v>12238.23</v>
      </c>
      <c r="D106" s="29">
        <f>B106*C106</f>
        <v>12238.23</v>
      </c>
      <c r="E106" s="24">
        <v>1.04</v>
      </c>
      <c r="F106" s="24">
        <f t="shared" si="19"/>
        <v>12727.76</v>
      </c>
      <c r="G106" s="28">
        <v>14316.99</v>
      </c>
      <c r="H106" s="80">
        <f t="shared" si="24"/>
        <v>14889.67</v>
      </c>
      <c r="I106" s="82">
        <f t="shared" si="25"/>
        <v>14889.67</v>
      </c>
      <c r="J106" s="29">
        <f>B106*G106</f>
        <v>14316.99</v>
      </c>
      <c r="K106" s="25"/>
      <c r="L106" s="86"/>
      <c r="M106" s="86"/>
    </row>
    <row r="107" spans="1:13" ht="15.75" customHeight="1" thickBot="1" x14ac:dyDescent="0.3">
      <c r="A107" s="43" t="s">
        <v>57</v>
      </c>
      <c r="B107" s="41">
        <v>1</v>
      </c>
      <c r="C107" s="28">
        <v>11014.42</v>
      </c>
      <c r="D107" s="42">
        <f>B107*C107</f>
        <v>11014.42</v>
      </c>
      <c r="E107" s="24">
        <v>1.04</v>
      </c>
      <c r="F107" s="24">
        <f t="shared" si="19"/>
        <v>11455</v>
      </c>
      <c r="G107" s="28">
        <v>12885.32</v>
      </c>
      <c r="H107" s="80">
        <f>ROUND(G107*1.04,2)</f>
        <v>13400.73</v>
      </c>
      <c r="I107" s="82">
        <f>H107</f>
        <v>13400.73</v>
      </c>
      <c r="J107" s="42">
        <f>B107*G107</f>
        <v>12885.32</v>
      </c>
      <c r="K107" s="25"/>
      <c r="L107" s="86"/>
      <c r="M107" s="86"/>
    </row>
    <row r="108" spans="1:13" ht="15" thickBot="1" x14ac:dyDescent="0.25">
      <c r="A108" s="45" t="s">
        <v>58</v>
      </c>
      <c r="B108" s="34">
        <f>SUM(B103:B107)</f>
        <v>6</v>
      </c>
      <c r="C108" s="35"/>
      <c r="D108" s="36">
        <f>SUM(D103:D107)</f>
        <v>85667.689999999988</v>
      </c>
      <c r="E108" s="24">
        <v>1.04</v>
      </c>
      <c r="F108" s="24">
        <f t="shared" si="19"/>
        <v>0</v>
      </c>
      <c r="G108" s="35">
        <v>0</v>
      </c>
      <c r="H108" s="83"/>
      <c r="I108" s="83"/>
      <c r="J108" s="36">
        <f>SUM(J103:J107)</f>
        <v>100219.09</v>
      </c>
      <c r="K108" s="25"/>
      <c r="L108" s="86"/>
      <c r="M108" s="86"/>
    </row>
    <row r="109" spans="1:13" ht="24.75" customHeight="1" x14ac:dyDescent="0.2">
      <c r="A109" s="96" t="s">
        <v>60</v>
      </c>
      <c r="B109" s="97"/>
      <c r="C109" s="97"/>
      <c r="D109" s="97"/>
      <c r="E109" s="97"/>
      <c r="F109" s="97"/>
      <c r="G109" s="97"/>
      <c r="H109" s="97"/>
      <c r="I109" s="97"/>
      <c r="J109" s="98"/>
      <c r="K109" s="25"/>
      <c r="L109" s="86"/>
      <c r="M109" s="86"/>
    </row>
    <row r="110" spans="1:13" ht="15" x14ac:dyDescent="0.25">
      <c r="A110" s="26" t="s">
        <v>56</v>
      </c>
      <c r="B110" s="27">
        <v>1</v>
      </c>
      <c r="C110" s="28">
        <v>18357.37</v>
      </c>
      <c r="D110" s="29">
        <f>B110*C110</f>
        <v>18357.37</v>
      </c>
      <c r="E110" s="24">
        <v>1.04</v>
      </c>
      <c r="F110" s="24">
        <f t="shared" si="19"/>
        <v>19091.66</v>
      </c>
      <c r="G110" s="28">
        <v>21475.52</v>
      </c>
      <c r="H110" s="80">
        <f>ROUND(G110*1.04,2)</f>
        <v>22334.54</v>
      </c>
      <c r="I110" s="82">
        <f>H110</f>
        <v>22334.54</v>
      </c>
      <c r="J110" s="29">
        <f>B110*G110</f>
        <v>21475.52</v>
      </c>
      <c r="K110" s="25"/>
      <c r="L110" s="86"/>
      <c r="M110" s="86"/>
    </row>
    <row r="111" spans="1:13" ht="15" x14ac:dyDescent="0.25">
      <c r="A111" s="26" t="s">
        <v>39</v>
      </c>
      <c r="B111" s="27">
        <v>3</v>
      </c>
      <c r="C111" s="28">
        <v>14685.89</v>
      </c>
      <c r="D111" s="29">
        <f>B111*C111</f>
        <v>44057.67</v>
      </c>
      <c r="E111" s="24">
        <v>1.04</v>
      </c>
      <c r="F111" s="24">
        <f t="shared" si="19"/>
        <v>15273.33</v>
      </c>
      <c r="G111" s="28">
        <v>17180.419999999998</v>
      </c>
      <c r="H111" s="80">
        <f t="shared" ref="H111:H112" si="26">ROUND(G111*1.04,2)</f>
        <v>17867.64</v>
      </c>
      <c r="I111" s="82">
        <f t="shared" ref="I111:I112" si="27">H111</f>
        <v>17867.64</v>
      </c>
      <c r="J111" s="29">
        <f>B111*G111</f>
        <v>51541.259999999995</v>
      </c>
      <c r="K111" s="25"/>
      <c r="L111" s="86"/>
      <c r="M111" s="86"/>
    </row>
    <row r="112" spans="1:13" ht="15" x14ac:dyDescent="0.25">
      <c r="A112" s="26" t="s">
        <v>31</v>
      </c>
      <c r="B112" s="27">
        <v>2</v>
      </c>
      <c r="C112" s="28">
        <v>12238.23</v>
      </c>
      <c r="D112" s="29">
        <f>B112*C112</f>
        <v>24476.46</v>
      </c>
      <c r="E112" s="24">
        <v>1.04</v>
      </c>
      <c r="F112" s="24">
        <f t="shared" si="19"/>
        <v>12727.76</v>
      </c>
      <c r="G112" s="28">
        <v>14316.99</v>
      </c>
      <c r="H112" s="80">
        <f t="shared" si="26"/>
        <v>14889.67</v>
      </c>
      <c r="I112" s="82">
        <f t="shared" si="27"/>
        <v>14889.67</v>
      </c>
      <c r="J112" s="29">
        <f>B112*G112</f>
        <v>28633.98</v>
      </c>
      <c r="K112" s="25"/>
      <c r="L112" s="86"/>
      <c r="M112" s="86"/>
    </row>
    <row r="113" spans="1:13" ht="15.75" thickBot="1" x14ac:dyDescent="0.3">
      <c r="A113" s="43" t="s">
        <v>57</v>
      </c>
      <c r="B113" s="41">
        <v>1</v>
      </c>
      <c r="C113" s="28">
        <v>11014.42</v>
      </c>
      <c r="D113" s="42">
        <f>B113*C113</f>
        <v>11014.42</v>
      </c>
      <c r="E113" s="24">
        <v>1.04</v>
      </c>
      <c r="F113" s="24">
        <f t="shared" si="19"/>
        <v>11455</v>
      </c>
      <c r="G113" s="28">
        <v>12885.32</v>
      </c>
      <c r="H113" s="80">
        <f>ROUND(G113*1.04,2)</f>
        <v>13400.73</v>
      </c>
      <c r="I113" s="82">
        <f>H113</f>
        <v>13400.73</v>
      </c>
      <c r="J113" s="42">
        <f>B113*G113</f>
        <v>12885.32</v>
      </c>
      <c r="K113" s="25"/>
      <c r="L113" s="86"/>
      <c r="M113" s="86"/>
    </row>
    <row r="114" spans="1:13" ht="15" thickBot="1" x14ac:dyDescent="0.25">
      <c r="A114" s="45" t="s">
        <v>58</v>
      </c>
      <c r="B114" s="34">
        <f>SUM(B110:B113)</f>
        <v>7</v>
      </c>
      <c r="C114" s="34"/>
      <c r="D114" s="36">
        <f>SUM(D110:D113)</f>
        <v>97905.919999999998</v>
      </c>
      <c r="E114" s="24">
        <v>1.04</v>
      </c>
      <c r="F114" s="24">
        <f t="shared" si="19"/>
        <v>0</v>
      </c>
      <c r="G114" s="35">
        <v>0</v>
      </c>
      <c r="H114" s="83"/>
      <c r="I114" s="83"/>
      <c r="J114" s="36">
        <f>SUM(J110:J113)</f>
        <v>114536.07999999999</v>
      </c>
      <c r="K114" s="25"/>
      <c r="L114" s="86"/>
      <c r="M114" s="86"/>
    </row>
    <row r="115" spans="1:13" ht="18.75" customHeight="1" x14ac:dyDescent="0.2">
      <c r="A115" s="96" t="s">
        <v>61</v>
      </c>
      <c r="B115" s="97"/>
      <c r="C115" s="97"/>
      <c r="D115" s="97"/>
      <c r="E115" s="97"/>
      <c r="F115" s="97"/>
      <c r="G115" s="97"/>
      <c r="H115" s="97"/>
      <c r="I115" s="97"/>
      <c r="J115" s="98"/>
      <c r="K115" s="25"/>
      <c r="L115" s="86"/>
      <c r="M115" s="86"/>
    </row>
    <row r="116" spans="1:13" ht="15" x14ac:dyDescent="0.25">
      <c r="A116" s="26" t="s">
        <v>56</v>
      </c>
      <c r="B116" s="27">
        <v>1</v>
      </c>
      <c r="C116" s="28">
        <v>18357.37</v>
      </c>
      <c r="D116" s="29">
        <f>B116*C116</f>
        <v>18357.37</v>
      </c>
      <c r="E116" s="24">
        <v>1.04</v>
      </c>
      <c r="F116" s="24">
        <f t="shared" si="19"/>
        <v>19091.66</v>
      </c>
      <c r="G116" s="28">
        <v>21475.52</v>
      </c>
      <c r="H116" s="80">
        <f>ROUND(G116*1.04,2)</f>
        <v>22334.54</v>
      </c>
      <c r="I116" s="82">
        <f>H116</f>
        <v>22334.54</v>
      </c>
      <c r="J116" s="29">
        <f>B116*G116</f>
        <v>21475.52</v>
      </c>
      <c r="K116" s="25"/>
      <c r="L116" s="86"/>
      <c r="M116" s="86"/>
    </row>
    <row r="117" spans="1:13" ht="15" x14ac:dyDescent="0.25">
      <c r="A117" s="26" t="s">
        <v>31</v>
      </c>
      <c r="B117" s="27">
        <v>2</v>
      </c>
      <c r="C117" s="28">
        <v>12238.23</v>
      </c>
      <c r="D117" s="29">
        <f>B117*C117</f>
        <v>24476.46</v>
      </c>
      <c r="E117" s="24">
        <v>1.04</v>
      </c>
      <c r="F117" s="24">
        <f t="shared" si="19"/>
        <v>12727.76</v>
      </c>
      <c r="G117" s="28">
        <v>14316.99</v>
      </c>
      <c r="H117" s="80">
        <f t="shared" ref="H117:H120" si="28">ROUND(G117*1.04,2)</f>
        <v>14889.67</v>
      </c>
      <c r="I117" s="82">
        <f t="shared" ref="I117:I120" si="29">H117</f>
        <v>14889.67</v>
      </c>
      <c r="J117" s="29">
        <f>B117*G117</f>
        <v>28633.98</v>
      </c>
      <c r="K117" s="25"/>
      <c r="L117" s="86"/>
      <c r="M117" s="86"/>
    </row>
    <row r="118" spans="1:13" ht="15" x14ac:dyDescent="0.25">
      <c r="A118" s="26" t="s">
        <v>30</v>
      </c>
      <c r="B118" s="27">
        <v>2</v>
      </c>
      <c r="C118" s="28">
        <v>14685.89</v>
      </c>
      <c r="D118" s="29">
        <f>B118*C118</f>
        <v>29371.78</v>
      </c>
      <c r="E118" s="24">
        <v>1.04</v>
      </c>
      <c r="F118" s="24">
        <f t="shared" si="19"/>
        <v>15273.33</v>
      </c>
      <c r="G118" s="28">
        <v>17180.419999999998</v>
      </c>
      <c r="H118" s="80">
        <f t="shared" si="28"/>
        <v>17867.64</v>
      </c>
      <c r="I118" s="82">
        <f t="shared" si="29"/>
        <v>17867.64</v>
      </c>
      <c r="J118" s="29">
        <f>B118*G118</f>
        <v>34360.839999999997</v>
      </c>
      <c r="K118" s="25"/>
      <c r="L118" s="86"/>
      <c r="M118" s="86"/>
    </row>
    <row r="119" spans="1:13" ht="15" x14ac:dyDescent="0.25">
      <c r="A119" s="26" t="s">
        <v>39</v>
      </c>
      <c r="B119" s="27">
        <v>1</v>
      </c>
      <c r="C119" s="28">
        <v>14685.89</v>
      </c>
      <c r="D119" s="29">
        <f>B119*C119</f>
        <v>14685.89</v>
      </c>
      <c r="E119" s="24">
        <v>1.04</v>
      </c>
      <c r="F119" s="24">
        <f t="shared" si="19"/>
        <v>15273.33</v>
      </c>
      <c r="G119" s="28">
        <v>17180.419999999998</v>
      </c>
      <c r="H119" s="80">
        <f t="shared" si="28"/>
        <v>17867.64</v>
      </c>
      <c r="I119" s="82">
        <f t="shared" si="29"/>
        <v>17867.64</v>
      </c>
      <c r="J119" s="29">
        <f>B119*G119</f>
        <v>17180.419999999998</v>
      </c>
      <c r="K119" s="25"/>
      <c r="L119" s="86"/>
      <c r="M119" s="86"/>
    </row>
    <row r="120" spans="1:13" ht="15.75" thickBot="1" x14ac:dyDescent="0.3">
      <c r="A120" s="63" t="s">
        <v>57</v>
      </c>
      <c r="B120" s="64">
        <v>1</v>
      </c>
      <c r="C120" s="28">
        <v>11014.42</v>
      </c>
      <c r="D120" s="65">
        <f>B120*C120</f>
        <v>11014.42</v>
      </c>
      <c r="E120" s="24">
        <v>1.04</v>
      </c>
      <c r="F120" s="24">
        <f t="shared" si="19"/>
        <v>11455</v>
      </c>
      <c r="G120" s="28">
        <v>12885.32</v>
      </c>
      <c r="H120" s="80">
        <f t="shared" si="28"/>
        <v>13400.73</v>
      </c>
      <c r="I120" s="82">
        <f t="shared" si="29"/>
        <v>13400.73</v>
      </c>
      <c r="J120" s="65">
        <f>B120*G120</f>
        <v>12885.32</v>
      </c>
      <c r="K120" s="25"/>
      <c r="L120" s="86"/>
      <c r="M120" s="86"/>
    </row>
    <row r="121" spans="1:13" ht="15" thickBot="1" x14ac:dyDescent="0.25">
      <c r="A121" s="45" t="s">
        <v>58</v>
      </c>
      <c r="B121" s="34">
        <f>SUM(B116:B120)</f>
        <v>7</v>
      </c>
      <c r="C121" s="35"/>
      <c r="D121" s="36">
        <f>SUM(D116:D120)</f>
        <v>97905.919999999998</v>
      </c>
      <c r="E121" s="24">
        <v>1.04</v>
      </c>
      <c r="F121" s="24">
        <f t="shared" si="19"/>
        <v>0</v>
      </c>
      <c r="G121" s="35">
        <v>0</v>
      </c>
      <c r="H121" s="83"/>
      <c r="I121" s="83"/>
      <c r="J121" s="36">
        <f>SUM(J116:J120)</f>
        <v>114536.07999999999</v>
      </c>
      <c r="K121" s="25"/>
      <c r="L121" s="86"/>
      <c r="M121" s="86"/>
    </row>
    <row r="122" spans="1:13" ht="18" customHeight="1" x14ac:dyDescent="0.2">
      <c r="A122" s="96" t="s">
        <v>62</v>
      </c>
      <c r="B122" s="97"/>
      <c r="C122" s="97"/>
      <c r="D122" s="97"/>
      <c r="E122" s="97"/>
      <c r="F122" s="97"/>
      <c r="G122" s="97"/>
      <c r="H122" s="97"/>
      <c r="I122" s="97"/>
      <c r="J122" s="98"/>
      <c r="K122" s="25"/>
      <c r="L122" s="86"/>
      <c r="M122" s="86"/>
    </row>
    <row r="123" spans="1:13" ht="15" x14ac:dyDescent="0.25">
      <c r="A123" s="26" t="s">
        <v>56</v>
      </c>
      <c r="B123" s="27">
        <v>1</v>
      </c>
      <c r="C123" s="28">
        <v>18357.37</v>
      </c>
      <c r="D123" s="29">
        <f>B123*C123</f>
        <v>18357.37</v>
      </c>
      <c r="E123" s="24">
        <v>1.04</v>
      </c>
      <c r="F123" s="24">
        <f t="shared" si="19"/>
        <v>19091.66</v>
      </c>
      <c r="G123" s="28">
        <v>21475.52</v>
      </c>
      <c r="H123" s="80">
        <f>ROUND(G123*1.04,2)</f>
        <v>22334.54</v>
      </c>
      <c r="I123" s="82">
        <f>H123</f>
        <v>22334.54</v>
      </c>
      <c r="J123" s="29">
        <f>B123*G123</f>
        <v>21475.52</v>
      </c>
      <c r="K123" s="25"/>
      <c r="L123" s="86"/>
      <c r="M123" s="86"/>
    </row>
    <row r="124" spans="1:13" ht="15" x14ac:dyDescent="0.25">
      <c r="A124" s="26" t="s">
        <v>39</v>
      </c>
      <c r="B124" s="41">
        <v>1</v>
      </c>
      <c r="C124" s="28">
        <v>14685.89</v>
      </c>
      <c r="D124" s="29">
        <f>B124*C124</f>
        <v>14685.89</v>
      </c>
      <c r="E124" s="24">
        <v>1.04</v>
      </c>
      <c r="F124" s="24">
        <f t="shared" si="19"/>
        <v>15273.33</v>
      </c>
      <c r="G124" s="28">
        <v>17180.419999999998</v>
      </c>
      <c r="H124" s="80">
        <f t="shared" ref="H124:H126" si="30">ROUND(G124*1.04,2)</f>
        <v>17867.64</v>
      </c>
      <c r="I124" s="82">
        <f t="shared" ref="I124:I126" si="31">H124</f>
        <v>17867.64</v>
      </c>
      <c r="J124" s="29">
        <f>B124*G124</f>
        <v>17180.419999999998</v>
      </c>
      <c r="K124" s="25"/>
      <c r="L124" s="86"/>
      <c r="M124" s="86"/>
    </row>
    <row r="125" spans="1:13" ht="15" x14ac:dyDescent="0.25">
      <c r="A125" s="26" t="s">
        <v>30</v>
      </c>
      <c r="B125" s="27">
        <v>1</v>
      </c>
      <c r="C125" s="28">
        <v>14685.89</v>
      </c>
      <c r="D125" s="29">
        <f>B125*C125</f>
        <v>14685.89</v>
      </c>
      <c r="E125" s="24">
        <v>1.04</v>
      </c>
      <c r="F125" s="24">
        <f t="shared" si="19"/>
        <v>15273.33</v>
      </c>
      <c r="G125" s="28">
        <v>17180.419999999998</v>
      </c>
      <c r="H125" s="80">
        <f t="shared" si="30"/>
        <v>17867.64</v>
      </c>
      <c r="I125" s="82">
        <f t="shared" si="31"/>
        <v>17867.64</v>
      </c>
      <c r="J125" s="29">
        <f>B125*G125</f>
        <v>17180.419999999998</v>
      </c>
      <c r="K125" s="25"/>
      <c r="L125" s="86"/>
      <c r="M125" s="86"/>
    </row>
    <row r="126" spans="1:13" ht="15" x14ac:dyDescent="0.25">
      <c r="A126" s="26" t="s">
        <v>31</v>
      </c>
      <c r="B126" s="27">
        <v>1</v>
      </c>
      <c r="C126" s="28">
        <v>12238.23</v>
      </c>
      <c r="D126" s="29">
        <f>B126*C126</f>
        <v>12238.23</v>
      </c>
      <c r="E126" s="24">
        <v>1.04</v>
      </c>
      <c r="F126" s="24">
        <f t="shared" si="19"/>
        <v>12727.76</v>
      </c>
      <c r="G126" s="28">
        <v>14316.99</v>
      </c>
      <c r="H126" s="80">
        <f t="shared" si="30"/>
        <v>14889.67</v>
      </c>
      <c r="I126" s="82">
        <f t="shared" si="31"/>
        <v>14889.67</v>
      </c>
      <c r="J126" s="29">
        <f>B126*G126</f>
        <v>14316.99</v>
      </c>
      <c r="K126" s="25"/>
      <c r="L126" s="86"/>
      <c r="M126" s="86"/>
    </row>
    <row r="127" spans="1:13" ht="15.75" thickBot="1" x14ac:dyDescent="0.3">
      <c r="A127" s="43" t="s">
        <v>57</v>
      </c>
      <c r="B127" s="41">
        <v>1</v>
      </c>
      <c r="C127" s="28">
        <v>11014.42</v>
      </c>
      <c r="D127" s="42">
        <f>B127*C127</f>
        <v>11014.42</v>
      </c>
      <c r="E127" s="24">
        <v>1.04</v>
      </c>
      <c r="F127" s="24">
        <f t="shared" si="19"/>
        <v>11455</v>
      </c>
      <c r="G127" s="28">
        <v>12885.32</v>
      </c>
      <c r="H127" s="80">
        <f>ROUND(G127*1.04,2)</f>
        <v>13400.73</v>
      </c>
      <c r="I127" s="82">
        <f>H127</f>
        <v>13400.73</v>
      </c>
      <c r="J127" s="42">
        <f>B127*G127</f>
        <v>12885.32</v>
      </c>
      <c r="K127" s="25"/>
      <c r="L127" s="86"/>
      <c r="M127" s="86"/>
    </row>
    <row r="128" spans="1:13" ht="15" thickBot="1" x14ac:dyDescent="0.25">
      <c r="A128" s="45" t="s">
        <v>58</v>
      </c>
      <c r="B128" s="34">
        <f>SUM(B123:B127)</f>
        <v>5</v>
      </c>
      <c r="C128" s="35"/>
      <c r="D128" s="36">
        <f>SUM(D123:D127)</f>
        <v>70981.799999999988</v>
      </c>
      <c r="E128" s="24">
        <v>1.04</v>
      </c>
      <c r="F128" s="24">
        <f t="shared" si="19"/>
        <v>0</v>
      </c>
      <c r="G128" s="35">
        <v>0</v>
      </c>
      <c r="H128" s="83"/>
      <c r="I128" s="83"/>
      <c r="J128" s="36">
        <f>SUM(J123:J127)</f>
        <v>83038.670000000013</v>
      </c>
      <c r="K128" s="25"/>
      <c r="L128" s="86"/>
      <c r="M128" s="86"/>
    </row>
    <row r="129" spans="1:13" ht="17.25" customHeight="1" x14ac:dyDescent="0.2">
      <c r="A129" s="96" t="s">
        <v>63</v>
      </c>
      <c r="B129" s="97"/>
      <c r="C129" s="97"/>
      <c r="D129" s="97"/>
      <c r="E129" s="97"/>
      <c r="F129" s="97"/>
      <c r="G129" s="97"/>
      <c r="H129" s="97"/>
      <c r="I129" s="97"/>
      <c r="J129" s="98"/>
      <c r="K129" s="25"/>
      <c r="L129" s="86"/>
      <c r="M129" s="86"/>
    </row>
    <row r="130" spans="1:13" ht="15" x14ac:dyDescent="0.25">
      <c r="A130" s="26" t="s">
        <v>56</v>
      </c>
      <c r="B130" s="27">
        <v>1</v>
      </c>
      <c r="C130" s="28">
        <v>18357.37</v>
      </c>
      <c r="D130" s="29">
        <f>B130*C130</f>
        <v>18357.37</v>
      </c>
      <c r="E130" s="24">
        <v>1.04</v>
      </c>
      <c r="F130" s="24">
        <f t="shared" si="19"/>
        <v>19091.66</v>
      </c>
      <c r="G130" s="28">
        <v>21475.52</v>
      </c>
      <c r="H130" s="80">
        <f>ROUND(G130*1.04,2)</f>
        <v>22334.54</v>
      </c>
      <c r="I130" s="82">
        <f>H130</f>
        <v>22334.54</v>
      </c>
      <c r="J130" s="29">
        <f>B130*G130</f>
        <v>21475.52</v>
      </c>
      <c r="K130" s="25"/>
      <c r="L130" s="86"/>
      <c r="M130" s="86"/>
    </row>
    <row r="131" spans="1:13" ht="15" x14ac:dyDescent="0.25">
      <c r="A131" s="26" t="s">
        <v>39</v>
      </c>
      <c r="B131" s="41">
        <v>2</v>
      </c>
      <c r="C131" s="28">
        <v>14685.89</v>
      </c>
      <c r="D131" s="29">
        <f>B131*C131</f>
        <v>29371.78</v>
      </c>
      <c r="E131" s="24">
        <v>1.04</v>
      </c>
      <c r="F131" s="24">
        <f t="shared" si="19"/>
        <v>15273.33</v>
      </c>
      <c r="G131" s="28">
        <v>17180.419999999998</v>
      </c>
      <c r="H131" s="80">
        <f t="shared" ref="H131:H134" si="32">ROUND(G131*1.04,2)</f>
        <v>17867.64</v>
      </c>
      <c r="I131" s="82">
        <f t="shared" ref="I131:I134" si="33">H131</f>
        <v>17867.64</v>
      </c>
      <c r="J131" s="29">
        <f>B131*G131</f>
        <v>34360.839999999997</v>
      </c>
      <c r="K131" s="25"/>
      <c r="L131" s="86"/>
      <c r="M131" s="86"/>
    </row>
    <row r="132" spans="1:13" ht="15" hidden="1" outlineLevel="1" x14ac:dyDescent="0.25">
      <c r="A132" s="26" t="s">
        <v>30</v>
      </c>
      <c r="B132" s="27">
        <f>1-1</f>
        <v>0</v>
      </c>
      <c r="C132" s="28">
        <v>14685.89</v>
      </c>
      <c r="D132" s="29">
        <f>B132*C132</f>
        <v>0</v>
      </c>
      <c r="E132" s="24">
        <v>1.04</v>
      </c>
      <c r="F132" s="24">
        <f t="shared" si="19"/>
        <v>15273.33</v>
      </c>
      <c r="G132" s="28">
        <v>17180.419999999998</v>
      </c>
      <c r="H132" s="80">
        <f t="shared" si="32"/>
        <v>17867.64</v>
      </c>
      <c r="I132" s="82">
        <f t="shared" si="33"/>
        <v>17867.64</v>
      </c>
      <c r="J132" s="29">
        <f>B132*G132</f>
        <v>0</v>
      </c>
      <c r="K132" s="25"/>
      <c r="L132" s="86"/>
      <c r="M132" s="86"/>
    </row>
    <row r="133" spans="1:13" ht="15" collapsed="1" x14ac:dyDescent="0.25">
      <c r="A133" s="26" t="s">
        <v>31</v>
      </c>
      <c r="B133" s="27">
        <v>2</v>
      </c>
      <c r="C133" s="28">
        <v>12238.23</v>
      </c>
      <c r="D133" s="29">
        <f>B133*C133</f>
        <v>24476.46</v>
      </c>
      <c r="E133" s="24">
        <v>1.04</v>
      </c>
      <c r="F133" s="24">
        <f t="shared" si="19"/>
        <v>12727.76</v>
      </c>
      <c r="G133" s="28">
        <v>14316.99</v>
      </c>
      <c r="H133" s="80">
        <f t="shared" si="32"/>
        <v>14889.67</v>
      </c>
      <c r="I133" s="82">
        <f t="shared" si="33"/>
        <v>14889.67</v>
      </c>
      <c r="J133" s="29">
        <f>B133*G133</f>
        <v>28633.98</v>
      </c>
      <c r="K133" s="25"/>
      <c r="L133" s="86"/>
      <c r="M133" s="86"/>
    </row>
    <row r="134" spans="1:13" ht="15.75" thickBot="1" x14ac:dyDescent="0.3">
      <c r="A134" s="43" t="s">
        <v>57</v>
      </c>
      <c r="B134" s="41">
        <v>1</v>
      </c>
      <c r="C134" s="28">
        <v>11014.42</v>
      </c>
      <c r="D134" s="42">
        <f>B134*C134</f>
        <v>11014.42</v>
      </c>
      <c r="E134" s="24">
        <v>1.04</v>
      </c>
      <c r="F134" s="24">
        <f t="shared" si="19"/>
        <v>11455</v>
      </c>
      <c r="G134" s="28">
        <v>12885.32</v>
      </c>
      <c r="H134" s="80">
        <f t="shared" si="32"/>
        <v>13400.73</v>
      </c>
      <c r="I134" s="82">
        <f t="shared" si="33"/>
        <v>13400.73</v>
      </c>
      <c r="J134" s="42">
        <f>B134*G134</f>
        <v>12885.32</v>
      </c>
      <c r="K134" s="25"/>
      <c r="L134" s="86"/>
      <c r="M134" s="86"/>
    </row>
    <row r="135" spans="1:13" ht="15" thickBot="1" x14ac:dyDescent="0.25">
      <c r="A135" s="45" t="s">
        <v>58</v>
      </c>
      <c r="B135" s="34">
        <f>SUM(B130:B134)</f>
        <v>6</v>
      </c>
      <c r="C135" s="35"/>
      <c r="D135" s="36">
        <f>SUM(D130:D134)</f>
        <v>83220.029999999984</v>
      </c>
      <c r="E135" s="24">
        <v>1.04</v>
      </c>
      <c r="F135" s="24">
        <f t="shared" si="19"/>
        <v>0</v>
      </c>
      <c r="G135" s="35">
        <v>0</v>
      </c>
      <c r="H135" s="83"/>
      <c r="I135" s="83"/>
      <c r="J135" s="36">
        <f>SUM(J130:J134)</f>
        <v>97355.66</v>
      </c>
      <c r="K135" s="25"/>
      <c r="L135" s="4"/>
      <c r="M135" s="4"/>
    </row>
    <row r="136" spans="1:13" ht="15" thickBot="1" x14ac:dyDescent="0.25">
      <c r="A136" s="45" t="s">
        <v>64</v>
      </c>
      <c r="B136" s="34">
        <f>+B135+B128+B121+B114+B108+B101</f>
        <v>37</v>
      </c>
      <c r="C136" s="34"/>
      <c r="D136" s="36">
        <f>+D135+D128+D121+D114+D108+D101</f>
        <v>521349.04999999993</v>
      </c>
      <c r="E136" s="24">
        <v>1.04</v>
      </c>
      <c r="F136" s="24">
        <f t="shared" si="19"/>
        <v>0</v>
      </c>
      <c r="G136" s="35">
        <v>0</v>
      </c>
      <c r="H136" s="83"/>
      <c r="I136" s="83"/>
      <c r="J136" s="36">
        <f>+J135+J128+J121+J114+J108+J101</f>
        <v>609904.66999999993</v>
      </c>
      <c r="K136" s="25"/>
      <c r="L136" s="4"/>
      <c r="M136" s="4"/>
    </row>
    <row r="137" spans="1:13" ht="15" thickBot="1" x14ac:dyDescent="0.25">
      <c r="A137" s="45" t="s">
        <v>65</v>
      </c>
      <c r="B137" s="34">
        <f>B136+B91</f>
        <v>123</v>
      </c>
      <c r="C137" s="34"/>
      <c r="D137" s="36">
        <f>D136+D91</f>
        <v>1934620.7000000002</v>
      </c>
      <c r="E137" s="66">
        <v>1.04</v>
      </c>
      <c r="F137" s="66">
        <f t="shared" si="19"/>
        <v>0</v>
      </c>
      <c r="G137" s="35">
        <v>0</v>
      </c>
      <c r="H137" s="83"/>
      <c r="I137" s="83"/>
      <c r="J137" s="36">
        <f>J136+J91</f>
        <v>2287284.9700000002</v>
      </c>
      <c r="K137" s="25"/>
      <c r="L137" s="4">
        <f>J137/'01.01.2023'!J137</f>
        <v>1.0400000005456254</v>
      </c>
      <c r="M137" s="67"/>
    </row>
    <row r="138" spans="1:13" ht="14.25" x14ac:dyDescent="0.2">
      <c r="A138" s="68"/>
      <c r="B138" s="68"/>
      <c r="C138" s="68"/>
      <c r="D138" s="69"/>
      <c r="E138" s="24"/>
      <c r="F138" s="24"/>
      <c r="G138" s="68"/>
      <c r="H138" s="68"/>
      <c r="I138" s="68"/>
      <c r="J138" s="69"/>
      <c r="K138" s="25"/>
      <c r="L138" s="4"/>
      <c r="M138" s="67"/>
    </row>
    <row r="139" spans="1:13" ht="14.25" x14ac:dyDescent="0.2">
      <c r="A139" s="68"/>
      <c r="B139" s="68"/>
      <c r="C139" s="68"/>
      <c r="D139" s="69"/>
      <c r="E139" s="24"/>
      <c r="F139" s="24"/>
      <c r="G139" s="68"/>
      <c r="H139" s="68"/>
      <c r="I139" s="68"/>
      <c r="J139" s="69"/>
      <c r="K139" s="25"/>
      <c r="L139" s="4"/>
      <c r="M139" s="67"/>
    </row>
    <row r="140" spans="1:13" ht="15" x14ac:dyDescent="0.25">
      <c r="A140" s="70" t="s">
        <v>66</v>
      </c>
      <c r="B140" s="70"/>
      <c r="C140" s="71"/>
      <c r="D140" s="72" t="s">
        <v>67</v>
      </c>
      <c r="E140" s="4"/>
      <c r="F140" s="4"/>
      <c r="G140" s="71"/>
      <c r="H140" s="71"/>
      <c r="I140" s="71"/>
      <c r="J140" s="72" t="s">
        <v>68</v>
      </c>
      <c r="K140" s="25"/>
      <c r="L140" s="4"/>
      <c r="M140" s="67"/>
    </row>
    <row r="141" spans="1:13" ht="15" x14ac:dyDescent="0.25">
      <c r="A141" s="70"/>
      <c r="B141" s="70"/>
      <c r="C141" s="71"/>
      <c r="D141" s="73" t="s">
        <v>69</v>
      </c>
      <c r="E141" s="4"/>
      <c r="F141" s="4"/>
      <c r="G141" s="71"/>
      <c r="H141" s="71"/>
      <c r="I141" s="71"/>
      <c r="J141" s="73" t="s">
        <v>69</v>
      </c>
      <c r="K141" s="25"/>
      <c r="L141" s="4"/>
      <c r="M141" s="67"/>
    </row>
    <row r="142" spans="1:13" ht="16.5" customHeight="1" x14ac:dyDescent="0.2">
      <c r="A142" s="68"/>
      <c r="B142" s="68"/>
      <c r="C142" s="74"/>
      <c r="D142" s="69"/>
      <c r="E142" s="4"/>
      <c r="F142" s="4"/>
      <c r="G142" s="74"/>
      <c r="H142" s="74"/>
      <c r="I142" s="74"/>
      <c r="J142" s="69"/>
      <c r="K142" s="4"/>
      <c r="L142" s="4"/>
      <c r="M142" s="4"/>
    </row>
    <row r="143" spans="1:13" ht="15" hidden="1" x14ac:dyDescent="0.25">
      <c r="A143" s="4"/>
      <c r="B143" s="4"/>
      <c r="C143" s="75"/>
      <c r="D143" s="67"/>
      <c r="E143" s="4"/>
      <c r="F143" s="4"/>
      <c r="G143" s="75"/>
      <c r="H143" s="75"/>
      <c r="I143" s="75"/>
      <c r="J143" s="67"/>
      <c r="K143" s="4"/>
      <c r="L143" s="4"/>
      <c r="M143" s="4"/>
    </row>
    <row r="144" spans="1:13" ht="15" x14ac:dyDescent="0.25">
      <c r="A144" s="70" t="s">
        <v>70</v>
      </c>
      <c r="B144" s="70"/>
      <c r="C144" s="71"/>
      <c r="D144" s="72" t="s">
        <v>67</v>
      </c>
      <c r="E144" s="4"/>
      <c r="F144" s="4"/>
      <c r="G144" s="71"/>
      <c r="H144" s="71"/>
      <c r="I144" s="71"/>
      <c r="J144" s="72" t="s">
        <v>67</v>
      </c>
      <c r="K144" s="4"/>
      <c r="L144" s="4"/>
      <c r="M144" s="4"/>
    </row>
    <row r="145" spans="1:13" ht="15" x14ac:dyDescent="0.25">
      <c r="A145" s="70"/>
      <c r="B145" s="70"/>
      <c r="C145" s="71"/>
      <c r="D145" s="73" t="s">
        <v>69</v>
      </c>
      <c r="E145" s="4"/>
      <c r="F145" s="4"/>
      <c r="G145" s="71"/>
      <c r="H145" s="71"/>
      <c r="I145" s="71"/>
      <c r="J145" s="73" t="s">
        <v>69</v>
      </c>
      <c r="K145" s="4"/>
      <c r="L145" s="4"/>
      <c r="M145" s="4"/>
    </row>
    <row r="146" spans="1:13" ht="15" x14ac:dyDescent="0.25">
      <c r="A146" s="70"/>
      <c r="B146" s="70"/>
      <c r="C146" s="71"/>
      <c r="D146" s="76"/>
      <c r="E146" s="4"/>
      <c r="F146" s="4"/>
      <c r="G146" s="71"/>
      <c r="H146" s="71"/>
      <c r="I146" s="71"/>
      <c r="J146" s="76"/>
    </row>
    <row r="147" spans="1:13" ht="15" x14ac:dyDescent="0.25">
      <c r="A147" s="70" t="s">
        <v>71</v>
      </c>
      <c r="B147" s="70"/>
      <c r="C147" s="71"/>
      <c r="D147" s="72" t="s">
        <v>72</v>
      </c>
      <c r="E147" s="4"/>
      <c r="F147" s="4"/>
      <c r="G147" s="71"/>
      <c r="H147" s="71"/>
      <c r="I147" s="71"/>
      <c r="J147" s="72" t="s">
        <v>72</v>
      </c>
    </row>
    <row r="148" spans="1:13" ht="15" x14ac:dyDescent="0.25">
      <c r="A148" s="4"/>
      <c r="B148" s="4"/>
      <c r="C148" s="75"/>
      <c r="D148" s="73" t="s">
        <v>69</v>
      </c>
      <c r="E148" s="4"/>
      <c r="F148" s="4"/>
      <c r="G148" s="75"/>
      <c r="H148" s="75"/>
      <c r="I148" s="75"/>
      <c r="J148" s="73" t="s">
        <v>69</v>
      </c>
    </row>
    <row r="149" spans="1:13" ht="15" hidden="1" x14ac:dyDescent="0.25">
      <c r="A149" s="4"/>
      <c r="B149" s="4"/>
      <c r="C149" s="75"/>
      <c r="D149" s="67"/>
      <c r="E149" s="4"/>
      <c r="F149" s="4"/>
      <c r="G149" s="75"/>
      <c r="H149" s="75"/>
      <c r="I149" s="75"/>
      <c r="J149" s="67"/>
    </row>
    <row r="150" spans="1:13" ht="15" x14ac:dyDescent="0.25">
      <c r="A150" s="4"/>
      <c r="B150" s="4"/>
      <c r="C150" s="75"/>
      <c r="D150" s="67"/>
      <c r="E150" s="4"/>
      <c r="F150" s="4"/>
      <c r="G150" s="75"/>
      <c r="H150" s="75"/>
      <c r="I150" s="75"/>
      <c r="J150" s="67"/>
    </row>
  </sheetData>
  <mergeCells count="25">
    <mergeCell ref="A29:J29"/>
    <mergeCell ref="A8:J8"/>
    <mergeCell ref="A9:J9"/>
    <mergeCell ref="A10:J10"/>
    <mergeCell ref="A20:J20"/>
    <mergeCell ref="A26:J26"/>
    <mergeCell ref="A93:J93"/>
    <mergeCell ref="A35:J35"/>
    <mergeCell ref="A42:J42"/>
    <mergeCell ref="A46:J46"/>
    <mergeCell ref="A49:J49"/>
    <mergeCell ref="A56:J56"/>
    <mergeCell ref="A63:J63"/>
    <mergeCell ref="A67:J67"/>
    <mergeCell ref="A73:J73"/>
    <mergeCell ref="A81:J81"/>
    <mergeCell ref="A85:J85"/>
    <mergeCell ref="A92:D92"/>
    <mergeCell ref="A129:J129"/>
    <mergeCell ref="A94:J94"/>
    <mergeCell ref="A95:J95"/>
    <mergeCell ref="A102:J102"/>
    <mergeCell ref="A109:J109"/>
    <mergeCell ref="A115:J115"/>
    <mergeCell ref="A122:J122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01.01.2022</vt:lpstr>
      <vt:lpstr>01.09.2022</vt:lpstr>
      <vt:lpstr>01.01.2023</vt:lpstr>
      <vt:lpstr>01.09.2023</vt:lpstr>
      <vt:lpstr>'01.01.2022'!Заголовки_для_печати</vt:lpstr>
      <vt:lpstr>'01.01.2023'!Заголовки_для_печати</vt:lpstr>
      <vt:lpstr>'01.09.2022'!Заголовки_для_печати</vt:lpstr>
      <vt:lpstr>'01.09.2023'!Заголовки_для_печати</vt:lpstr>
      <vt:lpstr>'01.01.2022'!Область_печати</vt:lpstr>
      <vt:lpstr>'01.01.2023'!Область_печати</vt:lpstr>
      <vt:lpstr>'01.09.2022'!Область_печати</vt:lpstr>
      <vt:lpstr>'01.09.2023'!Область_печати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2021-09-15T07:23:00Z</cp:lastPrinted>
  <dcterms:created xsi:type="dcterms:W3CDTF">2021-03-29T12:25:37Z</dcterms:created>
  <dcterms:modified xsi:type="dcterms:W3CDTF">2021-09-15T07:23:02Z</dcterms:modified>
</cp:coreProperties>
</file>