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4940" windowHeight="9030"/>
  </bookViews>
  <sheets>
    <sheet name="Расчет" sheetId="1" r:id="rId1"/>
  </sheets>
  <definedNames>
    <definedName name="APPT" localSheetId="0">Расчет!$A$15</definedName>
    <definedName name="FIO" localSheetId="0">Расчет!#REF!</definedName>
    <definedName name="LAST_CELL" localSheetId="0">Расчет!$P$29</definedName>
    <definedName name="SIGN" localSheetId="0">Расчет!$A$15:$L$16</definedName>
    <definedName name="_xlnm.Print_Area" localSheetId="0">Расчет!$A$1:$U$30</definedName>
  </definedNames>
  <calcPr calcId="145621"/>
</workbook>
</file>

<file path=xl/calcChain.xml><?xml version="1.0" encoding="utf-8"?>
<calcChain xmlns="http://schemas.openxmlformats.org/spreadsheetml/2006/main">
  <c r="P10" i="1" l="1"/>
  <c r="P11" i="1"/>
  <c r="P18" i="1"/>
  <c r="P20" i="1"/>
  <c r="P21" i="1"/>
  <c r="I24" i="1"/>
  <c r="F24" i="1"/>
  <c r="C24" i="1"/>
  <c r="E28" i="1" l="1"/>
  <c r="N6" i="1"/>
  <c r="T6" i="1" s="1"/>
  <c r="N7" i="1"/>
  <c r="T7" i="1" s="1"/>
  <c r="N9" i="1"/>
  <c r="U9" i="1" s="1"/>
  <c r="N10" i="1"/>
  <c r="N11" i="1"/>
  <c r="N12" i="1"/>
  <c r="T12" i="1" s="1"/>
  <c r="N14" i="1"/>
  <c r="T14" i="1" s="1"/>
  <c r="N15" i="1"/>
  <c r="N16" i="1"/>
  <c r="T16" i="1" s="1"/>
  <c r="N17" i="1"/>
  <c r="N18" i="1"/>
  <c r="N19" i="1"/>
  <c r="N20" i="1"/>
  <c r="N21" i="1"/>
  <c r="N23" i="1"/>
  <c r="T23" i="1" s="1"/>
  <c r="M23" i="1"/>
  <c r="R23" i="1" s="1"/>
  <c r="P23" i="1" s="1"/>
  <c r="M6" i="1"/>
  <c r="R6" i="1" s="1"/>
  <c r="M7" i="1"/>
  <c r="R7" i="1" s="1"/>
  <c r="M9" i="1"/>
  <c r="S9" i="1" s="1"/>
  <c r="M10" i="1"/>
  <c r="M11" i="1"/>
  <c r="M12" i="1"/>
  <c r="R12" i="1" s="1"/>
  <c r="P12" i="1" s="1"/>
  <c r="M14" i="1"/>
  <c r="R14" i="1" s="1"/>
  <c r="M15" i="1"/>
  <c r="S15" i="1" s="1"/>
  <c r="M16" i="1"/>
  <c r="R16" i="1" s="1"/>
  <c r="P16" i="1" s="1"/>
  <c r="M17" i="1"/>
  <c r="M18" i="1"/>
  <c r="M19" i="1"/>
  <c r="M20" i="1"/>
  <c r="M21" i="1"/>
  <c r="L7" i="1"/>
  <c r="P7" i="1" s="1"/>
  <c r="L9" i="1"/>
  <c r="L10" i="1"/>
  <c r="L11" i="1"/>
  <c r="L12" i="1"/>
  <c r="L14" i="1"/>
  <c r="P14" i="1" s="1"/>
  <c r="L15" i="1"/>
  <c r="L16" i="1"/>
  <c r="L17" i="1"/>
  <c r="P17" i="1" s="1"/>
  <c r="L18" i="1"/>
  <c r="L19" i="1"/>
  <c r="P19" i="1" s="1"/>
  <c r="L20" i="1"/>
  <c r="L21" i="1"/>
  <c r="L23" i="1"/>
  <c r="L6" i="1"/>
  <c r="P6" i="1" s="1"/>
  <c r="K24" i="1"/>
  <c r="G24" i="1"/>
  <c r="P9" i="1" l="1"/>
  <c r="Q9" i="1" s="1"/>
  <c r="R24" i="1"/>
  <c r="P24" i="1" s="1"/>
  <c r="Q7" i="1"/>
  <c r="J24" i="1"/>
  <c r="G27" i="1" l="1"/>
  <c r="U11" i="1"/>
  <c r="U16" i="1"/>
  <c r="U20" i="1"/>
  <c r="U12" i="1"/>
  <c r="U17" i="1"/>
  <c r="U21" i="1"/>
  <c r="U7" i="1"/>
  <c r="U14" i="1"/>
  <c r="U18" i="1"/>
  <c r="U23" i="1"/>
  <c r="U10" i="1"/>
  <c r="U15" i="1"/>
  <c r="U19" i="1"/>
  <c r="U6" i="1"/>
  <c r="D24" i="1"/>
  <c r="D28" i="1" s="1"/>
  <c r="G28" i="1" l="1"/>
  <c r="S7" i="1"/>
  <c r="S14" i="1"/>
  <c r="S18" i="1"/>
  <c r="S23" i="1"/>
  <c r="S10" i="1"/>
  <c r="S19" i="1"/>
  <c r="S6" i="1"/>
  <c r="S11" i="1"/>
  <c r="S16" i="1"/>
  <c r="S20" i="1"/>
  <c r="S12" i="1"/>
  <c r="S17" i="1"/>
  <c r="S21" i="1"/>
  <c r="N24" i="1"/>
  <c r="T24" i="1"/>
  <c r="C28" i="1"/>
  <c r="H27" i="1" l="1"/>
  <c r="H28" i="1" s="1"/>
  <c r="M24" i="1"/>
  <c r="H24" i="1" l="1"/>
  <c r="Q14" i="1"/>
  <c r="Q18" i="1"/>
  <c r="Q23" i="1"/>
  <c r="Q10" i="1"/>
  <c r="Q15" i="1"/>
  <c r="Q19" i="1"/>
  <c r="Q11" i="1"/>
  <c r="Q16" i="1"/>
  <c r="Q20" i="1"/>
  <c r="Q12" i="1"/>
  <c r="Q17" i="1"/>
  <c r="Q21" i="1"/>
  <c r="L24" i="1" l="1"/>
  <c r="Q6" i="1" l="1"/>
  <c r="F27" i="1" l="1"/>
  <c r="F28" i="1" s="1"/>
</calcChain>
</file>

<file path=xl/sharedStrings.xml><?xml version="1.0" encoding="utf-8"?>
<sst xmlns="http://schemas.openxmlformats.org/spreadsheetml/2006/main" count="64" uniqueCount="58">
  <si>
    <t>руб.</t>
  </si>
  <si>
    <t>Тихвинское городское поселение</t>
  </si>
  <si>
    <t>Итого</t>
  </si>
  <si>
    <t xml:space="preserve">Муниципальные образования </t>
  </si>
  <si>
    <t>2021 год</t>
  </si>
  <si>
    <t>2022 год</t>
  </si>
  <si>
    <t>Общий объем субсидии из ОБ</t>
  </si>
  <si>
    <t>Средня стоимость 1 мероприятия</t>
  </si>
  <si>
    <t>Общий объем средств консолилированного бюджета</t>
  </si>
  <si>
    <t>Объем расходов ОБ на проведение мероприятий по торжественному захоронению останков воинов, погибших при защите Отечества (руб)</t>
  </si>
  <si>
    <t>% Софинансирования</t>
  </si>
  <si>
    <t>Расчетный объем средств КОНСОЛИДИРОВАННОГО БЮДЖЕТА
на 2021 год, рублей</t>
  </si>
  <si>
    <t>Расчетный объем средств КОНСОЛИДИРОВАННОГО БЮДЖЕТА
на 2022 год, рублей</t>
  </si>
  <si>
    <t>Расчетный объем средств ОБ  
на 2021 год,  рублей</t>
  </si>
  <si>
    <t>Расчетный объем средств ОБ  
на 2022 год,  рублей</t>
  </si>
  <si>
    <t>Волосовский муниципальный район</t>
  </si>
  <si>
    <t>Всеволожский муниципальный район</t>
  </si>
  <si>
    <t>Волховский муниципальный район</t>
  </si>
  <si>
    <t>Пашское сельское поселение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</si>
  <si>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</si>
  <si>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</si>
  <si>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</si>
  <si>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</si>
  <si>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</si>
  <si>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</si>
  <si>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</si>
  <si>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</si>
  <si>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</si>
  <si>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</si>
  <si>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Тосненский муниципальный район</t>
  </si>
  <si>
    <t>№ п/п</t>
  </si>
  <si>
    <t>1</t>
  </si>
  <si>
    <t>2</t>
  </si>
  <si>
    <t>3</t>
  </si>
  <si>
    <t>3.1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</si>
  <si>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</si>
  <si>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</si>
  <si>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</si>
  <si>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</si>
  <si>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</si>
  <si>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</si>
  <si>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</si>
  <si>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</si>
  <si>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</si>
  <si>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</si>
  <si>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</si>
  <si>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15.1</t>
  </si>
  <si>
    <t>Тихвинский муниципальный район</t>
  </si>
  <si>
    <t>15</t>
  </si>
  <si>
    <t>Объем расходов МБ на проведение мероприятий по торжественному захоронению останков воинов, погибших при защите Отечества (руб)</t>
  </si>
  <si>
    <t>Плановое количество мероприятий и акций (шт.)</t>
  </si>
  <si>
    <t>7.1.</t>
  </si>
  <si>
    <t>Киришское городское поселение</t>
  </si>
  <si>
    <t>2023 год</t>
  </si>
  <si>
    <t>Расчетный объем средств КОНСОЛИДИРОВАННОГО БЮДЖЕТА
на 2023 год, рублей</t>
  </si>
  <si>
    <t>Расчетный объем средств ОБ  
на 2023 год,  рублей</t>
  </si>
  <si>
    <t>Расчет объема субсидий бюджетам муниципальных образований Ленинградской области на реализацию комплекса мер по сохранению исторической памяти на 2021 год и на плановый период 2022 и 2023 годов</t>
  </si>
  <si>
    <t>Приложение 35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</si>
</sst>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5" formatCode="_-* #,##0.0\ _₽_-;\-* #,##0.0\ _₽_-;_-* &quot;-&quot;??\ _₽_-;_-@_-"/>
    <numFmt numFmtId="166" formatCode="0.0"/>
    <numFmt numFmtId="167" formatCode="_-* #,##0.0000000\ _₽_-;\-* #,##0.0000000\ _₽_-;_-* &quot;-&quot;??\ _₽_-;_-@_-"/>
    <numFmt numFmtId="168" formatCode="_-* #,##0.0\ _₽_-;\-* #,##0.0\ _₽_-;_-* &quot;-&quot;?\ _₽_-;_-@_-"/>
  </numFmts>
  <fonts count="10" x14ac:knownFonts="1">
    <font>
      <sz val="10"/>
      <name val="Arial"/>
    </font>
    <font>
      <b/>
      <sz val="8.5"/>
      <name val="MS Sans Serif"/>
      <family val="2"/>
      <charset val="204"/>
    </font>
    <font>
      <sz val="10"/>
      <name val="Arial"/>
      <family val="2"/>
      <charset val="204"/>
    </font>
    <font>
      <sz val="8.5"/>
      <name val="MS Sans Serif"/>
      <family val="2"/>
      <charset val="204"/>
    </font>
    <font>
      <sz val="8.5"/>
      <name val="Arial"/>
      <family val="2"/>
      <charset val="204"/>
    </font>
    <font>
      <sz val="8.5"/>
      <name val="Arial Cyr"/>
    </font>
    <font>
      <b/>
      <sz val="8.5"/>
      <color theme="1"/>
      <name val="Times New Roman"/>
      <family val="1"/>
      <charset val="204"/>
    </font>
    <font>
      <b/>
      <sz val="8.5"/>
      <name val="Arial Cy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/>
    <xf numFmtId="0" fontId="3" fillId="0" borderId="0" xfId="0" applyFont="1" applyFill="1" applyBorder="1" applyAlignment="1" applyProtection="1">
      <alignment wrapText="1"/>
    </xf>
    <xf numFmtId="165" fontId="5" fillId="0" borderId="1" xfId="1" applyNumberFormat="1" applyFont="1" applyFill="1" applyBorder="1" applyAlignment="1" applyProtection="1">
      <alignment horizontal="left" vertical="center" wrapText="1"/>
    </xf>
    <xf numFmtId="165" fontId="7" fillId="0" borderId="1" xfId="1" applyNumberFormat="1" applyFont="1" applyFill="1" applyBorder="1" applyAlignment="1" applyProtection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wrapText="1"/>
    </xf>
    <xf numFmtId="0" fontId="1" fillId="0" borderId="0" xfId="0" applyFont="1" applyFill="1" applyBorder="1" applyAlignment="1" applyProtection="1">
      <alignment horizont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1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3" fontId="5" fillId="0" borderId="1" xfId="1" applyNumberFormat="1" applyFont="1" applyFill="1" applyBorder="1" applyAlignment="1" applyProtection="1">
      <alignment horizontal="left" vertical="center" wrapText="1"/>
    </xf>
    <xf numFmtId="167" fontId="5" fillId="0" borderId="1" xfId="1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/>
    <xf numFmtId="49" fontId="7" fillId="0" borderId="3" xfId="0" applyNumberFormat="1" applyFont="1" applyFill="1" applyBorder="1" applyAlignment="1" applyProtection="1">
      <alignment horizontal="center"/>
    </xf>
    <xf numFmtId="49" fontId="7" fillId="0" borderId="1" xfId="0" applyNumberFormat="1" applyFont="1" applyFill="1" applyBorder="1" applyAlignment="1" applyProtection="1">
      <alignment horizontal="left"/>
    </xf>
    <xf numFmtId="1" fontId="7" fillId="0" borderId="1" xfId="0" applyNumberFormat="1" applyFont="1" applyFill="1" applyBorder="1" applyAlignment="1" applyProtection="1">
      <alignment horizontal="center"/>
    </xf>
    <xf numFmtId="4" fontId="7" fillId="0" borderId="1" xfId="0" applyNumberFormat="1" applyFont="1" applyFill="1" applyBorder="1" applyAlignment="1" applyProtection="1">
      <alignment horizontal="right"/>
    </xf>
    <xf numFmtId="166" fontId="4" fillId="0" borderId="0" xfId="0" applyNumberFormat="1" applyFont="1" applyFill="1" applyAlignment="1">
      <alignment horizontal="center"/>
    </xf>
    <xf numFmtId="166" fontId="4" fillId="0" borderId="0" xfId="0" applyNumberFormat="1" applyFont="1" applyFill="1"/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168" fontId="4" fillId="0" borderId="0" xfId="0" applyNumberFormat="1" applyFont="1" applyFill="1"/>
    <xf numFmtId="165" fontId="4" fillId="0" borderId="1" xfId="1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43" fontId="4" fillId="0" borderId="1" xfId="1" applyFont="1" applyFill="1" applyBorder="1"/>
    <xf numFmtId="43" fontId="4" fillId="0" borderId="0" xfId="1" applyFont="1" applyFill="1" applyBorder="1"/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1" fontId="9" fillId="0" borderId="0" xfId="0" applyNumberFormat="1" applyFont="1" applyFill="1" applyAlignment="1">
      <alignment horizontal="right" vertical="top"/>
    </xf>
    <xf numFmtId="0" fontId="8" fillId="0" borderId="0" xfId="0" applyFont="1" applyFill="1" applyBorder="1" applyAlignment="1" applyProtection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U39"/>
  <sheetViews>
    <sheetView showGridLines="0" tabSelected="1" zoomScale="80" zoomScaleNormal="80" workbookViewId="0">
      <selection activeCell="G9" sqref="G9"/>
    </sheetView>
  </sheetViews>
  <sheetFormatPr defaultColWidth="8.85546875" defaultRowHeight="12.75" customHeight="1" x14ac:dyDescent="0.2"/>
  <cols>
    <col min="1" max="1" width="11.140625" style="3" customWidth="1"/>
    <col min="2" max="2" width="30.7109375" style="3" customWidth="1"/>
    <col min="3" max="3" width="15.85546875" style="8" customWidth="1"/>
    <col min="4" max="4" width="17.42578125" style="8" customWidth="1"/>
    <col min="5" max="5" width="14.7109375" style="8" customWidth="1"/>
    <col min="6" max="6" width="15.140625" style="3" customWidth="1"/>
    <col min="7" max="7" width="16.140625" style="3" customWidth="1"/>
    <col min="8" max="11" width="16.7109375" style="3" customWidth="1"/>
    <col min="12" max="12" width="18.7109375" style="3" customWidth="1"/>
    <col min="13" max="13" width="18.140625" style="3" customWidth="1"/>
    <col min="14" max="14" width="18.28515625" style="3" customWidth="1"/>
    <col min="15" max="15" width="12.7109375" style="3" customWidth="1"/>
    <col min="16" max="16" width="15.5703125" style="3" customWidth="1"/>
    <col min="17" max="17" width="16" style="3" customWidth="1"/>
    <col min="18" max="19" width="15.85546875" style="3" customWidth="1"/>
    <col min="20" max="21" width="16.42578125" style="3" customWidth="1"/>
    <col min="22" max="16384" width="8.85546875" style="3"/>
  </cols>
  <sheetData>
    <row r="1" spans="1:21" ht="18" customHeight="1" x14ac:dyDescent="0.2">
      <c r="A1" s="9"/>
      <c r="B1" s="10"/>
      <c r="C1" s="10"/>
      <c r="D1" s="10"/>
      <c r="E1" s="10"/>
      <c r="F1" s="10"/>
      <c r="G1" s="10"/>
      <c r="H1" s="10"/>
      <c r="I1" s="2"/>
      <c r="J1" s="2"/>
      <c r="K1" s="2"/>
      <c r="M1" s="49" t="s">
        <v>57</v>
      </c>
    </row>
    <row r="2" spans="1:21" ht="44.25" customHeight="1" x14ac:dyDescent="0.2">
      <c r="B2" s="11" t="s">
        <v>56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50"/>
      <c r="O2" s="50"/>
      <c r="P2" s="50"/>
      <c r="Q2" s="50"/>
      <c r="R2" s="50"/>
      <c r="S2" s="50"/>
      <c r="T2" s="50"/>
      <c r="U2" s="50"/>
    </row>
    <row r="3" spans="1:21" ht="15.75" customHeight="1" x14ac:dyDescent="0.2">
      <c r="A3" s="4" t="s">
        <v>0</v>
      </c>
      <c r="B3" s="12"/>
      <c r="C3" s="12"/>
      <c r="D3" s="12"/>
      <c r="E3" s="12"/>
      <c r="F3" s="12"/>
      <c r="G3" s="12"/>
      <c r="H3" s="12"/>
      <c r="I3" s="13"/>
      <c r="J3" s="13"/>
      <c r="K3" s="13"/>
      <c r="L3" s="4"/>
      <c r="M3" s="4"/>
      <c r="N3" s="4"/>
      <c r="O3" s="1"/>
      <c r="P3" s="1"/>
      <c r="Q3" s="1"/>
      <c r="R3" s="1"/>
      <c r="S3" s="1"/>
      <c r="T3" s="1"/>
      <c r="U3" s="1"/>
    </row>
    <row r="4" spans="1:21" ht="72.75" customHeight="1" x14ac:dyDescent="0.2">
      <c r="A4" s="14" t="s">
        <v>30</v>
      </c>
      <c r="B4" s="14" t="s">
        <v>3</v>
      </c>
      <c r="C4" s="15" t="s">
        <v>50</v>
      </c>
      <c r="D4" s="16"/>
      <c r="E4" s="17"/>
      <c r="F4" s="15" t="s">
        <v>9</v>
      </c>
      <c r="G4" s="16"/>
      <c r="H4" s="16"/>
      <c r="I4" s="15" t="s">
        <v>49</v>
      </c>
      <c r="J4" s="16"/>
      <c r="K4" s="17"/>
      <c r="L4" s="7" t="s">
        <v>11</v>
      </c>
      <c r="M4" s="7" t="s">
        <v>12</v>
      </c>
      <c r="N4" s="7" t="s">
        <v>54</v>
      </c>
      <c r="O4" s="18" t="s">
        <v>10</v>
      </c>
      <c r="P4" s="19" t="s">
        <v>13</v>
      </c>
      <c r="Q4" s="20"/>
      <c r="R4" s="19" t="s">
        <v>14</v>
      </c>
      <c r="S4" s="20"/>
      <c r="T4" s="19" t="s">
        <v>55</v>
      </c>
      <c r="U4" s="20"/>
    </row>
    <row r="5" spans="1:21" ht="30" customHeight="1" x14ac:dyDescent="0.2">
      <c r="A5" s="21"/>
      <c r="B5" s="14"/>
      <c r="C5" s="14" t="s">
        <v>4</v>
      </c>
      <c r="D5" s="14" t="s">
        <v>5</v>
      </c>
      <c r="E5" s="14" t="s">
        <v>53</v>
      </c>
      <c r="F5" s="14" t="s">
        <v>4</v>
      </c>
      <c r="G5" s="14" t="s">
        <v>5</v>
      </c>
      <c r="H5" s="22" t="s">
        <v>53</v>
      </c>
      <c r="I5" s="14" t="s">
        <v>4</v>
      </c>
      <c r="J5" s="14" t="s">
        <v>5</v>
      </c>
      <c r="K5" s="22" t="s">
        <v>53</v>
      </c>
      <c r="L5" s="7"/>
      <c r="M5" s="7"/>
      <c r="N5" s="7"/>
      <c r="O5" s="18"/>
      <c r="P5" s="23"/>
      <c r="Q5" s="24"/>
      <c r="R5" s="23"/>
      <c r="S5" s="24"/>
      <c r="T5" s="23"/>
      <c r="U5" s="24"/>
    </row>
    <row r="6" spans="1:21" ht="31.5" customHeight="1" x14ac:dyDescent="0.2">
      <c r="A6" s="25" t="s">
        <v>31</v>
      </c>
      <c r="B6" s="26" t="s">
        <v>15</v>
      </c>
      <c r="C6" s="27">
        <v>1</v>
      </c>
      <c r="D6" s="27">
        <v>1</v>
      </c>
      <c r="E6" s="27">
        <v>1</v>
      </c>
      <c r="F6" s="28">
        <v>64000</v>
      </c>
      <c r="G6" s="28">
        <v>64000</v>
      </c>
      <c r="H6" s="28">
        <v>64000</v>
      </c>
      <c r="I6" s="28">
        <v>7120</v>
      </c>
      <c r="J6" s="28">
        <v>7120</v>
      </c>
      <c r="K6" s="28">
        <v>7120</v>
      </c>
      <c r="L6" s="5">
        <f>F6+I6</f>
        <v>71120</v>
      </c>
      <c r="M6" s="5">
        <f>G6+J6</f>
        <v>71120</v>
      </c>
      <c r="N6" s="5">
        <f>H6+K6</f>
        <v>71120</v>
      </c>
      <c r="O6" s="29">
        <v>0.9</v>
      </c>
      <c r="P6" s="5">
        <f>ROUND(L6*O6,-2)</f>
        <v>64000</v>
      </c>
      <c r="Q6" s="30">
        <f>P6/L6</f>
        <v>0.89988751406074241</v>
      </c>
      <c r="R6" s="5">
        <f>ROUND(M6*O6,-2)</f>
        <v>64000</v>
      </c>
      <c r="S6" s="30">
        <f>R6/M6</f>
        <v>0.89988751406074241</v>
      </c>
      <c r="T6" s="5">
        <f>ROUND(N6*O6,-2)</f>
        <v>64000</v>
      </c>
      <c r="U6" s="30">
        <f>T6/N6</f>
        <v>0.89988751406074241</v>
      </c>
    </row>
    <row r="7" spans="1:21" ht="24.75" customHeight="1" x14ac:dyDescent="0.2">
      <c r="A7" s="25" t="s">
        <v>32</v>
      </c>
      <c r="B7" s="26" t="s">
        <v>16</v>
      </c>
      <c r="C7" s="27">
        <v>2</v>
      </c>
      <c r="D7" s="27">
        <v>2</v>
      </c>
      <c r="E7" s="27">
        <v>2</v>
      </c>
      <c r="F7" s="28">
        <v>128000</v>
      </c>
      <c r="G7" s="28">
        <v>128000</v>
      </c>
      <c r="H7" s="28">
        <v>128000</v>
      </c>
      <c r="I7" s="28">
        <v>12800</v>
      </c>
      <c r="J7" s="28">
        <v>12800</v>
      </c>
      <c r="K7" s="28">
        <v>12800</v>
      </c>
      <c r="L7" s="5">
        <f t="shared" ref="L7:N23" si="0">F7+I7</f>
        <v>140800</v>
      </c>
      <c r="M7" s="5">
        <f t="shared" si="0"/>
        <v>140800</v>
      </c>
      <c r="N7" s="5">
        <f t="shared" si="0"/>
        <v>140800</v>
      </c>
      <c r="O7" s="29">
        <v>0.9</v>
      </c>
      <c r="P7" s="5">
        <f>ROUND(L7*O7,-2)</f>
        <v>126700</v>
      </c>
      <c r="Q7" s="30">
        <f>P7/L7</f>
        <v>0.89985795454545459</v>
      </c>
      <c r="R7" s="5">
        <f t="shared" ref="R7:R23" si="1">ROUND(M7*O7,-2)</f>
        <v>126700</v>
      </c>
      <c r="S7" s="30">
        <f t="shared" ref="S7:S23" si="2">R7/M7</f>
        <v>0.89985795454545459</v>
      </c>
      <c r="T7" s="5">
        <f t="shared" ref="T7:T23" si="3">ROUND(N7*O7,-2)</f>
        <v>126700</v>
      </c>
      <c r="U7" s="30">
        <f t="shared" ref="U7:U23" si="4">T7/N7</f>
        <v>0.89985795454545459</v>
      </c>
    </row>
    <row r="8" spans="1:21" ht="24.75" customHeight="1" x14ac:dyDescent="0.2">
      <c r="A8" s="25" t="s">
        <v>33</v>
      </c>
      <c r="B8" s="26" t="s">
        <v>17</v>
      </c>
      <c r="C8" s="27"/>
      <c r="D8" s="27"/>
      <c r="E8" s="27"/>
      <c r="F8" s="28"/>
      <c r="G8" s="28"/>
      <c r="H8" s="28"/>
      <c r="I8" s="28"/>
      <c r="J8" s="28"/>
      <c r="K8" s="28"/>
      <c r="L8" s="5"/>
      <c r="M8" s="5"/>
      <c r="N8" s="5"/>
      <c r="O8" s="29"/>
      <c r="P8" s="5"/>
      <c r="Q8" s="30"/>
      <c r="R8" s="5"/>
      <c r="S8" s="30"/>
      <c r="T8" s="5"/>
      <c r="U8" s="30"/>
    </row>
    <row r="9" spans="1:21" ht="24.75" customHeight="1" x14ac:dyDescent="0.2">
      <c r="A9" s="25" t="s">
        <v>34</v>
      </c>
      <c r="B9" s="26" t="s">
        <v>18</v>
      </c>
      <c r="C9" s="27">
        <v>1</v>
      </c>
      <c r="D9" s="27">
        <v>1</v>
      </c>
      <c r="E9" s="27">
        <v>1</v>
      </c>
      <c r="F9" s="28">
        <v>64000</v>
      </c>
      <c r="G9" s="28">
        <v>64000</v>
      </c>
      <c r="H9" s="28">
        <v>64000</v>
      </c>
      <c r="I9" s="28">
        <v>6400</v>
      </c>
      <c r="J9" s="28">
        <v>6400</v>
      </c>
      <c r="K9" s="28">
        <v>6400</v>
      </c>
      <c r="L9" s="5">
        <f t="shared" si="0"/>
        <v>70400</v>
      </c>
      <c r="M9" s="5">
        <f t="shared" si="0"/>
        <v>70400</v>
      </c>
      <c r="N9" s="5">
        <f t="shared" si="0"/>
        <v>70400</v>
      </c>
      <c r="O9" s="29">
        <v>0.89</v>
      </c>
      <c r="P9" s="5">
        <f>ROUND(L9*O9,-2)</f>
        <v>62700</v>
      </c>
      <c r="Q9" s="30">
        <f t="shared" ref="Q9" si="5">P9/L9</f>
        <v>0.890625</v>
      </c>
      <c r="R9" s="5">
        <v>62000</v>
      </c>
      <c r="S9" s="30">
        <f>R9/M9</f>
        <v>0.88068181818181823</v>
      </c>
      <c r="T9" s="5">
        <v>62000</v>
      </c>
      <c r="U9" s="30">
        <f t="shared" si="4"/>
        <v>0.88068181818181823</v>
      </c>
    </row>
    <row r="10" spans="1:21" ht="32.25" customHeight="1" x14ac:dyDescent="0.2">
      <c r="A10" s="25" t="s">
        <v>35</v>
      </c>
      <c r="B10" s="26" t="s">
        <v>19</v>
      </c>
      <c r="C10" s="27">
        <v>10</v>
      </c>
      <c r="D10" s="27">
        <v>10</v>
      </c>
      <c r="E10" s="27">
        <v>10</v>
      </c>
      <c r="F10" s="28">
        <v>528000</v>
      </c>
      <c r="G10" s="28">
        <v>528000</v>
      </c>
      <c r="H10" s="28">
        <v>528000</v>
      </c>
      <c r="I10" s="28">
        <v>52800</v>
      </c>
      <c r="J10" s="28">
        <v>52800</v>
      </c>
      <c r="K10" s="28">
        <v>52800</v>
      </c>
      <c r="L10" s="5">
        <f t="shared" si="0"/>
        <v>580800</v>
      </c>
      <c r="M10" s="5">
        <f t="shared" si="0"/>
        <v>580800</v>
      </c>
      <c r="N10" s="5">
        <f t="shared" si="0"/>
        <v>580800</v>
      </c>
      <c r="O10" s="29">
        <v>0.88</v>
      </c>
      <c r="P10" s="5">
        <f>R10</f>
        <v>505000</v>
      </c>
      <c r="Q10" s="30">
        <f>P10/L10</f>
        <v>0.86949035812672182</v>
      </c>
      <c r="R10" s="5">
        <v>505000</v>
      </c>
      <c r="S10" s="30">
        <f t="shared" si="2"/>
        <v>0.86949035812672182</v>
      </c>
      <c r="T10" s="5">
        <v>505000</v>
      </c>
      <c r="U10" s="30">
        <f t="shared" si="4"/>
        <v>0.86949035812672182</v>
      </c>
    </row>
    <row r="11" spans="1:21" ht="31.5" customHeight="1" x14ac:dyDescent="0.2">
      <c r="A11" s="25" t="s">
        <v>36</v>
      </c>
      <c r="B11" s="26" t="s">
        <v>20</v>
      </c>
      <c r="C11" s="27">
        <v>1</v>
      </c>
      <c r="D11" s="27">
        <v>1</v>
      </c>
      <c r="E11" s="27">
        <v>1</v>
      </c>
      <c r="F11" s="28">
        <v>64000</v>
      </c>
      <c r="G11" s="28">
        <v>64000</v>
      </c>
      <c r="H11" s="28">
        <v>64000</v>
      </c>
      <c r="I11" s="28">
        <v>8000</v>
      </c>
      <c r="J11" s="28">
        <v>8000</v>
      </c>
      <c r="K11" s="28">
        <v>8000</v>
      </c>
      <c r="L11" s="5">
        <f t="shared" si="0"/>
        <v>72000</v>
      </c>
      <c r="M11" s="5">
        <f t="shared" si="0"/>
        <v>72000</v>
      </c>
      <c r="N11" s="5">
        <f t="shared" si="0"/>
        <v>72000</v>
      </c>
      <c r="O11" s="29">
        <v>0.9</v>
      </c>
      <c r="P11" s="5">
        <f>R11</f>
        <v>64000</v>
      </c>
      <c r="Q11" s="30">
        <f t="shared" ref="Q11:Q23" si="6">P11/L11</f>
        <v>0.88888888888888884</v>
      </c>
      <c r="R11" s="5">
        <v>64000</v>
      </c>
      <c r="S11" s="30">
        <f t="shared" si="2"/>
        <v>0.88888888888888884</v>
      </c>
      <c r="T11" s="5">
        <v>64000</v>
      </c>
      <c r="U11" s="30">
        <f t="shared" si="4"/>
        <v>0.88888888888888884</v>
      </c>
    </row>
    <row r="12" spans="1:21" ht="27.75" customHeight="1" x14ac:dyDescent="0.2">
      <c r="A12" s="25" t="s">
        <v>37</v>
      </c>
      <c r="B12" s="26" t="s">
        <v>21</v>
      </c>
      <c r="C12" s="27">
        <v>2</v>
      </c>
      <c r="D12" s="27">
        <v>2</v>
      </c>
      <c r="E12" s="27">
        <v>2</v>
      </c>
      <c r="F12" s="28">
        <v>128000</v>
      </c>
      <c r="G12" s="28">
        <v>128000</v>
      </c>
      <c r="H12" s="28">
        <v>128000</v>
      </c>
      <c r="I12" s="28">
        <v>16000</v>
      </c>
      <c r="J12" s="28">
        <v>16000</v>
      </c>
      <c r="K12" s="28">
        <v>16000</v>
      </c>
      <c r="L12" s="5">
        <f t="shared" si="0"/>
        <v>144000</v>
      </c>
      <c r="M12" s="5">
        <f t="shared" si="0"/>
        <v>144000</v>
      </c>
      <c r="N12" s="5">
        <f t="shared" si="0"/>
        <v>144000</v>
      </c>
      <c r="O12" s="29">
        <v>0.88</v>
      </c>
      <c r="P12" s="5">
        <f>R12</f>
        <v>126700</v>
      </c>
      <c r="Q12" s="30">
        <f t="shared" si="6"/>
        <v>0.87986111111111109</v>
      </c>
      <c r="R12" s="5">
        <f t="shared" si="1"/>
        <v>126700</v>
      </c>
      <c r="S12" s="30">
        <f t="shared" si="2"/>
        <v>0.87986111111111109</v>
      </c>
      <c r="T12" s="5">
        <f t="shared" si="3"/>
        <v>126700</v>
      </c>
      <c r="U12" s="30">
        <f t="shared" si="4"/>
        <v>0.87986111111111109</v>
      </c>
    </row>
    <row r="13" spans="1:21" ht="26.25" customHeight="1" x14ac:dyDescent="0.2">
      <c r="A13" s="25" t="s">
        <v>38</v>
      </c>
      <c r="B13" s="26" t="s">
        <v>22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1" ht="26.25" customHeight="1" x14ac:dyDescent="0.2">
      <c r="A14" s="25" t="s">
        <v>51</v>
      </c>
      <c r="B14" s="26" t="s">
        <v>52</v>
      </c>
      <c r="C14" s="27">
        <v>2</v>
      </c>
      <c r="D14" s="27">
        <v>2</v>
      </c>
      <c r="E14" s="27">
        <v>2</v>
      </c>
      <c r="F14" s="28">
        <v>192000</v>
      </c>
      <c r="G14" s="28">
        <v>192000</v>
      </c>
      <c r="H14" s="28">
        <v>192000</v>
      </c>
      <c r="I14" s="28">
        <v>30400</v>
      </c>
      <c r="J14" s="28">
        <v>30400</v>
      </c>
      <c r="K14" s="28">
        <v>30400</v>
      </c>
      <c r="L14" s="5">
        <f>F14+I14</f>
        <v>222400</v>
      </c>
      <c r="M14" s="5">
        <f>G14+J14</f>
        <v>222400</v>
      </c>
      <c r="N14" s="5">
        <f>H14+K14</f>
        <v>222400</v>
      </c>
      <c r="O14" s="29">
        <v>0.78</v>
      </c>
      <c r="P14" s="5">
        <f t="shared" ref="P14" si="7">ROUND(L14*O14,-2)</f>
        <v>173500</v>
      </c>
      <c r="Q14" s="30">
        <f>P14/L14</f>
        <v>0.78012589928057552</v>
      </c>
      <c r="R14" s="5">
        <f t="shared" si="1"/>
        <v>173500</v>
      </c>
      <c r="S14" s="30">
        <f>R14/M14</f>
        <v>0.78012589928057552</v>
      </c>
      <c r="T14" s="5">
        <f t="shared" si="3"/>
        <v>173500</v>
      </c>
      <c r="U14" s="30">
        <f>T14/N14</f>
        <v>0.78012589928057552</v>
      </c>
    </row>
    <row r="15" spans="1:21" ht="33.75" customHeight="1" x14ac:dyDescent="0.2">
      <c r="A15" s="25" t="s">
        <v>39</v>
      </c>
      <c r="B15" s="26" t="s">
        <v>23</v>
      </c>
      <c r="C15" s="27">
        <v>35</v>
      </c>
      <c r="D15" s="27">
        <v>35</v>
      </c>
      <c r="E15" s="27">
        <v>35</v>
      </c>
      <c r="F15" s="28">
        <v>1792000</v>
      </c>
      <c r="G15" s="28">
        <v>1792000</v>
      </c>
      <c r="H15" s="28">
        <v>1792000</v>
      </c>
      <c r="I15" s="28">
        <v>216960</v>
      </c>
      <c r="J15" s="28">
        <v>216960</v>
      </c>
      <c r="K15" s="28">
        <v>216960</v>
      </c>
      <c r="L15" s="5">
        <f t="shared" si="0"/>
        <v>2008960</v>
      </c>
      <c r="M15" s="5">
        <f t="shared" si="0"/>
        <v>2008960</v>
      </c>
      <c r="N15" s="5">
        <f t="shared" si="0"/>
        <v>2008960</v>
      </c>
      <c r="O15" s="29">
        <v>0.9</v>
      </c>
      <c r="P15" s="5">
        <v>2160000</v>
      </c>
      <c r="Q15" s="30">
        <f t="shared" si="6"/>
        <v>1.075183179356483</v>
      </c>
      <c r="R15" s="5">
        <v>1733800</v>
      </c>
      <c r="S15" s="30">
        <f>R15/M15</f>
        <v>0.86303360942975471</v>
      </c>
      <c r="T15" s="5">
        <v>1733800</v>
      </c>
      <c r="U15" s="30">
        <f t="shared" si="4"/>
        <v>0.86303360942975471</v>
      </c>
    </row>
    <row r="16" spans="1:21" ht="25.5" customHeight="1" x14ac:dyDescent="0.2">
      <c r="A16" s="25" t="s">
        <v>40</v>
      </c>
      <c r="B16" s="26" t="s">
        <v>24</v>
      </c>
      <c r="C16" s="27">
        <v>1</v>
      </c>
      <c r="D16" s="27">
        <v>1</v>
      </c>
      <c r="E16" s="27">
        <v>1</v>
      </c>
      <c r="F16" s="28">
        <v>128000</v>
      </c>
      <c r="G16" s="28">
        <v>128000</v>
      </c>
      <c r="H16" s="28">
        <v>128000</v>
      </c>
      <c r="I16" s="28">
        <v>12800</v>
      </c>
      <c r="J16" s="28">
        <v>12800</v>
      </c>
      <c r="K16" s="28">
        <v>12800</v>
      </c>
      <c r="L16" s="5">
        <f t="shared" si="0"/>
        <v>140800</v>
      </c>
      <c r="M16" s="5">
        <f t="shared" si="0"/>
        <v>140800</v>
      </c>
      <c r="N16" s="5">
        <f t="shared" si="0"/>
        <v>140800</v>
      </c>
      <c r="O16" s="29">
        <v>0.9</v>
      </c>
      <c r="P16" s="5">
        <f>R16</f>
        <v>126700</v>
      </c>
      <c r="Q16" s="30">
        <f t="shared" si="6"/>
        <v>0.89985795454545459</v>
      </c>
      <c r="R16" s="5">
        <f t="shared" si="1"/>
        <v>126700</v>
      </c>
      <c r="S16" s="30">
        <f>R16/M16</f>
        <v>0.89985795454545459</v>
      </c>
      <c r="T16" s="5">
        <f t="shared" si="3"/>
        <v>126700</v>
      </c>
      <c r="U16" s="30">
        <f t="shared" si="4"/>
        <v>0.89985795454545459</v>
      </c>
    </row>
    <row r="17" spans="1:21" ht="28.5" customHeight="1" x14ac:dyDescent="0.2">
      <c r="A17" s="25" t="s">
        <v>41</v>
      </c>
      <c r="B17" s="26" t="s">
        <v>25</v>
      </c>
      <c r="C17" s="27">
        <v>1</v>
      </c>
      <c r="D17" s="27">
        <v>1</v>
      </c>
      <c r="E17" s="27">
        <v>1</v>
      </c>
      <c r="F17" s="28">
        <v>64000</v>
      </c>
      <c r="G17" s="28">
        <v>64000</v>
      </c>
      <c r="H17" s="28">
        <v>64000</v>
      </c>
      <c r="I17" s="28">
        <v>8000</v>
      </c>
      <c r="J17" s="28">
        <v>8000</v>
      </c>
      <c r="K17" s="28">
        <v>8000</v>
      </c>
      <c r="L17" s="5">
        <f t="shared" si="0"/>
        <v>72000</v>
      </c>
      <c r="M17" s="5">
        <f t="shared" si="0"/>
        <v>72000</v>
      </c>
      <c r="N17" s="5">
        <f t="shared" si="0"/>
        <v>72000</v>
      </c>
      <c r="O17" s="29">
        <v>0.89</v>
      </c>
      <c r="P17" s="5">
        <f t="shared" ref="P17:P19" si="8">ROUND(L17*O17,-2)</f>
        <v>64100</v>
      </c>
      <c r="Q17" s="30">
        <f t="shared" si="6"/>
        <v>0.89027777777777772</v>
      </c>
      <c r="R17" s="5">
        <v>64000</v>
      </c>
      <c r="S17" s="30">
        <f t="shared" si="2"/>
        <v>0.88888888888888884</v>
      </c>
      <c r="T17" s="5">
        <v>64000</v>
      </c>
      <c r="U17" s="30">
        <f t="shared" si="4"/>
        <v>0.88888888888888884</v>
      </c>
    </row>
    <row r="18" spans="1:21" ht="31.5" customHeight="1" x14ac:dyDescent="0.2">
      <c r="A18" s="25" t="s">
        <v>42</v>
      </c>
      <c r="B18" s="26" t="s">
        <v>26</v>
      </c>
      <c r="C18" s="27">
        <v>1</v>
      </c>
      <c r="D18" s="27">
        <v>1</v>
      </c>
      <c r="E18" s="27">
        <v>1</v>
      </c>
      <c r="F18" s="28">
        <v>128000</v>
      </c>
      <c r="G18" s="28">
        <v>128000</v>
      </c>
      <c r="H18" s="28">
        <v>128000</v>
      </c>
      <c r="I18" s="28">
        <v>11200</v>
      </c>
      <c r="J18" s="28">
        <v>11200</v>
      </c>
      <c r="K18" s="28">
        <v>11200</v>
      </c>
      <c r="L18" s="5">
        <f t="shared" si="0"/>
        <v>139200</v>
      </c>
      <c r="M18" s="5">
        <f t="shared" si="0"/>
        <v>139200</v>
      </c>
      <c r="N18" s="5">
        <f t="shared" si="0"/>
        <v>139200</v>
      </c>
      <c r="O18" s="29">
        <v>0.91</v>
      </c>
      <c r="P18" s="5">
        <f>R18</f>
        <v>124000</v>
      </c>
      <c r="Q18" s="30">
        <f t="shared" si="6"/>
        <v>0.89080459770114939</v>
      </c>
      <c r="R18" s="5">
        <v>124000</v>
      </c>
      <c r="S18" s="30">
        <f t="shared" si="2"/>
        <v>0.89080459770114939</v>
      </c>
      <c r="T18" s="5">
        <v>124000</v>
      </c>
      <c r="U18" s="30">
        <f t="shared" si="4"/>
        <v>0.89080459770114939</v>
      </c>
    </row>
    <row r="19" spans="1:21" ht="36.75" customHeight="1" x14ac:dyDescent="0.2">
      <c r="A19" s="25" t="s">
        <v>43</v>
      </c>
      <c r="B19" s="26" t="s">
        <v>27</v>
      </c>
      <c r="C19" s="27">
        <v>1</v>
      </c>
      <c r="D19" s="27">
        <v>1</v>
      </c>
      <c r="E19" s="27">
        <v>1</v>
      </c>
      <c r="F19" s="28">
        <v>128000</v>
      </c>
      <c r="G19" s="28">
        <v>128000</v>
      </c>
      <c r="H19" s="28">
        <v>128000</v>
      </c>
      <c r="I19" s="28">
        <v>19200</v>
      </c>
      <c r="J19" s="28">
        <v>19200</v>
      </c>
      <c r="K19" s="28">
        <v>19200</v>
      </c>
      <c r="L19" s="5">
        <f t="shared" si="0"/>
        <v>147200</v>
      </c>
      <c r="M19" s="5">
        <f t="shared" si="0"/>
        <v>147200</v>
      </c>
      <c r="N19" s="5">
        <f t="shared" si="0"/>
        <v>147200</v>
      </c>
      <c r="O19" s="29">
        <v>0.9</v>
      </c>
      <c r="P19" s="5">
        <f t="shared" si="8"/>
        <v>132500</v>
      </c>
      <c r="Q19" s="30">
        <f t="shared" si="6"/>
        <v>0.90013586956521741</v>
      </c>
      <c r="R19" s="5">
        <v>132000</v>
      </c>
      <c r="S19" s="30">
        <f t="shared" si="2"/>
        <v>0.89673913043478259</v>
      </c>
      <c r="T19" s="5">
        <v>132000</v>
      </c>
      <c r="U19" s="30">
        <f t="shared" si="4"/>
        <v>0.89673913043478259</v>
      </c>
    </row>
    <row r="20" spans="1:21" ht="33.75" customHeight="1" x14ac:dyDescent="0.2">
      <c r="A20" s="25" t="s">
        <v>44</v>
      </c>
      <c r="B20" s="26" t="s">
        <v>28</v>
      </c>
      <c r="C20" s="27">
        <v>2</v>
      </c>
      <c r="D20" s="27">
        <v>2</v>
      </c>
      <c r="E20" s="27">
        <v>2</v>
      </c>
      <c r="F20" s="28">
        <v>192000</v>
      </c>
      <c r="G20" s="28">
        <v>192000</v>
      </c>
      <c r="H20" s="28">
        <v>192000</v>
      </c>
      <c r="I20" s="28">
        <v>12390</v>
      </c>
      <c r="J20" s="28">
        <v>12390</v>
      </c>
      <c r="K20" s="28">
        <v>12390</v>
      </c>
      <c r="L20" s="5">
        <f t="shared" si="0"/>
        <v>204390</v>
      </c>
      <c r="M20" s="5">
        <f t="shared" si="0"/>
        <v>204390</v>
      </c>
      <c r="N20" s="5">
        <f t="shared" si="0"/>
        <v>204390</v>
      </c>
      <c r="O20" s="29">
        <v>0.9</v>
      </c>
      <c r="P20" s="5">
        <f>R20</f>
        <v>182000</v>
      </c>
      <c r="Q20" s="30">
        <f t="shared" si="6"/>
        <v>0.89045452321542151</v>
      </c>
      <c r="R20" s="5">
        <v>182000</v>
      </c>
      <c r="S20" s="30">
        <f t="shared" si="2"/>
        <v>0.89045452321542151</v>
      </c>
      <c r="T20" s="5">
        <v>182000</v>
      </c>
      <c r="U20" s="30">
        <f t="shared" si="4"/>
        <v>0.89045452321542151</v>
      </c>
    </row>
    <row r="21" spans="1:21" ht="33.75" customHeight="1" x14ac:dyDescent="0.2">
      <c r="A21" s="25" t="s">
        <v>45</v>
      </c>
      <c r="B21" s="26" t="s">
        <v>29</v>
      </c>
      <c r="C21" s="27">
        <v>5</v>
      </c>
      <c r="D21" s="27">
        <v>5</v>
      </c>
      <c r="E21" s="27">
        <v>5</v>
      </c>
      <c r="F21" s="28">
        <v>400000</v>
      </c>
      <c r="G21" s="28">
        <v>400000</v>
      </c>
      <c r="H21" s="28">
        <v>400000</v>
      </c>
      <c r="I21" s="28">
        <v>40000</v>
      </c>
      <c r="J21" s="28">
        <v>40000</v>
      </c>
      <c r="K21" s="28">
        <v>40000</v>
      </c>
      <c r="L21" s="5">
        <f t="shared" si="0"/>
        <v>440000</v>
      </c>
      <c r="M21" s="5">
        <f t="shared" si="0"/>
        <v>440000</v>
      </c>
      <c r="N21" s="5">
        <f t="shared" si="0"/>
        <v>440000</v>
      </c>
      <c r="O21" s="29">
        <v>0.9</v>
      </c>
      <c r="P21" s="5">
        <f>R21</f>
        <v>392600</v>
      </c>
      <c r="Q21" s="30">
        <f t="shared" si="6"/>
        <v>0.89227272727272722</v>
      </c>
      <c r="R21" s="5">
        <v>392600</v>
      </c>
      <c r="S21" s="30">
        <f t="shared" si="2"/>
        <v>0.89227272727272722</v>
      </c>
      <c r="T21" s="5">
        <v>392600</v>
      </c>
      <c r="U21" s="30">
        <f t="shared" si="4"/>
        <v>0.89227272727272722</v>
      </c>
    </row>
    <row r="22" spans="1:21" ht="33.75" customHeight="1" x14ac:dyDescent="0.2">
      <c r="A22" s="25" t="s">
        <v>48</v>
      </c>
      <c r="B22" s="26" t="s">
        <v>47</v>
      </c>
      <c r="C22" s="27"/>
      <c r="D22" s="27"/>
      <c r="E22" s="27"/>
      <c r="F22" s="28"/>
      <c r="G22" s="28"/>
      <c r="H22" s="28"/>
      <c r="I22" s="28"/>
      <c r="J22" s="28"/>
      <c r="K22" s="28"/>
      <c r="L22" s="5"/>
      <c r="M22" s="5"/>
      <c r="N22" s="5"/>
      <c r="O22" s="29"/>
      <c r="P22" s="5"/>
      <c r="Q22" s="30"/>
      <c r="R22" s="5"/>
      <c r="S22" s="30"/>
      <c r="T22" s="5"/>
      <c r="U22" s="30"/>
    </row>
    <row r="23" spans="1:21" ht="27.75" customHeight="1" x14ac:dyDescent="0.2">
      <c r="A23" s="25" t="s">
        <v>46</v>
      </c>
      <c r="B23" s="26" t="s">
        <v>1</v>
      </c>
      <c r="C23" s="27">
        <v>2</v>
      </c>
      <c r="D23" s="27">
        <v>2</v>
      </c>
      <c r="E23" s="27">
        <v>2</v>
      </c>
      <c r="F23" s="28">
        <v>64000</v>
      </c>
      <c r="G23" s="28">
        <v>64000</v>
      </c>
      <c r="H23" s="28">
        <v>64000</v>
      </c>
      <c r="I23" s="28">
        <v>7120</v>
      </c>
      <c r="J23" s="28">
        <v>7120</v>
      </c>
      <c r="K23" s="28">
        <v>7120</v>
      </c>
      <c r="L23" s="5">
        <f t="shared" si="0"/>
        <v>71120</v>
      </c>
      <c r="M23" s="5">
        <f>G23+J23</f>
        <v>71120</v>
      </c>
      <c r="N23" s="5">
        <f>H23+K23</f>
        <v>71120</v>
      </c>
      <c r="O23" s="29">
        <v>0.92</v>
      </c>
      <c r="P23" s="5">
        <f>R23</f>
        <v>65400</v>
      </c>
      <c r="Q23" s="30">
        <f t="shared" si="6"/>
        <v>0.91957255343082112</v>
      </c>
      <c r="R23" s="5">
        <f t="shared" si="1"/>
        <v>65400</v>
      </c>
      <c r="S23" s="30">
        <f t="shared" si="2"/>
        <v>0.91957255343082112</v>
      </c>
      <c r="T23" s="5">
        <f t="shared" si="3"/>
        <v>65400</v>
      </c>
      <c r="U23" s="30">
        <f t="shared" si="4"/>
        <v>0.91957255343082112</v>
      </c>
    </row>
    <row r="24" spans="1:21" ht="11.25" x14ac:dyDescent="0.2">
      <c r="A24" s="32" t="s">
        <v>2</v>
      </c>
      <c r="B24" s="33"/>
      <c r="C24" s="34">
        <f>C23+C21+C20+C19+C18+C17+C16+C15+C14+C12+C11+C10+C7+C6</f>
        <v>66</v>
      </c>
      <c r="D24" s="34">
        <f>D23+D21+D20+D19+D18+D17+D16+D15+D14+D12+D11+D10+D7+D6</f>
        <v>66</v>
      </c>
      <c r="E24" s="34">
        <v>66</v>
      </c>
      <c r="F24" s="35">
        <f t="shared" ref="F24:K24" si="9">F23+F21+F20+F19+F18+F17+F16+F15+F14+F12+F11+F10+F7+F6</f>
        <v>4000000</v>
      </c>
      <c r="G24" s="35">
        <f t="shared" si="9"/>
        <v>4000000</v>
      </c>
      <c r="H24" s="35">
        <f t="shared" si="9"/>
        <v>4000000</v>
      </c>
      <c r="I24" s="35">
        <f t="shared" si="9"/>
        <v>454790</v>
      </c>
      <c r="J24" s="35">
        <f t="shared" si="9"/>
        <v>454790</v>
      </c>
      <c r="K24" s="35">
        <f t="shared" si="9"/>
        <v>454790</v>
      </c>
      <c r="L24" s="6">
        <f>SUM(L6:L23)</f>
        <v>4525190</v>
      </c>
      <c r="M24" s="6">
        <f>SUM(M6:M23)</f>
        <v>4525190</v>
      </c>
      <c r="N24" s="6">
        <f>SUM(N6:N23)</f>
        <v>4525190</v>
      </c>
      <c r="O24" s="6"/>
      <c r="P24" s="6">
        <f>R24</f>
        <v>3942400</v>
      </c>
      <c r="Q24" s="6"/>
      <c r="R24" s="6">
        <f>SUM(R6:R23)</f>
        <v>3942400</v>
      </c>
      <c r="S24" s="6"/>
      <c r="T24" s="6">
        <f>SUM(T6:T23)</f>
        <v>3942400</v>
      </c>
      <c r="U24" s="6"/>
    </row>
    <row r="25" spans="1:21" ht="1.5" customHeight="1" x14ac:dyDescent="0.2">
      <c r="C25" s="36"/>
      <c r="D25" s="36"/>
      <c r="E25" s="36"/>
      <c r="F25" s="37"/>
      <c r="G25" s="37"/>
      <c r="H25" s="37"/>
      <c r="I25" s="37"/>
      <c r="J25" s="37"/>
      <c r="K25" s="37"/>
    </row>
    <row r="26" spans="1:21" ht="33.75" customHeight="1" x14ac:dyDescent="0.2">
      <c r="F26" s="38" t="s">
        <v>8</v>
      </c>
      <c r="G26" s="38"/>
      <c r="H26" s="38"/>
      <c r="I26" s="39"/>
      <c r="J26" s="39"/>
      <c r="K26" s="39"/>
      <c r="P26" s="40"/>
      <c r="R26" s="40"/>
      <c r="T26" s="40"/>
    </row>
    <row r="27" spans="1:21" ht="12.75" customHeight="1" x14ac:dyDescent="0.2">
      <c r="B27" s="31" t="s">
        <v>6</v>
      </c>
      <c r="C27" s="41">
        <v>4923100</v>
      </c>
      <c r="D27" s="41">
        <v>3942400</v>
      </c>
      <c r="E27" s="41">
        <v>3942400</v>
      </c>
      <c r="F27" s="41">
        <f>P24+I24</f>
        <v>4397190</v>
      </c>
      <c r="G27" s="41">
        <f>R24+J24</f>
        <v>4397190</v>
      </c>
      <c r="H27" s="41">
        <f>T24+K24</f>
        <v>4397190</v>
      </c>
      <c r="I27" s="42"/>
      <c r="J27" s="42"/>
      <c r="K27" s="42"/>
    </row>
    <row r="28" spans="1:21" ht="12.75" customHeight="1" x14ac:dyDescent="0.2">
      <c r="B28" s="31" t="s">
        <v>7</v>
      </c>
      <c r="C28" s="41">
        <f>C27/C24</f>
        <v>74592.42424242424</v>
      </c>
      <c r="D28" s="41">
        <f>D27/D24</f>
        <v>59733.333333333336</v>
      </c>
      <c r="E28" s="41">
        <f>E27/E24</f>
        <v>59733.333333333336</v>
      </c>
      <c r="F28" s="43">
        <f>F27/C24</f>
        <v>66624.090909090912</v>
      </c>
      <c r="G28" s="43">
        <f>G27/D24</f>
        <v>66624.090909090912</v>
      </c>
      <c r="H28" s="43">
        <f>H27/E24</f>
        <v>66624.090909090912</v>
      </c>
      <c r="I28" s="44"/>
      <c r="J28" s="44"/>
      <c r="K28" s="44"/>
    </row>
    <row r="32" spans="1:21" ht="33" customHeight="1" x14ac:dyDescent="0.2">
      <c r="B32" s="45"/>
      <c r="C32" s="45"/>
      <c r="D32" s="45"/>
      <c r="E32" s="45"/>
      <c r="F32" s="45"/>
      <c r="G32" s="45"/>
      <c r="H32" s="45"/>
      <c r="I32" s="46"/>
      <c r="J32" s="46"/>
      <c r="K32" s="46"/>
    </row>
    <row r="33" spans="2:11" ht="12.75" customHeight="1" x14ac:dyDescent="0.2">
      <c r="B33" s="47"/>
      <c r="C33" s="47"/>
      <c r="D33" s="47"/>
      <c r="E33" s="47"/>
      <c r="F33" s="47"/>
      <c r="G33" s="47"/>
      <c r="H33" s="47"/>
      <c r="I33" s="8"/>
      <c r="J33" s="8"/>
      <c r="K33" s="8"/>
    </row>
    <row r="34" spans="2:11" ht="12.75" customHeight="1" x14ac:dyDescent="0.2">
      <c r="B34" s="45"/>
      <c r="C34" s="45"/>
      <c r="D34" s="45"/>
      <c r="E34" s="45"/>
      <c r="F34" s="45"/>
      <c r="G34" s="45"/>
      <c r="H34" s="45"/>
      <c r="I34" s="46"/>
      <c r="J34" s="46"/>
      <c r="K34" s="46"/>
    </row>
    <row r="35" spans="2:11" ht="12.75" customHeight="1" x14ac:dyDescent="0.2">
      <c r="B35" s="48"/>
      <c r="C35" s="46"/>
      <c r="D35" s="46"/>
      <c r="E35" s="46"/>
      <c r="F35" s="48"/>
      <c r="G35" s="48"/>
      <c r="H35" s="48"/>
      <c r="I35" s="48"/>
      <c r="J35" s="48"/>
      <c r="K35" s="48"/>
    </row>
    <row r="36" spans="2:11" ht="23.25" customHeight="1" x14ac:dyDescent="0.2">
      <c r="B36" s="45"/>
      <c r="C36" s="45"/>
      <c r="D36" s="45"/>
      <c r="E36" s="45"/>
      <c r="F36" s="45"/>
      <c r="G36" s="45"/>
      <c r="H36" s="45"/>
      <c r="I36" s="46"/>
      <c r="J36" s="46"/>
      <c r="K36" s="46"/>
    </row>
    <row r="37" spans="2:11" ht="9" customHeight="1" x14ac:dyDescent="0.2"/>
    <row r="38" spans="2:11" ht="45.75" customHeight="1" x14ac:dyDescent="0.2">
      <c r="B38" s="45"/>
      <c r="C38" s="45"/>
      <c r="D38" s="45"/>
      <c r="E38" s="45"/>
      <c r="F38" s="45"/>
      <c r="G38" s="45"/>
      <c r="H38" s="45"/>
      <c r="I38" s="46"/>
      <c r="J38" s="46"/>
      <c r="K38" s="46"/>
    </row>
    <row r="39" spans="2:11" ht="41.25" customHeight="1" x14ac:dyDescent="0.2">
      <c r="B39" s="45"/>
      <c r="C39" s="45"/>
      <c r="D39" s="45"/>
      <c r="E39" s="45"/>
      <c r="F39" s="45"/>
      <c r="G39" s="45"/>
      <c r="H39" s="45"/>
      <c r="I39" s="46"/>
      <c r="J39" s="46"/>
      <c r="K39" s="46"/>
    </row>
  </sheetData>
  <mergeCells count="19">
    <mergeCell ref="B2:M2"/>
    <mergeCell ref="B39:H39"/>
    <mergeCell ref="M4:M5"/>
    <mergeCell ref="N4:N5"/>
    <mergeCell ref="B38:H38"/>
    <mergeCell ref="A1:H1"/>
    <mergeCell ref="C4:E4"/>
    <mergeCell ref="F4:H4"/>
    <mergeCell ref="L4:L5"/>
    <mergeCell ref="B3:H3"/>
    <mergeCell ref="I4:K4"/>
    <mergeCell ref="R4:R5"/>
    <mergeCell ref="T4:T5"/>
    <mergeCell ref="B32:H33"/>
    <mergeCell ref="B36:H36"/>
    <mergeCell ref="B34:H34"/>
    <mergeCell ref="F26:H26"/>
    <mergeCell ref="O4:O5"/>
    <mergeCell ref="P4:P5"/>
  </mergeCells>
  <pageMargins left="0.25" right="0.25" top="0.75" bottom="0.75" header="0.3" footer="0.3"/>
  <pageSetup paperSize="9" scale="61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Расчет</vt:lpstr>
      <vt:lpstr>Расчет!APPT</vt:lpstr>
      <vt:lpstr>Расчет!LAST_CELL</vt:lpstr>
      <vt:lpstr>Расчет!SIGN</vt:lpstr>
      <vt:lpstr>Расчет!Область_печати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Михайловна Рвачева</dc:creator>
  <dc:description>POI HSSF rep:2.48.0.105</dc:description>
  <cp:lastModifiedBy>Старостина Рузанна Левоновна</cp:lastModifiedBy>
  <cp:lastPrinted>2020-08-28T16:35:00Z</cp:lastPrinted>
  <dcterms:created xsi:type="dcterms:W3CDTF">2019-08-29T14:21:49Z</dcterms:created>
  <dcterms:modified xsi:type="dcterms:W3CDTF">2020-08-28T16:35:02Z</dcterms:modified>
</cp:coreProperties>
</file>