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Мониторинг 2021-2023 " sheetId="1" r:id="rId1"/>
  </sheets>
  <definedNames>
    <definedName name="_xlnm.Print_Area" localSheetId="0">'Мониторинг 2021-2023 '!$A$1:$AD$26</definedName>
  </definedNames>
  <calcPr calcId="145621"/>
</workbook>
</file>

<file path=xl/calcChain.xml><?xml version="1.0" encoding="utf-8"?>
<calcChain xmlns="http://schemas.openxmlformats.org/spreadsheetml/2006/main">
  <c r="S8" i="1" l="1"/>
  <c r="Q9" i="1"/>
  <c r="P9" i="1"/>
  <c r="AB8" i="1"/>
  <c r="AA8" i="1"/>
  <c r="AD8" i="1"/>
  <c r="P8" i="1"/>
  <c r="H8" i="1"/>
  <c r="F8" i="1"/>
  <c r="E8" i="1"/>
  <c r="G26" i="1"/>
  <c r="D26" i="1"/>
  <c r="C26" i="1"/>
  <c r="B26" i="1"/>
  <c r="H24" i="1"/>
  <c r="F24" i="1"/>
  <c r="E24" i="1"/>
  <c r="H23" i="1"/>
  <c r="F23" i="1"/>
  <c r="E23" i="1"/>
  <c r="H22" i="1"/>
  <c r="F22" i="1"/>
  <c r="E22" i="1"/>
  <c r="H21" i="1"/>
  <c r="F21" i="1"/>
  <c r="E21" i="1"/>
  <c r="H20" i="1"/>
  <c r="F20" i="1"/>
  <c r="E20" i="1"/>
  <c r="H19" i="1"/>
  <c r="F19" i="1"/>
  <c r="E19" i="1"/>
  <c r="H18" i="1"/>
  <c r="F18" i="1"/>
  <c r="E18" i="1"/>
  <c r="H17" i="1"/>
  <c r="F17" i="1"/>
  <c r="E17" i="1"/>
  <c r="H16" i="1"/>
  <c r="F16" i="1"/>
  <c r="E16" i="1"/>
  <c r="H14" i="1"/>
  <c r="F14" i="1"/>
  <c r="E14" i="1"/>
  <c r="H13" i="1"/>
  <c r="F13" i="1"/>
  <c r="E13" i="1"/>
  <c r="H12" i="1"/>
  <c r="F12" i="1"/>
  <c r="E12" i="1"/>
  <c r="H11" i="1"/>
  <c r="F11" i="1"/>
  <c r="E11" i="1"/>
  <c r="H10" i="1"/>
  <c r="F10" i="1"/>
  <c r="E10" i="1"/>
  <c r="H9" i="1"/>
  <c r="F9" i="1"/>
  <c r="E9" i="1"/>
  <c r="E26" i="1" s="1"/>
  <c r="F26" i="1"/>
  <c r="H26" i="1" l="1"/>
  <c r="M8" i="1" l="1"/>
  <c r="N8" i="1" s="1"/>
  <c r="Q8" i="1" l="1"/>
  <c r="J26" i="1" l="1"/>
  <c r="K26" i="1"/>
  <c r="L26" i="1"/>
  <c r="R26" i="1"/>
  <c r="T26" i="1"/>
  <c r="U26" i="1"/>
  <c r="V26" i="1"/>
  <c r="W26" i="1"/>
  <c r="I26" i="1"/>
  <c r="X8" i="1" l="1"/>
  <c r="Y8" i="1" s="1"/>
  <c r="M9" i="1"/>
  <c r="N9" i="1" s="1"/>
  <c r="X9" i="1"/>
  <c r="Y9" i="1" s="1"/>
  <c r="AB9" i="1" s="1"/>
  <c r="M10" i="1"/>
  <c r="N10" i="1" s="1"/>
  <c r="X10" i="1"/>
  <c r="Y10" i="1" s="1"/>
  <c r="M11" i="1"/>
  <c r="N11" i="1" s="1"/>
  <c r="X11" i="1"/>
  <c r="Y11" i="1" s="1"/>
  <c r="AB11" i="1" s="1"/>
  <c r="M12" i="1"/>
  <c r="N12" i="1" s="1"/>
  <c r="Q12" i="1" s="1"/>
  <c r="X12" i="1"/>
  <c r="Y12" i="1" s="1"/>
  <c r="M13" i="1"/>
  <c r="X13" i="1"/>
  <c r="Y13" i="1" s="1"/>
  <c r="AB13" i="1" s="1"/>
  <c r="M14" i="1"/>
  <c r="N14" i="1" s="1"/>
  <c r="X14" i="1"/>
  <c r="Y14" i="1" s="1"/>
  <c r="M16" i="1"/>
  <c r="N16" i="1" s="1"/>
  <c r="Q16" i="1" s="1"/>
  <c r="X16" i="1"/>
  <c r="Y16" i="1" s="1"/>
  <c r="M17" i="1"/>
  <c r="N17" i="1" s="1"/>
  <c r="X17" i="1"/>
  <c r="Y17" i="1" s="1"/>
  <c r="AB17" i="1" s="1"/>
  <c r="M18" i="1"/>
  <c r="N18" i="1" s="1"/>
  <c r="Q18" i="1" s="1"/>
  <c r="X18" i="1"/>
  <c r="Y18" i="1" s="1"/>
  <c r="M19" i="1"/>
  <c r="N19" i="1" s="1"/>
  <c r="X19" i="1"/>
  <c r="Y19" i="1" s="1"/>
  <c r="AB19" i="1" s="1"/>
  <c r="M20" i="1"/>
  <c r="N20" i="1" s="1"/>
  <c r="Q20" i="1" s="1"/>
  <c r="X20" i="1"/>
  <c r="Y20" i="1" s="1"/>
  <c r="M21" i="1"/>
  <c r="N21" i="1" s="1"/>
  <c r="X21" i="1"/>
  <c r="Y21" i="1" s="1"/>
  <c r="AB21" i="1" s="1"/>
  <c r="M22" i="1"/>
  <c r="N22" i="1" s="1"/>
  <c r="X22" i="1"/>
  <c r="Y22" i="1" s="1"/>
  <c r="M23" i="1"/>
  <c r="N23" i="1" s="1"/>
  <c r="Q23" i="1" s="1"/>
  <c r="X23" i="1"/>
  <c r="Y23" i="1" s="1"/>
  <c r="M24" i="1"/>
  <c r="N24" i="1" s="1"/>
  <c r="X24" i="1"/>
  <c r="Y24" i="1" s="1"/>
  <c r="AB24" i="1" s="1"/>
  <c r="AC23" i="1" l="1"/>
  <c r="AA23" i="1" s="1"/>
  <c r="AB23" i="1"/>
  <c r="AC22" i="1"/>
  <c r="AB22" i="1"/>
  <c r="AC20" i="1"/>
  <c r="AA20" i="1" s="1"/>
  <c r="AB20" i="1"/>
  <c r="AC18" i="1"/>
  <c r="AB18" i="1"/>
  <c r="AC16" i="1"/>
  <c r="AA16" i="1" s="1"/>
  <c r="AB16" i="1"/>
  <c r="AC14" i="1"/>
  <c r="AB14" i="1"/>
  <c r="AC12" i="1"/>
  <c r="AA12" i="1" s="1"/>
  <c r="AB12" i="1"/>
  <c r="AC10" i="1"/>
  <c r="AB10" i="1"/>
  <c r="AC8" i="1"/>
  <c r="AB26" i="1"/>
  <c r="P24" i="1"/>
  <c r="Q24" i="1"/>
  <c r="P22" i="1"/>
  <c r="Q22" i="1"/>
  <c r="P14" i="1"/>
  <c r="Q14" i="1"/>
  <c r="P10" i="1"/>
  <c r="Q10" i="1"/>
  <c r="P21" i="1"/>
  <c r="Q21" i="1"/>
  <c r="P19" i="1"/>
  <c r="Q19" i="1"/>
  <c r="P17" i="1"/>
  <c r="Q17" i="1"/>
  <c r="P11" i="1"/>
  <c r="Q11" i="1"/>
  <c r="Y26" i="1"/>
  <c r="AD22" i="1"/>
  <c r="AA22" i="1"/>
  <c r="AD18" i="1"/>
  <c r="AA18" i="1"/>
  <c r="AD14" i="1"/>
  <c r="AA14" i="1"/>
  <c r="AD10" i="1"/>
  <c r="AA10" i="1"/>
  <c r="N13" i="1"/>
  <c r="P20" i="1"/>
  <c r="P16" i="1"/>
  <c r="S23" i="1"/>
  <c r="P23" i="1"/>
  <c r="P18" i="1"/>
  <c r="P12" i="1"/>
  <c r="S18" i="1"/>
  <c r="S22" i="1"/>
  <c r="S14" i="1"/>
  <c r="S10" i="1"/>
  <c r="M26" i="1"/>
  <c r="X26" i="1"/>
  <c r="N26" i="1"/>
  <c r="S24" i="1"/>
  <c r="AD23" i="1"/>
  <c r="AC19" i="1"/>
  <c r="AC11" i="1"/>
  <c r="AC24" i="1"/>
  <c r="AC21" i="1"/>
  <c r="S19" i="1"/>
  <c r="AC17" i="1"/>
  <c r="AC13" i="1"/>
  <c r="S11" i="1"/>
  <c r="AC9" i="1"/>
  <c r="S21" i="1"/>
  <c r="S17" i="1"/>
  <c r="S13" i="1"/>
  <c r="S9" i="1"/>
  <c r="AD20" i="1"/>
  <c r="S20" i="1"/>
  <c r="AD16" i="1"/>
  <c r="S16" i="1"/>
  <c r="AD12" i="1"/>
  <c r="S12" i="1"/>
  <c r="P13" i="1" l="1"/>
  <c r="Q13" i="1"/>
  <c r="Q26" i="1" s="1"/>
  <c r="AD17" i="1"/>
  <c r="AA17" i="1"/>
  <c r="AD24" i="1"/>
  <c r="AA24" i="1"/>
  <c r="AD19" i="1"/>
  <c r="AA19" i="1"/>
  <c r="AD21" i="1"/>
  <c r="AA21" i="1"/>
  <c r="AD13" i="1"/>
  <c r="AA13" i="1"/>
  <c r="AD11" i="1"/>
  <c r="AA11" i="1"/>
  <c r="AD9" i="1"/>
  <c r="AA9" i="1"/>
  <c r="AD26" i="1"/>
  <c r="S26" i="1"/>
  <c r="AC26" i="1"/>
</calcChain>
</file>

<file path=xl/sharedStrings.xml><?xml version="1.0" encoding="utf-8"?>
<sst xmlns="http://schemas.openxmlformats.org/spreadsheetml/2006/main" count="70" uniqueCount="54">
  <si>
    <t>ИТОГО</t>
  </si>
  <si>
    <t>Сосновый бор</t>
  </si>
  <si>
    <t>Тосненский</t>
  </si>
  <si>
    <t>Тихвинский</t>
  </si>
  <si>
    <t>Сланцевский</t>
  </si>
  <si>
    <t>Приозерский</t>
  </si>
  <si>
    <t>Подпорожский</t>
  </si>
  <si>
    <t>Лужский</t>
  </si>
  <si>
    <t>Ломоносовский</t>
  </si>
  <si>
    <t>Лодейнопольский</t>
  </si>
  <si>
    <t>Кировский</t>
  </si>
  <si>
    <t>Киришский</t>
  </si>
  <si>
    <t>Кингисеппский</t>
  </si>
  <si>
    <t>Гатчинский</t>
  </si>
  <si>
    <t>Выборгский</t>
  </si>
  <si>
    <t>Всеволожский</t>
  </si>
  <si>
    <t>Волховский</t>
  </si>
  <si>
    <t>Волосовский</t>
  </si>
  <si>
    <t>Бокситогорский</t>
  </si>
  <si>
    <t>Средства МО в целях софинансирования</t>
  </si>
  <si>
    <t>Сумма субсидии областной бюджет</t>
  </si>
  <si>
    <t>Предельный уровень софинансирования, % 2023 год</t>
  </si>
  <si>
    <t>Сумма затрат ОБЩАЯ на мониторинг, руб. (300 руб/отчет)</t>
  </si>
  <si>
    <t>Предельный уровень софинансирования, % 2022 год</t>
  </si>
  <si>
    <t>Сумма затрат ОБЩАЯ на мониторинг, руб. (319 руб/отчет)</t>
  </si>
  <si>
    <t>2023 год</t>
  </si>
  <si>
    <t>2022 год</t>
  </si>
  <si>
    <t>Наименование муниципального образования</t>
  </si>
  <si>
    <t>отказ от участия в отборе</t>
  </si>
  <si>
    <t>контроль % софинан-сирования Ленинградской областью (не должен превышать предельный)</t>
  </si>
  <si>
    <t>Расчет размера субсидии</t>
  </si>
  <si>
    <t>6=5*40%</t>
  </si>
  <si>
    <t>7=4*90%</t>
  </si>
  <si>
    <t>8=3*90%</t>
  </si>
  <si>
    <t>9=2*70%</t>
  </si>
  <si>
    <t>Сумма софинансирования из ОБ</t>
  </si>
  <si>
    <t>Количество собранных и внесенных в информационную систему отчетов</t>
  </si>
  <si>
    <t>5=7/3*100</t>
  </si>
  <si>
    <t>6=3*4/100</t>
  </si>
  <si>
    <t>8=3-7</t>
  </si>
  <si>
    <t>12=14/10*100</t>
  </si>
  <si>
    <t>13=10*11/100</t>
  </si>
  <si>
    <t>15=10-14</t>
  </si>
  <si>
    <t xml:space="preserve"> </t>
  </si>
  <si>
    <t>2021 год</t>
  </si>
  <si>
    <t>Сумма затрат ОБЩАЯ на мониторинг, руб. (412 руб/отчет)</t>
  </si>
  <si>
    <t>3=2*412</t>
  </si>
  <si>
    <t>10=9*319</t>
  </si>
  <si>
    <t>17=16*300</t>
  </si>
  <si>
    <t>19=21/17*100</t>
  </si>
  <si>
    <t>22=17-21</t>
  </si>
  <si>
    <t>20=17*18/100</t>
  </si>
  <si>
    <t>Расчет объема субсидий бюджетам муниципальных образований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 на 2021 год и на плановый период 2022 и 2023 годов</t>
  </si>
  <si>
    <t>Приложение 26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</si>
</sst>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\ _₽_-;\-* #,##0.0\ _₽_-;_-* &quot;-&quot;??\ _₽_-;_-@_-"/>
    <numFmt numFmtId="169" formatCode="0.00000"/>
    <numFmt numFmtId="170" formatCode="0.00000;[Red]0.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43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/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69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70" fontId="9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164" fontId="7" fillId="0" borderId="0" xfId="0" applyNumberFormat="1" applyFont="1" applyFill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 applyAlignment="1">
      <alignment horizontal="right" wrapText="1"/>
    </xf>
    <xf numFmtId="43" fontId="7" fillId="0" borderId="0" xfId="1" applyFont="1" applyFill="1" applyBorder="1" applyAlignment="1">
      <alignment wrapText="1"/>
    </xf>
    <xf numFmtId="43" fontId="7" fillId="0" borderId="0" xfId="0" applyNumberFormat="1" applyFont="1" applyFill="1" applyBorder="1" applyAlignment="1">
      <alignment wrapText="1"/>
    </xf>
    <xf numFmtId="1" fontId="12" fillId="0" borderId="0" xfId="0" applyNumberFormat="1" applyFont="1" applyAlignment="1">
      <alignment horizontal="right" vertical="top"/>
    </xf>
  </cellXfs>
  <cellStyles count="7">
    <cellStyle name="Обычный" xfId="0" builtinId="0"/>
    <cellStyle name="Обычный 2" xfId="3"/>
    <cellStyle name="Обычный 2 2" xfId="4"/>
    <cellStyle name="Обычный_Лист1" xfId="2"/>
    <cellStyle name="Процентный 2" xfId="6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42"/>
  <sheetViews>
    <sheetView tabSelected="1" topLeftCell="A5" zoomScale="70" zoomScaleNormal="70" workbookViewId="0">
      <selection activeCell="C13" sqref="C13"/>
    </sheetView>
  </sheetViews>
  <sheetFormatPr defaultRowHeight="12.75" x14ac:dyDescent="0.2"/>
  <cols>
    <col min="1" max="1" width="18.85546875" style="41" customWidth="1"/>
    <col min="2" max="2" width="12.85546875" style="2" customWidth="1"/>
    <col min="3" max="3" width="13.7109375" style="2" customWidth="1"/>
    <col min="4" max="4" width="9.5703125" style="2" bestFit="1" customWidth="1"/>
    <col min="5" max="5" width="13" style="2" customWidth="1"/>
    <col min="6" max="6" width="14.7109375" style="2" customWidth="1"/>
    <col min="7" max="7" width="13" style="2" customWidth="1"/>
    <col min="8" max="8" width="11.7109375" style="2" bestFit="1" customWidth="1"/>
    <col min="9" max="9" width="8" style="2" hidden="1" customWidth="1"/>
    <col min="10" max="10" width="8.140625" style="2" hidden="1" customWidth="1"/>
    <col min="11" max="11" width="7.85546875" style="2" hidden="1" customWidth="1"/>
    <col min="12" max="12" width="9.28515625" style="2" hidden="1" customWidth="1"/>
    <col min="13" max="13" width="12.85546875" style="2" customWidth="1"/>
    <col min="14" max="14" width="13.7109375" style="2" customWidth="1"/>
    <col min="15" max="15" width="13" style="2" customWidth="1"/>
    <col min="16" max="16" width="14.140625" style="2" customWidth="1"/>
    <col min="17" max="17" width="16.42578125" style="2" bestFit="1" customWidth="1"/>
    <col min="18" max="18" width="13.42578125" style="2" bestFit="1" customWidth="1"/>
    <col min="19" max="19" width="15" style="2" bestFit="1" customWidth="1"/>
    <col min="20" max="20" width="7.85546875" style="2" hidden="1" customWidth="1"/>
    <col min="21" max="21" width="7.140625" style="2" hidden="1" customWidth="1"/>
    <col min="22" max="22" width="7.28515625" style="2" hidden="1" customWidth="1"/>
    <col min="23" max="23" width="8.140625" style="2" hidden="1" customWidth="1"/>
    <col min="24" max="24" width="13.85546875" style="2" customWidth="1"/>
    <col min="25" max="25" width="14.85546875" style="2" bestFit="1" customWidth="1"/>
    <col min="26" max="26" width="9.28515625" style="2" customWidth="1"/>
    <col min="27" max="27" width="12.85546875" style="2" customWidth="1"/>
    <col min="28" max="28" width="18.140625" style="2" bestFit="1" customWidth="1"/>
    <col min="29" max="29" width="13.42578125" style="2" bestFit="1" customWidth="1"/>
    <col min="30" max="30" width="14" style="2" bestFit="1" customWidth="1"/>
    <col min="31" max="16384" width="9.140625" style="2"/>
  </cols>
  <sheetData>
    <row r="1" spans="1:30" ht="18.75" x14ac:dyDescent="0.2">
      <c r="AD1" s="48" t="s">
        <v>53</v>
      </c>
    </row>
    <row r="2" spans="1:30" ht="82.5" customHeight="1" x14ac:dyDescent="0.2">
      <c r="A2" s="24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4" spans="1:30" ht="42" customHeight="1" x14ac:dyDescent="0.2">
      <c r="A4" s="25" t="s">
        <v>27</v>
      </c>
      <c r="B4" s="26" t="s">
        <v>44</v>
      </c>
      <c r="C4" s="26"/>
      <c r="D4" s="26"/>
      <c r="E4" s="26"/>
      <c r="F4" s="26"/>
      <c r="G4" s="26"/>
      <c r="H4" s="26"/>
      <c r="I4" s="26" t="s">
        <v>26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 t="s">
        <v>25</v>
      </c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42" customHeight="1" x14ac:dyDescent="0.2">
      <c r="A5" s="25"/>
      <c r="B5" s="25" t="s">
        <v>36</v>
      </c>
      <c r="C5" s="26" t="s">
        <v>30</v>
      </c>
      <c r="D5" s="26"/>
      <c r="E5" s="26"/>
      <c r="F5" s="26"/>
      <c r="G5" s="26"/>
      <c r="H5" s="26"/>
      <c r="I5" s="27" t="s">
        <v>36</v>
      </c>
      <c r="J5" s="28"/>
      <c r="K5" s="28"/>
      <c r="L5" s="28"/>
      <c r="M5" s="29"/>
      <c r="N5" s="30" t="s">
        <v>30</v>
      </c>
      <c r="O5" s="31"/>
      <c r="P5" s="31"/>
      <c r="Q5" s="31"/>
      <c r="R5" s="31"/>
      <c r="S5" s="32"/>
      <c r="T5" s="27" t="s">
        <v>36</v>
      </c>
      <c r="U5" s="28"/>
      <c r="V5" s="28"/>
      <c r="W5" s="28"/>
      <c r="X5" s="29"/>
      <c r="Y5" s="30" t="s">
        <v>30</v>
      </c>
      <c r="Z5" s="31"/>
      <c r="AA5" s="31"/>
      <c r="AB5" s="31"/>
      <c r="AC5" s="31"/>
      <c r="AD5" s="32"/>
    </row>
    <row r="6" spans="1:30" ht="107.25" customHeight="1" x14ac:dyDescent="0.2">
      <c r="A6" s="25"/>
      <c r="B6" s="25"/>
      <c r="C6" s="1" t="s">
        <v>45</v>
      </c>
      <c r="D6" s="1" t="s">
        <v>21</v>
      </c>
      <c r="E6" s="1" t="s">
        <v>29</v>
      </c>
      <c r="F6" s="1" t="s">
        <v>35</v>
      </c>
      <c r="G6" s="1" t="s">
        <v>20</v>
      </c>
      <c r="H6" s="1" t="s">
        <v>19</v>
      </c>
      <c r="I6" s="33"/>
      <c r="J6" s="34"/>
      <c r="K6" s="34"/>
      <c r="L6" s="34"/>
      <c r="M6" s="35"/>
      <c r="N6" s="1" t="s">
        <v>24</v>
      </c>
      <c r="O6" s="1" t="s">
        <v>23</v>
      </c>
      <c r="P6" s="1" t="s">
        <v>29</v>
      </c>
      <c r="Q6" s="1" t="s">
        <v>35</v>
      </c>
      <c r="R6" s="1" t="s">
        <v>20</v>
      </c>
      <c r="S6" s="1" t="s">
        <v>19</v>
      </c>
      <c r="T6" s="33"/>
      <c r="U6" s="34"/>
      <c r="V6" s="34"/>
      <c r="W6" s="34"/>
      <c r="X6" s="35"/>
      <c r="Y6" s="1" t="s">
        <v>22</v>
      </c>
      <c r="Z6" s="1" t="s">
        <v>21</v>
      </c>
      <c r="AA6" s="1" t="s">
        <v>29</v>
      </c>
      <c r="AB6" s="1" t="s">
        <v>35</v>
      </c>
      <c r="AC6" s="1" t="s">
        <v>20</v>
      </c>
      <c r="AD6" s="1" t="s">
        <v>19</v>
      </c>
    </row>
    <row r="7" spans="1:30" ht="25.5" x14ac:dyDescent="0.2">
      <c r="A7" s="3">
        <v>1</v>
      </c>
      <c r="B7" s="4">
        <v>2</v>
      </c>
      <c r="C7" s="4" t="s">
        <v>46</v>
      </c>
      <c r="D7" s="4">
        <v>4</v>
      </c>
      <c r="E7" s="4" t="s">
        <v>37</v>
      </c>
      <c r="F7" s="4" t="s">
        <v>38</v>
      </c>
      <c r="G7" s="4">
        <v>7</v>
      </c>
      <c r="H7" s="4" t="s">
        <v>39</v>
      </c>
      <c r="I7" s="3" t="s">
        <v>31</v>
      </c>
      <c r="J7" s="5" t="s">
        <v>32</v>
      </c>
      <c r="K7" s="5" t="s">
        <v>33</v>
      </c>
      <c r="L7" s="5" t="s">
        <v>34</v>
      </c>
      <c r="M7" s="3">
        <v>9</v>
      </c>
      <c r="N7" s="3" t="s">
        <v>47</v>
      </c>
      <c r="O7" s="3">
        <v>11</v>
      </c>
      <c r="P7" s="3" t="s">
        <v>40</v>
      </c>
      <c r="Q7" s="3" t="s">
        <v>41</v>
      </c>
      <c r="R7" s="3">
        <v>14</v>
      </c>
      <c r="S7" s="3" t="s">
        <v>42</v>
      </c>
      <c r="T7" s="3"/>
      <c r="U7" s="3"/>
      <c r="V7" s="3"/>
      <c r="W7" s="3"/>
      <c r="X7" s="3">
        <v>16</v>
      </c>
      <c r="Y7" s="3" t="s">
        <v>48</v>
      </c>
      <c r="Z7" s="3">
        <v>18</v>
      </c>
      <c r="AA7" s="3" t="s">
        <v>49</v>
      </c>
      <c r="AB7" s="3" t="s">
        <v>51</v>
      </c>
      <c r="AC7" s="3">
        <v>21</v>
      </c>
      <c r="AD7" s="3" t="s">
        <v>50</v>
      </c>
    </row>
    <row r="8" spans="1:30" ht="25.5" customHeight="1" x14ac:dyDescent="0.2">
      <c r="A8" s="6" t="s">
        <v>18</v>
      </c>
      <c r="B8" s="7">
        <v>462</v>
      </c>
      <c r="C8" s="7">
        <v>190344</v>
      </c>
      <c r="D8" s="18">
        <v>89</v>
      </c>
      <c r="E8" s="17">
        <f>G8/C8*100</f>
        <v>88.999915941663517</v>
      </c>
      <c r="F8" s="8">
        <f>C8*D8/100</f>
        <v>169406.16</v>
      </c>
      <c r="G8" s="11">
        <v>169406</v>
      </c>
      <c r="H8" s="7">
        <f>C8-G8</f>
        <v>20938</v>
      </c>
      <c r="I8" s="4">
        <v>115</v>
      </c>
      <c r="J8" s="4">
        <v>77</v>
      </c>
      <c r="K8" s="4">
        <v>28</v>
      </c>
      <c r="L8" s="36">
        <v>348</v>
      </c>
      <c r="M8" s="36">
        <f>L8+K8+J8+I8</f>
        <v>568</v>
      </c>
      <c r="N8" s="11">
        <f>M8*319</f>
        <v>181192</v>
      </c>
      <c r="O8" s="37">
        <v>89</v>
      </c>
      <c r="P8" s="38">
        <f>R8/N8*100</f>
        <v>88.999514327343363</v>
      </c>
      <c r="Q8" s="39">
        <f>N8*O8/100</f>
        <v>161260.88</v>
      </c>
      <c r="R8" s="11">
        <v>161260</v>
      </c>
      <c r="S8" s="36">
        <f>N8-R8</f>
        <v>19932</v>
      </c>
      <c r="T8" s="4">
        <v>115</v>
      </c>
      <c r="U8" s="4">
        <v>77</v>
      </c>
      <c r="V8" s="4">
        <v>28</v>
      </c>
      <c r="W8" s="4">
        <v>448</v>
      </c>
      <c r="X8" s="36">
        <f t="shared" ref="X8:X24" si="0">W8+V8+U8+T8</f>
        <v>668</v>
      </c>
      <c r="Y8" s="11">
        <f>X8*300</f>
        <v>200400</v>
      </c>
      <c r="Z8" s="37">
        <v>89</v>
      </c>
      <c r="AA8" s="40">
        <f>AC8/Y8*100</f>
        <v>89</v>
      </c>
      <c r="AB8" s="39">
        <f>Y8*Z8/100</f>
        <v>178356</v>
      </c>
      <c r="AC8" s="11">
        <f>Z8*Y8/100</f>
        <v>178356</v>
      </c>
      <c r="AD8" s="36">
        <f>Y8-AC8</f>
        <v>22044</v>
      </c>
    </row>
    <row r="9" spans="1:30" ht="25.5" customHeight="1" x14ac:dyDescent="0.2">
      <c r="A9" s="6" t="s">
        <v>17</v>
      </c>
      <c r="B9" s="7">
        <v>299</v>
      </c>
      <c r="C9" s="7">
        <v>123188</v>
      </c>
      <c r="D9" s="18">
        <v>90</v>
      </c>
      <c r="E9" s="17">
        <f t="shared" ref="E9:E24" si="1">G9/C9*100</f>
        <v>89.999837646524014</v>
      </c>
      <c r="F9" s="8">
        <f t="shared" ref="F9:F24" si="2">C9*D9/100</f>
        <v>110869.2</v>
      </c>
      <c r="G9" s="11">
        <v>110869</v>
      </c>
      <c r="H9" s="7">
        <f t="shared" ref="H9:H24" si="3">C9-G9</f>
        <v>12319</v>
      </c>
      <c r="I9" s="4">
        <v>24</v>
      </c>
      <c r="J9" s="4">
        <v>68</v>
      </c>
      <c r="K9" s="4">
        <v>36</v>
      </c>
      <c r="L9" s="36">
        <v>232</v>
      </c>
      <c r="M9" s="36">
        <f t="shared" ref="M9:M24" si="4">L9+K9+J9+I9</f>
        <v>360</v>
      </c>
      <c r="N9" s="11">
        <f t="shared" ref="N9:N24" si="5">M9*319</f>
        <v>114840</v>
      </c>
      <c r="O9" s="37">
        <v>90</v>
      </c>
      <c r="P9" s="38">
        <f>R9/N9*100</f>
        <v>90</v>
      </c>
      <c r="Q9" s="39">
        <f>N9*O9/100</f>
        <v>103356</v>
      </c>
      <c r="R9" s="11">
        <v>103356</v>
      </c>
      <c r="S9" s="36">
        <f t="shared" ref="S9:S14" si="6">N9-R9</f>
        <v>11484</v>
      </c>
      <c r="T9" s="4">
        <v>24</v>
      </c>
      <c r="U9" s="4">
        <v>68</v>
      </c>
      <c r="V9" s="4">
        <v>36</v>
      </c>
      <c r="W9" s="4">
        <v>298</v>
      </c>
      <c r="X9" s="36">
        <f t="shared" si="0"/>
        <v>426</v>
      </c>
      <c r="Y9" s="11">
        <f t="shared" ref="Y9:Y24" si="7">X9*300</f>
        <v>127800</v>
      </c>
      <c r="Z9" s="37">
        <v>90</v>
      </c>
      <c r="AA9" s="40">
        <f t="shared" ref="AA9:AA14" si="8">AC9/Y9*100</f>
        <v>90</v>
      </c>
      <c r="AB9" s="39">
        <f t="shared" ref="AB9:AB14" si="9">Y9*Z9/100</f>
        <v>115020</v>
      </c>
      <c r="AC9" s="11">
        <f t="shared" ref="AC9:AC14" si="10">Z9*Y9/100</f>
        <v>115020</v>
      </c>
      <c r="AD9" s="36">
        <f t="shared" ref="AD9:AD14" si="11">Y9-AC9</f>
        <v>12780</v>
      </c>
    </row>
    <row r="10" spans="1:30" ht="25.5" customHeight="1" x14ac:dyDescent="0.2">
      <c r="A10" s="6" t="s">
        <v>16</v>
      </c>
      <c r="B10" s="7">
        <v>733</v>
      </c>
      <c r="C10" s="7">
        <v>301996</v>
      </c>
      <c r="D10" s="18">
        <v>90</v>
      </c>
      <c r="E10" s="17">
        <f t="shared" si="1"/>
        <v>89.999867547914548</v>
      </c>
      <c r="F10" s="8">
        <f t="shared" si="2"/>
        <v>271796.40000000002</v>
      </c>
      <c r="G10" s="11">
        <v>271796</v>
      </c>
      <c r="H10" s="7">
        <f t="shared" si="3"/>
        <v>30200</v>
      </c>
      <c r="I10" s="4">
        <v>94</v>
      </c>
      <c r="J10" s="4">
        <v>109</v>
      </c>
      <c r="K10" s="4">
        <v>58</v>
      </c>
      <c r="L10" s="36">
        <v>640</v>
      </c>
      <c r="M10" s="36">
        <f t="shared" si="4"/>
        <v>901</v>
      </c>
      <c r="N10" s="11">
        <f t="shared" si="5"/>
        <v>287419</v>
      </c>
      <c r="O10" s="37">
        <v>90</v>
      </c>
      <c r="P10" s="38">
        <f t="shared" ref="P10:P14" si="12">R10/N10*100</f>
        <v>89.999965207588914</v>
      </c>
      <c r="Q10" s="39">
        <f t="shared" ref="Q10:Q14" si="13">N10*O10/100</f>
        <v>258677.1</v>
      </c>
      <c r="R10" s="11">
        <v>258677</v>
      </c>
      <c r="S10" s="36">
        <f t="shared" si="6"/>
        <v>28742</v>
      </c>
      <c r="T10" s="4">
        <v>94</v>
      </c>
      <c r="U10" s="4">
        <v>109</v>
      </c>
      <c r="V10" s="4">
        <v>58</v>
      </c>
      <c r="W10" s="4">
        <v>822</v>
      </c>
      <c r="X10" s="36">
        <f t="shared" si="0"/>
        <v>1083</v>
      </c>
      <c r="Y10" s="11">
        <f t="shared" si="7"/>
        <v>324900</v>
      </c>
      <c r="Z10" s="37">
        <v>90</v>
      </c>
      <c r="AA10" s="40">
        <f t="shared" si="8"/>
        <v>90</v>
      </c>
      <c r="AB10" s="39">
        <f t="shared" si="9"/>
        <v>292410</v>
      </c>
      <c r="AC10" s="11">
        <f t="shared" si="10"/>
        <v>292410</v>
      </c>
      <c r="AD10" s="36">
        <f t="shared" si="11"/>
        <v>32490</v>
      </c>
    </row>
    <row r="11" spans="1:30" ht="25.5" customHeight="1" x14ac:dyDescent="0.2">
      <c r="A11" s="6" t="s">
        <v>15</v>
      </c>
      <c r="B11" s="7">
        <v>2252</v>
      </c>
      <c r="C11" s="7">
        <v>927824</v>
      </c>
      <c r="D11" s="18">
        <v>90</v>
      </c>
      <c r="E11" s="17">
        <f t="shared" si="1"/>
        <v>89.999935332563069</v>
      </c>
      <c r="F11" s="8">
        <f t="shared" si="2"/>
        <v>835041.6</v>
      </c>
      <c r="G11" s="11">
        <v>835041</v>
      </c>
      <c r="H11" s="7">
        <f t="shared" si="3"/>
        <v>92783</v>
      </c>
      <c r="I11" s="4">
        <v>655</v>
      </c>
      <c r="J11" s="4">
        <v>223</v>
      </c>
      <c r="K11" s="4">
        <v>114</v>
      </c>
      <c r="L11" s="36">
        <v>1834</v>
      </c>
      <c r="M11" s="36">
        <f t="shared" si="4"/>
        <v>2826</v>
      </c>
      <c r="N11" s="11">
        <f t="shared" si="5"/>
        <v>901494</v>
      </c>
      <c r="O11" s="37">
        <v>90</v>
      </c>
      <c r="P11" s="38">
        <f t="shared" si="12"/>
        <v>89.999933443816587</v>
      </c>
      <c r="Q11" s="39">
        <f t="shared" si="13"/>
        <v>811344.6</v>
      </c>
      <c r="R11" s="11">
        <v>811344</v>
      </c>
      <c r="S11" s="36">
        <f t="shared" si="6"/>
        <v>90150</v>
      </c>
      <c r="T11" s="4">
        <v>655</v>
      </c>
      <c r="U11" s="4">
        <v>223</v>
      </c>
      <c r="V11" s="4">
        <v>114</v>
      </c>
      <c r="W11" s="4">
        <v>2358</v>
      </c>
      <c r="X11" s="36">
        <f t="shared" si="0"/>
        <v>3350</v>
      </c>
      <c r="Y11" s="11">
        <f t="shared" si="7"/>
        <v>1005000</v>
      </c>
      <c r="Z11" s="37">
        <v>90</v>
      </c>
      <c r="AA11" s="40">
        <f t="shared" si="8"/>
        <v>90</v>
      </c>
      <c r="AB11" s="39">
        <f>Y11*Z11/100</f>
        <v>904500</v>
      </c>
      <c r="AC11" s="11">
        <f t="shared" si="10"/>
        <v>904500</v>
      </c>
      <c r="AD11" s="36">
        <f t="shared" si="11"/>
        <v>100500</v>
      </c>
    </row>
    <row r="12" spans="1:30" ht="25.5" customHeight="1" x14ac:dyDescent="0.2">
      <c r="A12" s="6" t="s">
        <v>14</v>
      </c>
      <c r="B12" s="7">
        <v>1792</v>
      </c>
      <c r="C12" s="7">
        <v>738304</v>
      </c>
      <c r="D12" s="18">
        <v>88</v>
      </c>
      <c r="E12" s="17">
        <f t="shared" si="1"/>
        <v>87.593728328710128</v>
      </c>
      <c r="F12" s="8">
        <f t="shared" si="2"/>
        <v>649707.52000000002</v>
      </c>
      <c r="G12" s="11">
        <v>646708</v>
      </c>
      <c r="H12" s="7">
        <f t="shared" si="3"/>
        <v>91596</v>
      </c>
      <c r="I12" s="4">
        <v>293</v>
      </c>
      <c r="J12" s="4">
        <v>579</v>
      </c>
      <c r="K12" s="4">
        <v>121</v>
      </c>
      <c r="L12" s="36">
        <v>1158</v>
      </c>
      <c r="M12" s="36">
        <f t="shared" si="4"/>
        <v>2151</v>
      </c>
      <c r="N12" s="11">
        <f t="shared" si="5"/>
        <v>686169</v>
      </c>
      <c r="O12" s="37">
        <v>88</v>
      </c>
      <c r="P12" s="38">
        <f t="shared" si="12"/>
        <v>87.999895069581981</v>
      </c>
      <c r="Q12" s="39">
        <f t="shared" si="13"/>
        <v>603828.72</v>
      </c>
      <c r="R12" s="11">
        <v>603828</v>
      </c>
      <c r="S12" s="36">
        <f t="shared" si="6"/>
        <v>82341</v>
      </c>
      <c r="T12" s="4">
        <v>293</v>
      </c>
      <c r="U12" s="4">
        <v>579</v>
      </c>
      <c r="V12" s="4">
        <v>121</v>
      </c>
      <c r="W12" s="4">
        <v>1489</v>
      </c>
      <c r="X12" s="36">
        <f t="shared" si="0"/>
        <v>2482</v>
      </c>
      <c r="Y12" s="11">
        <f t="shared" si="7"/>
        <v>744600</v>
      </c>
      <c r="Z12" s="37">
        <v>89</v>
      </c>
      <c r="AA12" s="40">
        <f t="shared" si="8"/>
        <v>89</v>
      </c>
      <c r="AB12" s="39">
        <f t="shared" si="9"/>
        <v>662694</v>
      </c>
      <c r="AC12" s="11">
        <f t="shared" si="10"/>
        <v>662694</v>
      </c>
      <c r="AD12" s="36">
        <f t="shared" si="11"/>
        <v>81906</v>
      </c>
    </row>
    <row r="13" spans="1:30" ht="25.5" customHeight="1" x14ac:dyDescent="0.2">
      <c r="A13" s="6" t="s">
        <v>13</v>
      </c>
      <c r="B13" s="7">
        <v>2373</v>
      </c>
      <c r="C13" s="7">
        <v>977676</v>
      </c>
      <c r="D13" s="18">
        <v>90</v>
      </c>
      <c r="E13" s="17">
        <f t="shared" si="1"/>
        <v>89.999959086650378</v>
      </c>
      <c r="F13" s="8">
        <f t="shared" si="2"/>
        <v>879908.4</v>
      </c>
      <c r="G13" s="11">
        <v>879908</v>
      </c>
      <c r="H13" s="7">
        <f t="shared" si="3"/>
        <v>97768</v>
      </c>
      <c r="I13" s="4">
        <v>292</v>
      </c>
      <c r="J13" s="4">
        <v>504</v>
      </c>
      <c r="K13" s="4">
        <v>55</v>
      </c>
      <c r="L13" s="36">
        <v>2067</v>
      </c>
      <c r="M13" s="36">
        <f t="shared" si="4"/>
        <v>2918</v>
      </c>
      <c r="N13" s="11">
        <f>M13*319</f>
        <v>930842</v>
      </c>
      <c r="O13" s="37">
        <v>90</v>
      </c>
      <c r="P13" s="38">
        <f t="shared" si="12"/>
        <v>89.999914056306011</v>
      </c>
      <c r="Q13" s="39">
        <f t="shared" si="13"/>
        <v>837757.8</v>
      </c>
      <c r="R13" s="11">
        <v>837757</v>
      </c>
      <c r="S13" s="36">
        <f t="shared" si="6"/>
        <v>93085</v>
      </c>
      <c r="T13" s="4">
        <v>292</v>
      </c>
      <c r="U13" s="4">
        <v>504</v>
      </c>
      <c r="V13" s="4">
        <v>55</v>
      </c>
      <c r="W13" s="4">
        <v>2660</v>
      </c>
      <c r="X13" s="36">
        <f t="shared" si="0"/>
        <v>3511</v>
      </c>
      <c r="Y13" s="11">
        <f t="shared" si="7"/>
        <v>1053300</v>
      </c>
      <c r="Z13" s="37">
        <v>87</v>
      </c>
      <c r="AA13" s="40">
        <f t="shared" si="8"/>
        <v>87</v>
      </c>
      <c r="AB13" s="39">
        <f t="shared" si="9"/>
        <v>916371</v>
      </c>
      <c r="AC13" s="11">
        <f t="shared" si="10"/>
        <v>916371</v>
      </c>
      <c r="AD13" s="36">
        <f t="shared" si="11"/>
        <v>136929</v>
      </c>
    </row>
    <row r="14" spans="1:30" ht="25.5" customHeight="1" x14ac:dyDescent="0.2">
      <c r="A14" s="6" t="s">
        <v>12</v>
      </c>
      <c r="B14" s="7">
        <v>737</v>
      </c>
      <c r="C14" s="7">
        <v>303644</v>
      </c>
      <c r="D14" s="18">
        <v>88</v>
      </c>
      <c r="E14" s="17">
        <f t="shared" si="1"/>
        <v>87.999762880214988</v>
      </c>
      <c r="F14" s="8">
        <f t="shared" si="2"/>
        <v>267206.71999999997</v>
      </c>
      <c r="G14" s="11">
        <v>267206</v>
      </c>
      <c r="H14" s="7">
        <f t="shared" si="3"/>
        <v>36438</v>
      </c>
      <c r="I14" s="4">
        <v>212</v>
      </c>
      <c r="J14" s="4">
        <v>149</v>
      </c>
      <c r="K14" s="4">
        <v>16</v>
      </c>
      <c r="L14" s="36">
        <v>536</v>
      </c>
      <c r="M14" s="36">
        <f t="shared" si="4"/>
        <v>913</v>
      </c>
      <c r="N14" s="11">
        <f t="shared" si="5"/>
        <v>291247</v>
      </c>
      <c r="O14" s="37">
        <v>88</v>
      </c>
      <c r="P14" s="38">
        <f t="shared" si="12"/>
        <v>87.999876393576585</v>
      </c>
      <c r="Q14" s="39">
        <f t="shared" si="13"/>
        <v>256297.36</v>
      </c>
      <c r="R14" s="11">
        <v>256297</v>
      </c>
      <c r="S14" s="36">
        <f t="shared" si="6"/>
        <v>34950</v>
      </c>
      <c r="T14" s="4">
        <v>212</v>
      </c>
      <c r="U14" s="4">
        <v>149</v>
      </c>
      <c r="V14" s="4">
        <v>16</v>
      </c>
      <c r="W14" s="4">
        <v>689</v>
      </c>
      <c r="X14" s="36">
        <f t="shared" si="0"/>
        <v>1066</v>
      </c>
      <c r="Y14" s="11">
        <f t="shared" si="7"/>
        <v>319800</v>
      </c>
      <c r="Z14" s="37">
        <v>89</v>
      </c>
      <c r="AA14" s="40">
        <f t="shared" si="8"/>
        <v>89</v>
      </c>
      <c r="AB14" s="39">
        <f t="shared" si="9"/>
        <v>284622</v>
      </c>
      <c r="AC14" s="11">
        <f t="shared" si="10"/>
        <v>284622</v>
      </c>
      <c r="AD14" s="36">
        <f t="shared" si="11"/>
        <v>35178</v>
      </c>
    </row>
    <row r="15" spans="1:30" ht="25.5" customHeight="1" x14ac:dyDescent="0.2">
      <c r="A15" s="6" t="s">
        <v>11</v>
      </c>
      <c r="B15" s="23" t="s">
        <v>28</v>
      </c>
      <c r="C15" s="23"/>
      <c r="D15" s="23"/>
      <c r="E15" s="23"/>
      <c r="F15" s="23"/>
      <c r="G15" s="23"/>
      <c r="H15" s="23"/>
      <c r="I15" s="22" t="s">
        <v>28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25.5" customHeight="1" x14ac:dyDescent="0.2">
      <c r="A16" s="6" t="s">
        <v>10</v>
      </c>
      <c r="B16" s="7">
        <v>735</v>
      </c>
      <c r="C16" s="7">
        <v>302820</v>
      </c>
      <c r="D16" s="18">
        <v>90</v>
      </c>
      <c r="E16" s="17">
        <f t="shared" si="1"/>
        <v>90</v>
      </c>
      <c r="F16" s="8">
        <f t="shared" si="2"/>
        <v>272538</v>
      </c>
      <c r="G16" s="11">
        <v>272538</v>
      </c>
      <c r="H16" s="7">
        <f t="shared" si="3"/>
        <v>30282</v>
      </c>
      <c r="I16" s="4">
        <v>121</v>
      </c>
      <c r="J16" s="4">
        <v>201</v>
      </c>
      <c r="K16" s="4">
        <v>25</v>
      </c>
      <c r="L16" s="36">
        <v>567</v>
      </c>
      <c r="M16" s="36">
        <f t="shared" si="4"/>
        <v>914</v>
      </c>
      <c r="N16" s="11">
        <f t="shared" si="5"/>
        <v>291566</v>
      </c>
      <c r="O16" s="37">
        <v>90</v>
      </c>
      <c r="P16" s="38">
        <f t="shared" ref="P16:P24" si="14">R16/N16*100</f>
        <v>89.999862809792646</v>
      </c>
      <c r="Q16" s="39">
        <f>N16*O16/100</f>
        <v>262409.40000000002</v>
      </c>
      <c r="R16" s="11">
        <v>262409</v>
      </c>
      <c r="S16" s="36">
        <f t="shared" ref="S16:S24" si="15">N16-R16</f>
        <v>29157</v>
      </c>
      <c r="T16" s="4">
        <v>121</v>
      </c>
      <c r="U16" s="4">
        <v>201</v>
      </c>
      <c r="V16" s="4">
        <v>25</v>
      </c>
      <c r="W16" s="4">
        <v>703</v>
      </c>
      <c r="X16" s="36">
        <f t="shared" si="0"/>
        <v>1050</v>
      </c>
      <c r="Y16" s="11">
        <f t="shared" si="7"/>
        <v>315000</v>
      </c>
      <c r="Z16" s="37">
        <v>90</v>
      </c>
      <c r="AA16" s="40">
        <f>AC16/Y16*100</f>
        <v>90</v>
      </c>
      <c r="AB16" s="39">
        <f>Y16*Z16/100</f>
        <v>283500</v>
      </c>
      <c r="AC16" s="11">
        <f t="shared" ref="AC16:AC24" si="16">Z16*Y16/100</f>
        <v>283500</v>
      </c>
      <c r="AD16" s="36">
        <f t="shared" ref="AD16:AD24" si="17">Y16-AC16</f>
        <v>31500</v>
      </c>
    </row>
    <row r="17" spans="1:30" ht="25.5" customHeight="1" x14ac:dyDescent="0.2">
      <c r="A17" s="6" t="s">
        <v>9</v>
      </c>
      <c r="B17" s="7">
        <v>472</v>
      </c>
      <c r="C17" s="7">
        <v>194464</v>
      </c>
      <c r="D17" s="18">
        <v>90</v>
      </c>
      <c r="E17" s="17">
        <f t="shared" si="1"/>
        <v>89.999691459601777</v>
      </c>
      <c r="F17" s="8">
        <f t="shared" si="2"/>
        <v>175017.60000000001</v>
      </c>
      <c r="G17" s="11">
        <v>175017</v>
      </c>
      <c r="H17" s="7">
        <f t="shared" si="3"/>
        <v>19447</v>
      </c>
      <c r="I17" s="4">
        <v>149</v>
      </c>
      <c r="J17" s="4">
        <v>92</v>
      </c>
      <c r="K17" s="4">
        <v>16</v>
      </c>
      <c r="L17" s="36">
        <v>327</v>
      </c>
      <c r="M17" s="36">
        <f t="shared" si="4"/>
        <v>584</v>
      </c>
      <c r="N17" s="11">
        <f t="shared" si="5"/>
        <v>186296</v>
      </c>
      <c r="O17" s="37">
        <v>90</v>
      </c>
      <c r="P17" s="38">
        <f t="shared" si="14"/>
        <v>89.999785287928887</v>
      </c>
      <c r="Q17" s="39">
        <f t="shared" ref="Q17:Q24" si="18">N17*O17/100</f>
        <v>167666.4</v>
      </c>
      <c r="R17" s="11">
        <v>167666</v>
      </c>
      <c r="S17" s="36">
        <f t="shared" si="15"/>
        <v>18630</v>
      </c>
      <c r="T17" s="4">
        <v>149</v>
      </c>
      <c r="U17" s="4">
        <v>92</v>
      </c>
      <c r="V17" s="4">
        <v>16</v>
      </c>
      <c r="W17" s="4">
        <v>421</v>
      </c>
      <c r="X17" s="36">
        <f t="shared" si="0"/>
        <v>678</v>
      </c>
      <c r="Y17" s="11">
        <f t="shared" si="7"/>
        <v>203400</v>
      </c>
      <c r="Z17" s="37">
        <v>90</v>
      </c>
      <c r="AA17" s="40">
        <f t="shared" ref="AA17:AA24" si="19">AC17/Y17*100</f>
        <v>90</v>
      </c>
      <c r="AB17" s="39">
        <f t="shared" ref="AB17:AB24" si="20">Y17*Z17/100</f>
        <v>183060</v>
      </c>
      <c r="AC17" s="11">
        <f t="shared" si="16"/>
        <v>183060</v>
      </c>
      <c r="AD17" s="36">
        <f t="shared" si="17"/>
        <v>20340</v>
      </c>
    </row>
    <row r="18" spans="1:30" ht="25.5" customHeight="1" x14ac:dyDescent="0.2">
      <c r="A18" s="6" t="s">
        <v>8</v>
      </c>
      <c r="B18" s="7">
        <v>434</v>
      </c>
      <c r="C18" s="7">
        <v>178808</v>
      </c>
      <c r="D18" s="18">
        <v>89</v>
      </c>
      <c r="E18" s="17">
        <f t="shared" si="1"/>
        <v>88.999373629815224</v>
      </c>
      <c r="F18" s="8">
        <f t="shared" si="2"/>
        <v>159139.12</v>
      </c>
      <c r="G18" s="11">
        <v>159138</v>
      </c>
      <c r="H18" s="7">
        <f t="shared" si="3"/>
        <v>19670</v>
      </c>
      <c r="I18" s="4">
        <v>120</v>
      </c>
      <c r="J18" s="4">
        <v>103</v>
      </c>
      <c r="K18" s="4">
        <v>18</v>
      </c>
      <c r="L18" s="36">
        <v>291</v>
      </c>
      <c r="M18" s="36">
        <f t="shared" si="4"/>
        <v>532</v>
      </c>
      <c r="N18" s="11">
        <f t="shared" si="5"/>
        <v>169708</v>
      </c>
      <c r="O18" s="37">
        <v>89</v>
      </c>
      <c r="P18" s="38">
        <f t="shared" si="14"/>
        <v>88.999929290310419</v>
      </c>
      <c r="Q18" s="39">
        <f t="shared" si="18"/>
        <v>151040.12</v>
      </c>
      <c r="R18" s="11">
        <v>151040</v>
      </c>
      <c r="S18" s="36">
        <f t="shared" si="15"/>
        <v>18668</v>
      </c>
      <c r="T18" s="4">
        <v>120</v>
      </c>
      <c r="U18" s="4">
        <v>103</v>
      </c>
      <c r="V18" s="4">
        <v>18</v>
      </c>
      <c r="W18" s="4">
        <v>374</v>
      </c>
      <c r="X18" s="36">
        <f t="shared" si="0"/>
        <v>615</v>
      </c>
      <c r="Y18" s="11">
        <f t="shared" si="7"/>
        <v>184500</v>
      </c>
      <c r="Z18" s="37">
        <v>89</v>
      </c>
      <c r="AA18" s="40">
        <f t="shared" si="19"/>
        <v>89</v>
      </c>
      <c r="AB18" s="39">
        <f t="shared" si="20"/>
        <v>164205</v>
      </c>
      <c r="AC18" s="11">
        <f t="shared" si="16"/>
        <v>164205</v>
      </c>
      <c r="AD18" s="36">
        <f t="shared" si="17"/>
        <v>20295</v>
      </c>
    </row>
    <row r="19" spans="1:30" ht="25.5" customHeight="1" x14ac:dyDescent="0.2">
      <c r="A19" s="6" t="s">
        <v>7</v>
      </c>
      <c r="B19" s="7">
        <v>587</v>
      </c>
      <c r="C19" s="7">
        <v>241844</v>
      </c>
      <c r="D19" s="18">
        <v>91</v>
      </c>
      <c r="E19" s="17">
        <f t="shared" si="1"/>
        <v>90.999983460412494</v>
      </c>
      <c r="F19" s="8">
        <f t="shared" si="2"/>
        <v>220078.04</v>
      </c>
      <c r="G19" s="11">
        <v>220078</v>
      </c>
      <c r="H19" s="7">
        <f t="shared" si="3"/>
        <v>21766</v>
      </c>
      <c r="I19" s="4">
        <v>155</v>
      </c>
      <c r="J19" s="4">
        <v>117</v>
      </c>
      <c r="K19" s="4">
        <v>48</v>
      </c>
      <c r="L19" s="36">
        <v>399</v>
      </c>
      <c r="M19" s="36">
        <f t="shared" si="4"/>
        <v>719</v>
      </c>
      <c r="N19" s="11">
        <f t="shared" si="5"/>
        <v>229361</v>
      </c>
      <c r="O19" s="37">
        <v>91</v>
      </c>
      <c r="P19" s="38">
        <f t="shared" si="14"/>
        <v>90.99977764310411</v>
      </c>
      <c r="Q19" s="39">
        <f t="shared" si="18"/>
        <v>208718.51</v>
      </c>
      <c r="R19" s="11">
        <v>208718</v>
      </c>
      <c r="S19" s="36">
        <f t="shared" si="15"/>
        <v>20643</v>
      </c>
      <c r="T19" s="4">
        <v>155</v>
      </c>
      <c r="U19" s="4">
        <v>117</v>
      </c>
      <c r="V19" s="4">
        <v>48</v>
      </c>
      <c r="W19" s="4">
        <v>513</v>
      </c>
      <c r="X19" s="36">
        <f t="shared" si="0"/>
        <v>833</v>
      </c>
      <c r="Y19" s="11">
        <f t="shared" si="7"/>
        <v>249900</v>
      </c>
      <c r="Z19" s="37">
        <v>90</v>
      </c>
      <c r="AA19" s="40">
        <f t="shared" si="19"/>
        <v>90</v>
      </c>
      <c r="AB19" s="39">
        <f t="shared" si="20"/>
        <v>224910</v>
      </c>
      <c r="AC19" s="11">
        <f t="shared" si="16"/>
        <v>224910</v>
      </c>
      <c r="AD19" s="36">
        <f t="shared" si="17"/>
        <v>24990</v>
      </c>
    </row>
    <row r="20" spans="1:30" ht="25.5" customHeight="1" x14ac:dyDescent="0.2">
      <c r="A20" s="6" t="s">
        <v>6</v>
      </c>
      <c r="B20" s="7">
        <v>245</v>
      </c>
      <c r="C20" s="7">
        <v>100940</v>
      </c>
      <c r="D20" s="18">
        <v>90</v>
      </c>
      <c r="E20" s="17">
        <f t="shared" si="1"/>
        <v>90</v>
      </c>
      <c r="F20" s="8">
        <f t="shared" si="2"/>
        <v>90846</v>
      </c>
      <c r="G20" s="11">
        <v>90846</v>
      </c>
      <c r="H20" s="7">
        <f t="shared" si="3"/>
        <v>10094</v>
      </c>
      <c r="I20" s="4">
        <v>66</v>
      </c>
      <c r="J20" s="4">
        <v>47</v>
      </c>
      <c r="K20" s="4">
        <v>18</v>
      </c>
      <c r="L20" s="36">
        <v>169</v>
      </c>
      <c r="M20" s="36">
        <f t="shared" si="4"/>
        <v>300</v>
      </c>
      <c r="N20" s="11">
        <f t="shared" si="5"/>
        <v>95700</v>
      </c>
      <c r="O20" s="37">
        <v>90</v>
      </c>
      <c r="P20" s="38">
        <f t="shared" si="14"/>
        <v>90</v>
      </c>
      <c r="Q20" s="39">
        <f t="shared" si="18"/>
        <v>86130</v>
      </c>
      <c r="R20" s="11">
        <v>86130</v>
      </c>
      <c r="S20" s="36">
        <f t="shared" si="15"/>
        <v>9570</v>
      </c>
      <c r="T20" s="4">
        <v>66</v>
      </c>
      <c r="U20" s="4">
        <v>47</v>
      </c>
      <c r="V20" s="4">
        <v>18</v>
      </c>
      <c r="W20" s="4">
        <v>217</v>
      </c>
      <c r="X20" s="36">
        <f t="shared" si="0"/>
        <v>348</v>
      </c>
      <c r="Y20" s="11">
        <f t="shared" si="7"/>
        <v>104400</v>
      </c>
      <c r="Z20" s="37">
        <v>90</v>
      </c>
      <c r="AA20" s="40">
        <f t="shared" si="19"/>
        <v>90</v>
      </c>
      <c r="AB20" s="39">
        <f t="shared" si="20"/>
        <v>93960</v>
      </c>
      <c r="AC20" s="11">
        <f t="shared" si="16"/>
        <v>93960</v>
      </c>
      <c r="AD20" s="36">
        <f t="shared" si="17"/>
        <v>10440</v>
      </c>
    </row>
    <row r="21" spans="1:30" ht="25.5" customHeight="1" x14ac:dyDescent="0.2">
      <c r="A21" s="6" t="s">
        <v>5</v>
      </c>
      <c r="B21" s="7">
        <v>932</v>
      </c>
      <c r="C21" s="7">
        <v>383984</v>
      </c>
      <c r="D21" s="18">
        <v>90</v>
      </c>
      <c r="E21" s="17">
        <f t="shared" si="1"/>
        <v>89.999843743489322</v>
      </c>
      <c r="F21" s="8">
        <f t="shared" si="2"/>
        <v>345585.6</v>
      </c>
      <c r="G21" s="11">
        <v>345585</v>
      </c>
      <c r="H21" s="7">
        <f t="shared" si="3"/>
        <v>38399</v>
      </c>
      <c r="I21" s="4">
        <v>95</v>
      </c>
      <c r="J21" s="4">
        <v>105</v>
      </c>
      <c r="K21" s="4">
        <v>33</v>
      </c>
      <c r="L21" s="36">
        <v>929</v>
      </c>
      <c r="M21" s="36">
        <f t="shared" si="4"/>
        <v>1162</v>
      </c>
      <c r="N21" s="11">
        <f t="shared" si="5"/>
        <v>370678</v>
      </c>
      <c r="O21" s="37">
        <v>90</v>
      </c>
      <c r="P21" s="38">
        <f t="shared" si="14"/>
        <v>89.999946044815175</v>
      </c>
      <c r="Q21" s="39">
        <f t="shared" si="18"/>
        <v>333610.2</v>
      </c>
      <c r="R21" s="11">
        <v>333610</v>
      </c>
      <c r="S21" s="36">
        <f t="shared" si="15"/>
        <v>37068</v>
      </c>
      <c r="T21" s="4">
        <v>95</v>
      </c>
      <c r="U21" s="4">
        <v>105</v>
      </c>
      <c r="V21" s="4">
        <v>33</v>
      </c>
      <c r="W21" s="4">
        <v>1194</v>
      </c>
      <c r="X21" s="36">
        <f t="shared" si="0"/>
        <v>1427</v>
      </c>
      <c r="Y21" s="11">
        <f t="shared" si="7"/>
        <v>428100</v>
      </c>
      <c r="Z21" s="37">
        <v>89</v>
      </c>
      <c r="AA21" s="40">
        <f t="shared" si="19"/>
        <v>89</v>
      </c>
      <c r="AB21" s="39">
        <f t="shared" si="20"/>
        <v>381009</v>
      </c>
      <c r="AC21" s="11">
        <f t="shared" si="16"/>
        <v>381009</v>
      </c>
      <c r="AD21" s="36">
        <f t="shared" si="17"/>
        <v>47091</v>
      </c>
    </row>
    <row r="22" spans="1:30" ht="25.5" customHeight="1" x14ac:dyDescent="0.2">
      <c r="A22" s="6" t="s">
        <v>4</v>
      </c>
      <c r="B22" s="7">
        <v>285</v>
      </c>
      <c r="C22" s="7">
        <v>117420</v>
      </c>
      <c r="D22" s="18">
        <v>88</v>
      </c>
      <c r="E22" s="17">
        <f t="shared" si="1"/>
        <v>87.999489013796634</v>
      </c>
      <c r="F22" s="8">
        <f t="shared" si="2"/>
        <v>103329.60000000001</v>
      </c>
      <c r="G22" s="11">
        <v>103329</v>
      </c>
      <c r="H22" s="7">
        <f t="shared" si="3"/>
        <v>14091</v>
      </c>
      <c r="I22" s="4">
        <v>116</v>
      </c>
      <c r="J22" s="4">
        <v>72</v>
      </c>
      <c r="K22" s="4">
        <v>11</v>
      </c>
      <c r="L22" s="36">
        <v>150</v>
      </c>
      <c r="M22" s="36">
        <f t="shared" si="4"/>
        <v>349</v>
      </c>
      <c r="N22" s="11">
        <f t="shared" si="5"/>
        <v>111331</v>
      </c>
      <c r="O22" s="37">
        <v>88</v>
      </c>
      <c r="P22" s="38">
        <f t="shared" si="14"/>
        <v>87.999748497723004</v>
      </c>
      <c r="Q22" s="39">
        <f t="shared" si="18"/>
        <v>97971.28</v>
      </c>
      <c r="R22" s="11">
        <v>97971</v>
      </c>
      <c r="S22" s="36">
        <f t="shared" si="15"/>
        <v>13360</v>
      </c>
      <c r="T22" s="4">
        <v>116</v>
      </c>
      <c r="U22" s="4">
        <v>72</v>
      </c>
      <c r="V22" s="4">
        <v>11</v>
      </c>
      <c r="W22" s="4">
        <v>193</v>
      </c>
      <c r="X22" s="36">
        <f t="shared" si="0"/>
        <v>392</v>
      </c>
      <c r="Y22" s="11">
        <f t="shared" si="7"/>
        <v>117600</v>
      </c>
      <c r="Z22" s="37">
        <v>90</v>
      </c>
      <c r="AA22" s="40">
        <f t="shared" si="19"/>
        <v>90</v>
      </c>
      <c r="AB22" s="39">
        <f t="shared" si="20"/>
        <v>105840</v>
      </c>
      <c r="AC22" s="11">
        <f t="shared" si="16"/>
        <v>105840</v>
      </c>
      <c r="AD22" s="36">
        <f t="shared" si="17"/>
        <v>11760</v>
      </c>
    </row>
    <row r="23" spans="1:30" ht="25.5" customHeight="1" x14ac:dyDescent="0.2">
      <c r="A23" s="6" t="s">
        <v>3</v>
      </c>
      <c r="B23" s="7">
        <v>742</v>
      </c>
      <c r="C23" s="7">
        <v>305704</v>
      </c>
      <c r="D23" s="18">
        <v>91</v>
      </c>
      <c r="E23" s="17">
        <f t="shared" si="1"/>
        <v>90.999790647161959</v>
      </c>
      <c r="F23" s="8">
        <f t="shared" si="2"/>
        <v>278190.64</v>
      </c>
      <c r="G23" s="11">
        <v>278190</v>
      </c>
      <c r="H23" s="7">
        <f t="shared" si="3"/>
        <v>27514</v>
      </c>
      <c r="I23" s="4">
        <v>81</v>
      </c>
      <c r="J23" s="4">
        <v>124</v>
      </c>
      <c r="K23" s="4">
        <v>43</v>
      </c>
      <c r="L23" s="36">
        <v>666</v>
      </c>
      <c r="M23" s="36">
        <f t="shared" si="4"/>
        <v>914</v>
      </c>
      <c r="N23" s="11">
        <f t="shared" si="5"/>
        <v>291566</v>
      </c>
      <c r="O23" s="37">
        <v>91</v>
      </c>
      <c r="P23" s="38">
        <f t="shared" si="14"/>
        <v>90.999979421468893</v>
      </c>
      <c r="Q23" s="39">
        <f t="shared" si="18"/>
        <v>265325.06</v>
      </c>
      <c r="R23" s="11">
        <v>265325</v>
      </c>
      <c r="S23" s="36">
        <f t="shared" si="15"/>
        <v>26241</v>
      </c>
      <c r="T23" s="4">
        <v>81</v>
      </c>
      <c r="U23" s="4">
        <v>124</v>
      </c>
      <c r="V23" s="4">
        <v>43</v>
      </c>
      <c r="W23" s="4">
        <v>856</v>
      </c>
      <c r="X23" s="36">
        <f t="shared" si="0"/>
        <v>1104</v>
      </c>
      <c r="Y23" s="11">
        <f t="shared" si="7"/>
        <v>331200</v>
      </c>
      <c r="Z23" s="37">
        <v>90</v>
      </c>
      <c r="AA23" s="40">
        <f t="shared" si="19"/>
        <v>90</v>
      </c>
      <c r="AB23" s="39">
        <f t="shared" si="20"/>
        <v>298080</v>
      </c>
      <c r="AC23" s="11">
        <f t="shared" si="16"/>
        <v>298080</v>
      </c>
      <c r="AD23" s="36">
        <f t="shared" si="17"/>
        <v>33120</v>
      </c>
    </row>
    <row r="24" spans="1:30" ht="25.5" customHeight="1" x14ac:dyDescent="0.2">
      <c r="A24" s="6" t="s">
        <v>2</v>
      </c>
      <c r="B24" s="7">
        <v>835</v>
      </c>
      <c r="C24" s="7">
        <v>344020</v>
      </c>
      <c r="D24" s="18">
        <v>90</v>
      </c>
      <c r="E24" s="17">
        <f t="shared" si="1"/>
        <v>90</v>
      </c>
      <c r="F24" s="8">
        <f t="shared" si="2"/>
        <v>309618</v>
      </c>
      <c r="G24" s="11">
        <v>309618</v>
      </c>
      <c r="H24" s="7">
        <f t="shared" si="3"/>
        <v>34402</v>
      </c>
      <c r="I24" s="4">
        <v>132</v>
      </c>
      <c r="J24" s="4">
        <v>137</v>
      </c>
      <c r="K24" s="4">
        <v>99</v>
      </c>
      <c r="L24" s="36">
        <v>653</v>
      </c>
      <c r="M24" s="36">
        <f t="shared" si="4"/>
        <v>1021</v>
      </c>
      <c r="N24" s="11">
        <f t="shared" si="5"/>
        <v>325699</v>
      </c>
      <c r="O24" s="37">
        <v>90</v>
      </c>
      <c r="P24" s="38">
        <f t="shared" si="14"/>
        <v>89.999969296804721</v>
      </c>
      <c r="Q24" s="39">
        <f t="shared" si="18"/>
        <v>293129.09999999998</v>
      </c>
      <c r="R24" s="11">
        <v>293129</v>
      </c>
      <c r="S24" s="36">
        <f t="shared" si="15"/>
        <v>32570</v>
      </c>
      <c r="T24" s="4">
        <v>132</v>
      </c>
      <c r="U24" s="4">
        <v>137</v>
      </c>
      <c r="V24" s="4">
        <v>99</v>
      </c>
      <c r="W24" s="4">
        <v>839</v>
      </c>
      <c r="X24" s="36">
        <f t="shared" si="0"/>
        <v>1207</v>
      </c>
      <c r="Y24" s="11">
        <f t="shared" si="7"/>
        <v>362100</v>
      </c>
      <c r="Z24" s="37">
        <v>90</v>
      </c>
      <c r="AA24" s="40">
        <f t="shared" si="19"/>
        <v>90</v>
      </c>
      <c r="AB24" s="39">
        <f t="shared" si="20"/>
        <v>325890</v>
      </c>
      <c r="AC24" s="11">
        <f t="shared" si="16"/>
        <v>325890</v>
      </c>
      <c r="AD24" s="36">
        <f t="shared" si="17"/>
        <v>36210</v>
      </c>
    </row>
    <row r="25" spans="1:30" ht="25.5" customHeight="1" x14ac:dyDescent="0.2">
      <c r="A25" s="6" t="s">
        <v>1</v>
      </c>
      <c r="B25" s="19" t="s">
        <v>28</v>
      </c>
      <c r="C25" s="20"/>
      <c r="D25" s="20"/>
      <c r="E25" s="20"/>
      <c r="F25" s="20"/>
      <c r="G25" s="20"/>
      <c r="H25" s="21"/>
      <c r="I25" s="22" t="s">
        <v>28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5.5" customHeight="1" x14ac:dyDescent="0.2">
      <c r="A26" s="9" t="s">
        <v>0</v>
      </c>
      <c r="B26" s="10">
        <f>SUM(B8:B14,B16:B24)</f>
        <v>13915</v>
      </c>
      <c r="C26" s="10">
        <f t="shared" ref="C26:H26" si="21">SUM(C8:C14,C16:C24)</f>
        <v>5732980</v>
      </c>
      <c r="D26" s="10">
        <f t="shared" si="21"/>
        <v>1434</v>
      </c>
      <c r="E26" s="10">
        <f t="shared" si="21"/>
        <v>1433.5911787185178</v>
      </c>
      <c r="F26" s="10">
        <f t="shared" si="21"/>
        <v>5138278.5999999996</v>
      </c>
      <c r="G26" s="11">
        <f t="shared" si="21"/>
        <v>5135273</v>
      </c>
      <c r="H26" s="10">
        <f t="shared" si="21"/>
        <v>597707</v>
      </c>
      <c r="I26" s="11">
        <f>SUM(I8:I14,I16:I24)</f>
        <v>2720</v>
      </c>
      <c r="J26" s="11">
        <f t="shared" ref="J26:AD26" si="22">SUM(J8:J14,J16:J24)</f>
        <v>2707</v>
      </c>
      <c r="K26" s="11">
        <f t="shared" si="22"/>
        <v>739</v>
      </c>
      <c r="L26" s="11">
        <f t="shared" si="22"/>
        <v>10966</v>
      </c>
      <c r="M26" s="11">
        <f t="shared" si="22"/>
        <v>17132</v>
      </c>
      <c r="N26" s="12">
        <f t="shared" si="22"/>
        <v>5465108</v>
      </c>
      <c r="O26" s="12"/>
      <c r="P26" s="12"/>
      <c r="Q26" s="13">
        <f>Q8+Q9+Q10+Q11+Q12+Q13+Q14+Q16+Q17+Q18+Q19+Q20+Q21+Q22+Q23+Q24</f>
        <v>4898522.5299999993</v>
      </c>
      <c r="R26" s="11">
        <f t="shared" si="22"/>
        <v>4898517</v>
      </c>
      <c r="S26" s="14">
        <f t="shared" si="22"/>
        <v>566591</v>
      </c>
      <c r="T26" s="11">
        <f t="shared" si="22"/>
        <v>2720</v>
      </c>
      <c r="U26" s="11">
        <f t="shared" si="22"/>
        <v>2707</v>
      </c>
      <c r="V26" s="11">
        <f t="shared" si="22"/>
        <v>739</v>
      </c>
      <c r="W26" s="11">
        <f t="shared" si="22"/>
        <v>14074</v>
      </c>
      <c r="X26" s="11">
        <f t="shared" si="22"/>
        <v>20240</v>
      </c>
      <c r="Y26" s="15">
        <f>SUM(Y8:Y14,Y16:Y24)</f>
        <v>6072000</v>
      </c>
      <c r="Z26" s="16"/>
      <c r="AA26" s="12"/>
      <c r="AB26" s="13">
        <f>AB8+AB9+AB10+AB11+AB12+AB13+AB14+AB16+AB17+AB18+AB19+AB20+AB21+AB22+AB23+AB24</f>
        <v>5414427</v>
      </c>
      <c r="AC26" s="11">
        <f t="shared" si="22"/>
        <v>5414427</v>
      </c>
      <c r="AD26" s="14">
        <f t="shared" si="22"/>
        <v>657573</v>
      </c>
    </row>
    <row r="28" spans="1:30" hidden="1" x14ac:dyDescent="0.2"/>
    <row r="29" spans="1:30" hidden="1" x14ac:dyDescent="0.2"/>
    <row r="30" spans="1:30" x14ac:dyDescent="0.2"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</row>
    <row r="31" spans="1:30" x14ac:dyDescent="0.2">
      <c r="A31" s="43"/>
      <c r="I31" s="44"/>
      <c r="J31" s="44"/>
    </row>
    <row r="32" spans="1:30" x14ac:dyDescent="0.2">
      <c r="A32" s="43"/>
      <c r="I32" s="44"/>
      <c r="J32" s="44"/>
    </row>
    <row r="33" spans="1:14" x14ac:dyDescent="0.2">
      <c r="A33" s="45"/>
      <c r="I33" s="44"/>
      <c r="J33" s="44"/>
    </row>
    <row r="34" spans="1:14" x14ac:dyDescent="0.2">
      <c r="A34" s="45"/>
      <c r="I34" s="44"/>
      <c r="J34" s="44"/>
    </row>
    <row r="35" spans="1:14" x14ac:dyDescent="0.2">
      <c r="A35" s="45"/>
      <c r="I35" s="44"/>
      <c r="J35" s="44"/>
      <c r="N35" s="2" t="s">
        <v>43</v>
      </c>
    </row>
    <row r="36" spans="1:14" x14ac:dyDescent="0.2">
      <c r="A36" s="43"/>
      <c r="I36" s="44"/>
      <c r="J36" s="44"/>
    </row>
    <row r="37" spans="1:14" x14ac:dyDescent="0.2">
      <c r="A37" s="46"/>
      <c r="I37" s="44"/>
      <c r="J37" s="44"/>
    </row>
    <row r="38" spans="1:14" x14ac:dyDescent="0.2">
      <c r="A38" s="47"/>
      <c r="I38" s="44"/>
      <c r="J38" s="44"/>
    </row>
    <row r="39" spans="1:14" x14ac:dyDescent="0.2">
      <c r="A39" s="47"/>
      <c r="I39" s="44"/>
      <c r="J39" s="44"/>
    </row>
    <row r="40" spans="1:14" x14ac:dyDescent="0.2">
      <c r="A40" s="47"/>
      <c r="I40" s="44"/>
      <c r="J40" s="44"/>
    </row>
    <row r="41" spans="1:14" x14ac:dyDescent="0.2">
      <c r="A41" s="47"/>
      <c r="I41" s="44"/>
      <c r="J41" s="44"/>
    </row>
    <row r="42" spans="1:14" x14ac:dyDescent="0.2">
      <c r="A42" s="43"/>
      <c r="I42" s="44"/>
      <c r="J42" s="44"/>
    </row>
  </sheetData>
  <mergeCells count="15">
    <mergeCell ref="B25:H25"/>
    <mergeCell ref="A2:AD2"/>
    <mergeCell ref="I25:AD25"/>
    <mergeCell ref="I15:AD15"/>
    <mergeCell ref="A4:A6"/>
    <mergeCell ref="I4:S4"/>
    <mergeCell ref="T4:AD4"/>
    <mergeCell ref="N5:S5"/>
    <mergeCell ref="Y5:AD5"/>
    <mergeCell ref="I5:M6"/>
    <mergeCell ref="T5:X6"/>
    <mergeCell ref="B4:H4"/>
    <mergeCell ref="B5:B6"/>
    <mergeCell ref="C5:H5"/>
    <mergeCell ref="B15:H15"/>
  </mergeCells>
  <pageMargins left="0.31496062992125984" right="0.31496062992125984" top="0.55118110236220474" bottom="0.35433070866141736" header="0.11811023622047245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 2021-2023 </vt:lpstr>
      <vt:lpstr>'Мониторинг 2021-2023 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2020-08-28T15:09:34Z</cp:lastPrinted>
  <dcterms:created xsi:type="dcterms:W3CDTF">2020-07-27T13:12:11Z</dcterms:created>
  <dcterms:modified xsi:type="dcterms:W3CDTF">2020-08-28T15:09:36Z</dcterms:modified>
</cp:coreProperties>
</file>