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32760" yWindow="32880" windowWidth="19440" windowHeight="11760"/>
  </bookViews>
  <sheets>
    <sheet name="С изменениями размера на 2021 " sheetId="15" r:id="rId1"/>
  </sheets>
  <definedNames>
    <definedName name="_xlnm.Print_Titles" localSheetId="0">'С изменениями размера на 2021 '!$5:$6</definedName>
    <definedName name="_xlnm.Print_Area" localSheetId="0">'С изменениями размера на 2021 '!$A$1:$L$198</definedName>
  </definedNames>
  <calcPr calcId="145621"/>
</workbook>
</file>

<file path=xl/calcChain.xml><?xml version="1.0" encoding="utf-8"?>
<calcChain xmlns="http://schemas.openxmlformats.org/spreadsheetml/2006/main">
  <c r="J198" i="15" l="1"/>
  <c r="L178" i="15"/>
  <c r="L148" i="15"/>
  <c r="L98" i="15"/>
  <c r="L86" i="15"/>
  <c r="L14" i="15"/>
  <c r="M178" i="15"/>
  <c r="N178" i="15"/>
  <c r="M148" i="15"/>
  <c r="N148" i="15" s="1"/>
  <c r="M98" i="15"/>
  <c r="N98" i="15" s="1"/>
  <c r="M86" i="15"/>
  <c r="M14" i="15"/>
  <c r="N14" i="15" s="1"/>
  <c r="N86" i="15"/>
  <c r="E198" i="15"/>
  <c r="E197" i="15"/>
  <c r="E196" i="15"/>
  <c r="E195" i="15"/>
  <c r="E194" i="15"/>
  <c r="E193" i="15"/>
  <c r="E192" i="15"/>
  <c r="E191" i="15"/>
  <c r="E190" i="15"/>
  <c r="E189" i="15"/>
  <c r="E188" i="15"/>
  <c r="E187" i="15"/>
  <c r="E186" i="15"/>
  <c r="E185" i="15"/>
  <c r="E184" i="15"/>
  <c r="E183" i="15"/>
  <c r="E182" i="15"/>
  <c r="E181" i="15"/>
  <c r="E180" i="15"/>
  <c r="E179" i="15"/>
  <c r="E178" i="15"/>
  <c r="E177" i="15"/>
  <c r="E176" i="15"/>
  <c r="E175" i="15"/>
  <c r="E174" i="15"/>
  <c r="E173" i="15"/>
  <c r="E172" i="15"/>
  <c r="E171" i="15"/>
  <c r="E170" i="15"/>
  <c r="E169" i="15"/>
  <c r="E168" i="15"/>
  <c r="E167" i="15"/>
  <c r="E166" i="15"/>
  <c r="E165" i="15"/>
  <c r="E164" i="15"/>
  <c r="E163" i="15"/>
  <c r="E162" i="15"/>
  <c r="E161" i="15"/>
  <c r="E160" i="15"/>
  <c r="E159" i="15"/>
  <c r="E158" i="15"/>
  <c r="E157" i="15"/>
  <c r="E156" i="15"/>
  <c r="E155" i="15"/>
  <c r="E154" i="15"/>
  <c r="E153" i="15"/>
  <c r="E152" i="15"/>
  <c r="E151" i="15"/>
  <c r="E150" i="15"/>
  <c r="E149" i="15"/>
  <c r="E148" i="15"/>
  <c r="E147" i="15"/>
  <c r="E146" i="15"/>
  <c r="E145" i="15"/>
  <c r="E144" i="15"/>
  <c r="E143" i="15"/>
  <c r="E142" i="15"/>
  <c r="E141" i="15"/>
  <c r="E140" i="15"/>
  <c r="E139" i="15"/>
  <c r="E138" i="15"/>
  <c r="E137" i="15"/>
  <c r="E136" i="15"/>
  <c r="E135" i="15"/>
  <c r="E134" i="15"/>
  <c r="E133" i="15"/>
  <c r="E132" i="15"/>
  <c r="E131" i="15"/>
  <c r="E130" i="15"/>
  <c r="E129" i="15"/>
  <c r="E128" i="15"/>
  <c r="E127" i="15"/>
  <c r="E126" i="15"/>
  <c r="E125" i="15"/>
  <c r="E124" i="15"/>
  <c r="E123" i="15"/>
  <c r="E122" i="15"/>
  <c r="E121" i="15"/>
  <c r="E120" i="15"/>
  <c r="E119" i="15"/>
  <c r="E118" i="15"/>
  <c r="E117" i="15"/>
  <c r="E116" i="15"/>
  <c r="E115" i="15"/>
  <c r="E114" i="15"/>
  <c r="E113" i="15"/>
  <c r="E112" i="15"/>
  <c r="E111" i="15"/>
  <c r="E110" i="15"/>
  <c r="E109" i="15"/>
  <c r="E108" i="15"/>
  <c r="E107" i="15"/>
  <c r="E106" i="15"/>
  <c r="E105" i="15"/>
  <c r="E104" i="15"/>
  <c r="E103" i="15"/>
  <c r="E102" i="15"/>
  <c r="E101" i="15"/>
  <c r="E100" i="15"/>
  <c r="E99" i="15"/>
  <c r="E98" i="15"/>
  <c r="E97" i="15"/>
  <c r="E96" i="15"/>
  <c r="E95" i="15"/>
  <c r="E94" i="15"/>
  <c r="E93" i="15"/>
  <c r="E92" i="15"/>
  <c r="E91" i="15"/>
  <c r="E90" i="15"/>
  <c r="E89" i="15"/>
  <c r="E88" i="15"/>
  <c r="E87" i="15"/>
  <c r="E86" i="15"/>
  <c r="E85" i="15"/>
  <c r="E84" i="15"/>
  <c r="E83" i="15"/>
  <c r="E82" i="15"/>
  <c r="E81" i="15"/>
  <c r="E80" i="15"/>
  <c r="E79" i="15"/>
  <c r="E78" i="15"/>
  <c r="E77" i="15"/>
  <c r="E76" i="15"/>
  <c r="E75" i="15"/>
  <c r="E74" i="15"/>
  <c r="E73" i="15"/>
  <c r="E72" i="15"/>
  <c r="E71" i="15"/>
  <c r="E70" i="15"/>
  <c r="E69" i="15"/>
  <c r="E68" i="15"/>
  <c r="E67" i="15"/>
  <c r="E66" i="15"/>
  <c r="E65" i="15"/>
  <c r="E64" i="15"/>
  <c r="E63" i="15"/>
  <c r="E62" i="15"/>
  <c r="E61" i="15"/>
  <c r="E60" i="15"/>
  <c r="E59" i="15"/>
  <c r="E58" i="15"/>
  <c r="E57" i="15"/>
  <c r="E56" i="15"/>
  <c r="E55" i="15"/>
  <c r="E54" i="15"/>
  <c r="E53" i="15"/>
  <c r="E52" i="15"/>
  <c r="E51" i="15"/>
  <c r="E50" i="15"/>
  <c r="E49" i="15"/>
  <c r="E48" i="15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H7" i="15" s="1"/>
  <c r="G7" i="15" s="1"/>
  <c r="K7" i="15" s="1"/>
  <c r="M7" i="15" s="1"/>
  <c r="H169" i="15"/>
  <c r="G169" i="15"/>
  <c r="K169" i="15" s="1"/>
  <c r="H198" i="15"/>
  <c r="H197" i="15"/>
  <c r="G197" i="15" s="1"/>
  <c r="K197" i="15" s="1"/>
  <c r="F197" i="15"/>
  <c r="H196" i="15"/>
  <c r="G196" i="15" s="1"/>
  <c r="K196" i="15" s="1"/>
  <c r="L196" i="15" s="1"/>
  <c r="F196" i="15"/>
  <c r="F194" i="15"/>
  <c r="H194" i="15"/>
  <c r="G194" i="15" s="1"/>
  <c r="K194" i="15" s="1"/>
  <c r="L194" i="15" s="1"/>
  <c r="H193" i="15"/>
  <c r="G193" i="15"/>
  <c r="K193" i="15" s="1"/>
  <c r="L193" i="15" s="1"/>
  <c r="F193" i="15"/>
  <c r="H191" i="15"/>
  <c r="G191" i="15" s="1"/>
  <c r="K191" i="15" s="1"/>
  <c r="F191" i="15"/>
  <c r="F190" i="15"/>
  <c r="H190" i="15"/>
  <c r="G190" i="15" s="1"/>
  <c r="K190" i="15" s="1"/>
  <c r="L190" i="15" s="1"/>
  <c r="H189" i="15"/>
  <c r="G189" i="15"/>
  <c r="K189" i="15" s="1"/>
  <c r="L189" i="15" s="1"/>
  <c r="F189" i="15"/>
  <c r="F187" i="15"/>
  <c r="H187" i="15"/>
  <c r="G187" i="15" s="1"/>
  <c r="K187" i="15" s="1"/>
  <c r="H186" i="15"/>
  <c r="G186" i="15" s="1"/>
  <c r="K186" i="15" s="1"/>
  <c r="F186" i="15"/>
  <c r="H184" i="15"/>
  <c r="G184" i="15"/>
  <c r="K184" i="15" s="1"/>
  <c r="F184" i="15"/>
  <c r="F183" i="15"/>
  <c r="H183" i="15"/>
  <c r="G183" i="15" s="1"/>
  <c r="K183" i="15" s="1"/>
  <c r="F182" i="15"/>
  <c r="H181" i="15"/>
  <c r="G181" i="15"/>
  <c r="K181" i="15" s="1"/>
  <c r="F181" i="15"/>
  <c r="F179" i="15"/>
  <c r="H179" i="15"/>
  <c r="G179" i="15" s="1"/>
  <c r="K179" i="15" s="1"/>
  <c r="H176" i="15"/>
  <c r="G176" i="15" s="1"/>
  <c r="K176" i="15" s="1"/>
  <c r="F176" i="15"/>
  <c r="F175" i="15"/>
  <c r="H175" i="15"/>
  <c r="G175" i="15" s="1"/>
  <c r="K175" i="15" s="1"/>
  <c r="H173" i="15"/>
  <c r="G173" i="15"/>
  <c r="K173" i="15" s="1"/>
  <c r="F173" i="15"/>
  <c r="F171" i="15"/>
  <c r="F170" i="15"/>
  <c r="H170" i="15"/>
  <c r="G170" i="15" s="1"/>
  <c r="K170" i="15" s="1"/>
  <c r="L170" i="15" s="1"/>
  <c r="F169" i="15"/>
  <c r="F168" i="15"/>
  <c r="F167" i="15"/>
  <c r="F165" i="15"/>
  <c r="H165" i="15"/>
  <c r="G165" i="15" s="1"/>
  <c r="K165" i="15" s="1"/>
  <c r="H164" i="15"/>
  <c r="G164" i="15"/>
  <c r="K164" i="15" s="1"/>
  <c r="L164" i="15" s="1"/>
  <c r="F163" i="15"/>
  <c r="F162" i="15"/>
  <c r="F161" i="15"/>
  <c r="H161" i="15"/>
  <c r="G161" i="15" s="1"/>
  <c r="K161" i="15" s="1"/>
  <c r="M161" i="15" s="1"/>
  <c r="N161" i="15" s="1"/>
  <c r="F160" i="15"/>
  <c r="H160" i="15"/>
  <c r="G160" i="15"/>
  <c r="K160" i="15" s="1"/>
  <c r="F159" i="15"/>
  <c r="H158" i="15"/>
  <c r="G158" i="15" s="1"/>
  <c r="K158" i="15" s="1"/>
  <c r="F156" i="15"/>
  <c r="H156" i="15"/>
  <c r="G156" i="15"/>
  <c r="K156" i="15" s="1"/>
  <c r="H155" i="15"/>
  <c r="G155" i="15" s="1"/>
  <c r="K155" i="15" s="1"/>
  <c r="L155" i="15" s="1"/>
  <c r="H154" i="15"/>
  <c r="G154" i="15" s="1"/>
  <c r="K154" i="15" s="1"/>
  <c r="L154" i="15" s="1"/>
  <c r="F153" i="15"/>
  <c r="F152" i="15"/>
  <c r="H152" i="15"/>
  <c r="G152" i="15" s="1"/>
  <c r="K152" i="15" s="1"/>
  <c r="L152" i="15" s="1"/>
  <c r="H151" i="15"/>
  <c r="G151" i="15"/>
  <c r="K151" i="15" s="1"/>
  <c r="L151" i="15" s="1"/>
  <c r="F151" i="15"/>
  <c r="H150" i="15"/>
  <c r="G150" i="15" s="1"/>
  <c r="K150" i="15" s="1"/>
  <c r="H149" i="15"/>
  <c r="G149" i="15" s="1"/>
  <c r="K149" i="15" s="1"/>
  <c r="H147" i="15"/>
  <c r="G147" i="15"/>
  <c r="K147" i="15" s="1"/>
  <c r="L147" i="15" s="1"/>
  <c r="H146" i="15"/>
  <c r="G146" i="15" s="1"/>
  <c r="K146" i="15" s="1"/>
  <c r="F145" i="15"/>
  <c r="H144" i="15"/>
  <c r="G144" i="15" s="1"/>
  <c r="K144" i="15" s="1"/>
  <c r="H143" i="15"/>
  <c r="G143" i="15" s="1"/>
  <c r="K143" i="15" s="1"/>
  <c r="F142" i="15"/>
  <c r="H142" i="15"/>
  <c r="G142" i="15"/>
  <c r="K142" i="15" s="1"/>
  <c r="L142" i="15" s="1"/>
  <c r="F141" i="15"/>
  <c r="H141" i="15"/>
  <c r="G141" i="15" s="1"/>
  <c r="K141" i="15" s="1"/>
  <c r="H139" i="15"/>
  <c r="G139" i="15" s="1"/>
  <c r="K139" i="15" s="1"/>
  <c r="H138" i="15"/>
  <c r="G138" i="15" s="1"/>
  <c r="F138" i="15"/>
  <c r="F137" i="15"/>
  <c r="H137" i="15"/>
  <c r="G137" i="15" s="1"/>
  <c r="K137" i="15" s="1"/>
  <c r="M137" i="15" s="1"/>
  <c r="N137" i="15" s="1"/>
  <c r="F136" i="15"/>
  <c r="H135" i="15"/>
  <c r="G135" i="15" s="1"/>
  <c r="K135" i="15" s="1"/>
  <c r="L135" i="15" s="1"/>
  <c r="H134" i="15"/>
  <c r="G134" i="15" s="1"/>
  <c r="K134" i="15" s="1"/>
  <c r="F133" i="15"/>
  <c r="H133" i="15"/>
  <c r="G133" i="15"/>
  <c r="K133" i="15" s="1"/>
  <c r="L133" i="15" s="1"/>
  <c r="H132" i="15"/>
  <c r="G132" i="15" s="1"/>
  <c r="K132" i="15" s="1"/>
  <c r="F132" i="15"/>
  <c r="H131" i="15"/>
  <c r="G131" i="15" s="1"/>
  <c r="K131" i="15" s="1"/>
  <c r="H130" i="15"/>
  <c r="G130" i="15" s="1"/>
  <c r="K130" i="15" s="1"/>
  <c r="F130" i="15"/>
  <c r="F129" i="15"/>
  <c r="H129" i="15"/>
  <c r="G129" i="15" s="1"/>
  <c r="K129" i="15" s="1"/>
  <c r="H128" i="15"/>
  <c r="G128" i="15" s="1"/>
  <c r="K128" i="15" s="1"/>
  <c r="F128" i="15"/>
  <c r="H126" i="15"/>
  <c r="G126" i="15"/>
  <c r="K126" i="15" s="1"/>
  <c r="F126" i="15"/>
  <c r="F125" i="15"/>
  <c r="H125" i="15"/>
  <c r="G125" i="15" s="1"/>
  <c r="K125" i="15" s="1"/>
  <c r="M125" i="15" s="1"/>
  <c r="N125" i="15" s="1"/>
  <c r="F124" i="15"/>
  <c r="H123" i="15"/>
  <c r="G123" i="15" s="1"/>
  <c r="K123" i="15"/>
  <c r="F123" i="15"/>
  <c r="F121" i="15"/>
  <c r="H121" i="15"/>
  <c r="G121" i="15"/>
  <c r="K121" i="15" s="1"/>
  <c r="L121" i="15" s="1"/>
  <c r="H120" i="15"/>
  <c r="G120" i="15" s="1"/>
  <c r="K120" i="15"/>
  <c r="F120" i="15"/>
  <c r="H119" i="15"/>
  <c r="G119" i="15" s="1"/>
  <c r="K119" i="15" s="1"/>
  <c r="F119" i="15"/>
  <c r="F118" i="15"/>
  <c r="F116" i="15"/>
  <c r="H116" i="15"/>
  <c r="G116" i="15" s="1"/>
  <c r="K116" i="15" s="1"/>
  <c r="H115" i="15"/>
  <c r="G115" i="15" s="1"/>
  <c r="K115" i="15" s="1"/>
  <c r="F114" i="15"/>
  <c r="F113" i="15"/>
  <c r="F112" i="15"/>
  <c r="H112" i="15"/>
  <c r="G112" i="15"/>
  <c r="K112" i="15" s="1"/>
  <c r="L112" i="15" s="1"/>
  <c r="H111" i="15"/>
  <c r="G111" i="15" s="1"/>
  <c r="K111" i="15"/>
  <c r="L111" i="15" s="1"/>
  <c r="F111" i="15"/>
  <c r="H110" i="15"/>
  <c r="G110" i="15" s="1"/>
  <c r="K110" i="15" s="1"/>
  <c r="F110" i="15"/>
  <c r="F109" i="15"/>
  <c r="H109" i="15"/>
  <c r="G109" i="15"/>
  <c r="K109" i="15" s="1"/>
  <c r="L109" i="15" s="1"/>
  <c r="F108" i="15"/>
  <c r="F107" i="15"/>
  <c r="H105" i="15"/>
  <c r="G105" i="15" s="1"/>
  <c r="K105" i="15" s="1"/>
  <c r="L105" i="15" s="1"/>
  <c r="F104" i="15"/>
  <c r="H103" i="15"/>
  <c r="G103" i="15" s="1"/>
  <c r="K103" i="15" s="1"/>
  <c r="F103" i="15"/>
  <c r="F102" i="15"/>
  <c r="H102" i="15"/>
  <c r="G102" i="15" s="1"/>
  <c r="K102" i="15" s="1"/>
  <c r="F101" i="15"/>
  <c r="F100" i="15"/>
  <c r="H99" i="15"/>
  <c r="G99" i="15" s="1"/>
  <c r="K99" i="15" s="1"/>
  <c r="L99" i="15" s="1"/>
  <c r="H97" i="15"/>
  <c r="G97" i="15" s="1"/>
  <c r="K97" i="15" s="1"/>
  <c r="L97" i="15" s="1"/>
  <c r="F96" i="15"/>
  <c r="F95" i="15"/>
  <c r="H93" i="15"/>
  <c r="G93" i="15" s="1"/>
  <c r="K93" i="15" s="1"/>
  <c r="F93" i="15"/>
  <c r="H91" i="15"/>
  <c r="G91" i="15" s="1"/>
  <c r="K91" i="15" s="1"/>
  <c r="F91" i="15"/>
  <c r="F90" i="15"/>
  <c r="H90" i="15"/>
  <c r="G90" i="15" s="1"/>
  <c r="K90" i="15" s="1"/>
  <c r="F89" i="15"/>
  <c r="H88" i="15"/>
  <c r="G88" i="15"/>
  <c r="K88" i="15" s="1"/>
  <c r="H87" i="15"/>
  <c r="G87" i="15" s="1"/>
  <c r="K87" i="15" s="1"/>
  <c r="L87" i="15" s="1"/>
  <c r="H84" i="15"/>
  <c r="G84" i="15" s="1"/>
  <c r="K84" i="15" s="1"/>
  <c r="H83" i="15"/>
  <c r="G83" i="15" s="1"/>
  <c r="K83" i="15" s="1"/>
  <c r="F83" i="15"/>
  <c r="F82" i="15"/>
  <c r="H82" i="15"/>
  <c r="G82" i="15"/>
  <c r="K82" i="15" s="1"/>
  <c r="F81" i="15"/>
  <c r="H80" i="15"/>
  <c r="G80" i="15" s="1"/>
  <c r="K80" i="15" s="1"/>
  <c r="L80" i="15" s="1"/>
  <c r="F78" i="15"/>
  <c r="H78" i="15"/>
  <c r="G78" i="15" s="1"/>
  <c r="K78" i="15"/>
  <c r="H77" i="15"/>
  <c r="G77" i="15"/>
  <c r="K77" i="15" s="1"/>
  <c r="L77" i="15" s="1"/>
  <c r="H76" i="15"/>
  <c r="G76" i="15" s="1"/>
  <c r="K76" i="15"/>
  <c r="F75" i="15"/>
  <c r="F74" i="15"/>
  <c r="H74" i="15"/>
  <c r="G74" i="15"/>
  <c r="K74" i="15" s="1"/>
  <c r="H73" i="15"/>
  <c r="G73" i="15" s="1"/>
  <c r="K73" i="15"/>
  <c r="F73" i="15"/>
  <c r="H72" i="15"/>
  <c r="G72" i="15" s="1"/>
  <c r="K72" i="15" s="1"/>
  <c r="L72" i="15" s="1"/>
  <c r="H71" i="15"/>
  <c r="G71" i="15"/>
  <c r="K71" i="15" s="1"/>
  <c r="F70" i="15"/>
  <c r="H70" i="15"/>
  <c r="G70" i="15" s="1"/>
  <c r="K70" i="15" s="1"/>
  <c r="H68" i="15"/>
  <c r="G68" i="15" s="1"/>
  <c r="K68" i="15" s="1"/>
  <c r="H67" i="15"/>
  <c r="G67" i="15" s="1"/>
  <c r="K67" i="15" s="1"/>
  <c r="F67" i="15"/>
  <c r="F66" i="15"/>
  <c r="H66" i="15"/>
  <c r="G66" i="15" s="1"/>
  <c r="K66" i="15" s="1"/>
  <c r="F65" i="15"/>
  <c r="H64" i="15"/>
  <c r="G64" i="15" s="1"/>
  <c r="K64" i="15" s="1"/>
  <c r="F62" i="15"/>
  <c r="H62" i="15"/>
  <c r="G62" i="15" s="1"/>
  <c r="K62" i="15"/>
  <c r="L62" i="15" s="1"/>
  <c r="H61" i="15"/>
  <c r="G61" i="15"/>
  <c r="K61" i="15" s="1"/>
  <c r="L61" i="15" s="1"/>
  <c r="H60" i="15"/>
  <c r="G60" i="15" s="1"/>
  <c r="K60" i="15"/>
  <c r="L60" i="15" s="1"/>
  <c r="F59" i="15"/>
  <c r="F58" i="15"/>
  <c r="H58" i="15"/>
  <c r="G58" i="15"/>
  <c r="K58" i="15" s="1"/>
  <c r="L58" i="15" s="1"/>
  <c r="H57" i="15"/>
  <c r="G57" i="15" s="1"/>
  <c r="K57" i="15" s="1"/>
  <c r="F57" i="15"/>
  <c r="H56" i="15"/>
  <c r="G56" i="15"/>
  <c r="K56" i="15" s="1"/>
  <c r="L56" i="15" s="1"/>
  <c r="H55" i="15"/>
  <c r="G55" i="15"/>
  <c r="K55" i="15" s="1"/>
  <c r="L55" i="15" s="1"/>
  <c r="F54" i="15"/>
  <c r="H54" i="15"/>
  <c r="G54" i="15" s="1"/>
  <c r="K54" i="15" s="1"/>
  <c r="H52" i="15"/>
  <c r="G52" i="15" s="1"/>
  <c r="K52" i="15" s="1"/>
  <c r="H50" i="15"/>
  <c r="G50" i="15" s="1"/>
  <c r="K50" i="15" s="1"/>
  <c r="H49" i="15"/>
  <c r="G49" i="15" s="1"/>
  <c r="K49" i="15" s="1"/>
  <c r="F49" i="15"/>
  <c r="F48" i="15"/>
  <c r="H48" i="15"/>
  <c r="G48" i="15" s="1"/>
  <c r="K48" i="15" s="1"/>
  <c r="F47" i="15"/>
  <c r="H46" i="15"/>
  <c r="G46" i="15"/>
  <c r="K46" i="15" s="1"/>
  <c r="L46" i="15" s="1"/>
  <c r="F44" i="15"/>
  <c r="H44" i="15"/>
  <c r="G44" i="15" s="1"/>
  <c r="K44" i="15" s="1"/>
  <c r="L44" i="15" s="1"/>
  <c r="F43" i="15"/>
  <c r="H43" i="15"/>
  <c r="G43" i="15"/>
  <c r="K43" i="15" s="1"/>
  <c r="L43" i="15" s="1"/>
  <c r="F42" i="15"/>
  <c r="H41" i="15"/>
  <c r="G41" i="15" s="1"/>
  <c r="K41" i="15" s="1"/>
  <c r="F39" i="15"/>
  <c r="H39" i="15"/>
  <c r="G39" i="15"/>
  <c r="K39" i="15" s="1"/>
  <c r="L39" i="15" s="1"/>
  <c r="H38" i="15"/>
  <c r="G38" i="15" s="1"/>
  <c r="K38" i="15" s="1"/>
  <c r="H37" i="15"/>
  <c r="G37" i="15" s="1"/>
  <c r="K37" i="15" s="1"/>
  <c r="F36" i="15"/>
  <c r="H36" i="15"/>
  <c r="G36" i="15"/>
  <c r="K36" i="15" s="1"/>
  <c r="F33" i="15"/>
  <c r="H33" i="15"/>
  <c r="G33" i="15" s="1"/>
  <c r="K33" i="15" s="1"/>
  <c r="H32" i="15"/>
  <c r="G32" i="15" s="1"/>
  <c r="K32" i="15" s="1"/>
  <c r="H31" i="15"/>
  <c r="G31" i="15"/>
  <c r="K31" i="15" s="1"/>
  <c r="L31" i="15" s="1"/>
  <c r="F30" i="15"/>
  <c r="F29" i="15"/>
  <c r="H29" i="15"/>
  <c r="G29" i="15" s="1"/>
  <c r="K29" i="15" s="1"/>
  <c r="H28" i="15"/>
  <c r="G28" i="15" s="1"/>
  <c r="K28" i="15" s="1"/>
  <c r="H27" i="15"/>
  <c r="G27" i="15" s="1"/>
  <c r="K27" i="15" s="1"/>
  <c r="F27" i="15"/>
  <c r="F26" i="15"/>
  <c r="H26" i="15"/>
  <c r="G26" i="15"/>
  <c r="K26" i="15" s="1"/>
  <c r="L26" i="15" s="1"/>
  <c r="F25" i="15"/>
  <c r="H24" i="15"/>
  <c r="G24" i="15" s="1"/>
  <c r="K24" i="15" s="1"/>
  <c r="F22" i="15"/>
  <c r="H22" i="15"/>
  <c r="G22" i="15"/>
  <c r="K22" i="15" s="1"/>
  <c r="F20" i="15"/>
  <c r="F19" i="15"/>
  <c r="H19" i="15"/>
  <c r="F18" i="15"/>
  <c r="F17" i="15"/>
  <c r="H17" i="15"/>
  <c r="G17" i="15" s="1"/>
  <c r="K17" i="15" s="1"/>
  <c r="F16" i="15"/>
  <c r="H16" i="15"/>
  <c r="F15" i="15"/>
  <c r="H15" i="15"/>
  <c r="H13" i="15"/>
  <c r="G13" i="15" s="1"/>
  <c r="K13" i="15" s="1"/>
  <c r="F13" i="15"/>
  <c r="H12" i="15"/>
  <c r="G12" i="15" s="1"/>
  <c r="K12" i="15" s="1"/>
  <c r="F12" i="15"/>
  <c r="F11" i="15"/>
  <c r="H11" i="15"/>
  <c r="G11" i="15" s="1"/>
  <c r="F10" i="15"/>
  <c r="F9" i="15"/>
  <c r="F8" i="15"/>
  <c r="A8" i="15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F7" i="15"/>
  <c r="M72" i="15"/>
  <c r="N72" i="15" s="1"/>
  <c r="M147" i="15"/>
  <c r="N147" i="15" s="1"/>
  <c r="M164" i="15"/>
  <c r="N164" i="15" s="1"/>
  <c r="M196" i="15"/>
  <c r="N196" i="15" s="1"/>
  <c r="M194" i="15"/>
  <c r="N194" i="15" s="1"/>
  <c r="M193" i="15"/>
  <c r="N193" i="15" s="1"/>
  <c r="M190" i="15"/>
  <c r="N190" i="15" s="1"/>
  <c r="M189" i="15"/>
  <c r="N189" i="15" s="1"/>
  <c r="M179" i="15"/>
  <c r="N179" i="15" s="1"/>
  <c r="M170" i="15"/>
  <c r="N170" i="15" s="1"/>
  <c r="M155" i="15"/>
  <c r="N155" i="15" s="1"/>
  <c r="M154" i="15"/>
  <c r="N154" i="15" s="1"/>
  <c r="M152" i="15"/>
  <c r="N152" i="15" s="1"/>
  <c r="M151" i="15"/>
  <c r="N151" i="15" s="1"/>
  <c r="M142" i="15"/>
  <c r="N142" i="15" s="1"/>
  <c r="M135" i="15"/>
  <c r="N135" i="15" s="1"/>
  <c r="M133" i="15"/>
  <c r="N133" i="15" s="1"/>
  <c r="M121" i="15"/>
  <c r="N121" i="15" s="1"/>
  <c r="M112" i="15"/>
  <c r="N112" i="15" s="1"/>
  <c r="M111" i="15"/>
  <c r="N111" i="15" s="1"/>
  <c r="M105" i="15"/>
  <c r="N105" i="15" s="1"/>
  <c r="M97" i="15"/>
  <c r="N97" i="15" s="1"/>
  <c r="M80" i="15"/>
  <c r="N80" i="15" s="1"/>
  <c r="M77" i="15"/>
  <c r="N77" i="15"/>
  <c r="M74" i="15"/>
  <c r="N74" i="15"/>
  <c r="M87" i="15"/>
  <c r="N87" i="15"/>
  <c r="M99" i="15"/>
  <c r="N99" i="15"/>
  <c r="G19" i="15"/>
  <c r="K19" i="15"/>
  <c r="L19" i="15" s="1"/>
  <c r="K11" i="15"/>
  <c r="K138" i="15"/>
  <c r="G16" i="15"/>
  <c r="K16" i="15" s="1"/>
  <c r="G15" i="15"/>
  <c r="K15" i="15" s="1"/>
  <c r="H10" i="15"/>
  <c r="G10" i="15" s="1"/>
  <c r="K10" i="15" s="1"/>
  <c r="F117" i="15"/>
  <c r="F122" i="15"/>
  <c r="H122" i="15"/>
  <c r="G122" i="15"/>
  <c r="K122" i="15" s="1"/>
  <c r="F157" i="15"/>
  <c r="H157" i="15"/>
  <c r="G157" i="15" s="1"/>
  <c r="K157" i="15" s="1"/>
  <c r="F172" i="15"/>
  <c r="H172" i="15"/>
  <c r="G172" i="15"/>
  <c r="K172" i="15" s="1"/>
  <c r="H8" i="15"/>
  <c r="G8" i="15" s="1"/>
  <c r="H18" i="15"/>
  <c r="G18" i="15" s="1"/>
  <c r="K18" i="15" s="1"/>
  <c r="H20" i="15"/>
  <c r="G20" i="15" s="1"/>
  <c r="K20" i="15" s="1"/>
  <c r="F23" i="15"/>
  <c r="F34" i="15"/>
  <c r="F35" i="15"/>
  <c r="F40" i="15"/>
  <c r="F45" i="15"/>
  <c r="F51" i="15"/>
  <c r="F53" i="15"/>
  <c r="F63" i="15"/>
  <c r="F69" i="15"/>
  <c r="F79" i="15"/>
  <c r="F85" i="15"/>
  <c r="H89" i="15"/>
  <c r="G89" i="15" s="1"/>
  <c r="K89" i="15" s="1"/>
  <c r="F97" i="15"/>
  <c r="F105" i="15"/>
  <c r="F115" i="15"/>
  <c r="H117" i="15"/>
  <c r="G117" i="15" s="1"/>
  <c r="K117" i="15" s="1"/>
  <c r="F140" i="15"/>
  <c r="H140" i="15"/>
  <c r="G140" i="15" s="1"/>
  <c r="K140" i="15" s="1"/>
  <c r="H9" i="15"/>
  <c r="G9" i="15"/>
  <c r="K9" i="15" s="1"/>
  <c r="H21" i="15"/>
  <c r="G21" i="15"/>
  <c r="K21" i="15" s="1"/>
  <c r="F21" i="15"/>
  <c r="H23" i="15"/>
  <c r="G23" i="15" s="1"/>
  <c r="K23" i="15" s="1"/>
  <c r="H34" i="15"/>
  <c r="G34" i="15" s="1"/>
  <c r="K34" i="15" s="1"/>
  <c r="H35" i="15"/>
  <c r="G35" i="15"/>
  <c r="K35" i="15" s="1"/>
  <c r="M35" i="15" s="1"/>
  <c r="N35" i="15" s="1"/>
  <c r="H40" i="15"/>
  <c r="G40" i="15" s="1"/>
  <c r="K40" i="15" s="1"/>
  <c r="H45" i="15"/>
  <c r="G45" i="15" s="1"/>
  <c r="K45" i="15" s="1"/>
  <c r="H51" i="15"/>
  <c r="G51" i="15" s="1"/>
  <c r="K51" i="15" s="1"/>
  <c r="H53" i="15"/>
  <c r="G53" i="15"/>
  <c r="K53" i="15" s="1"/>
  <c r="H63" i="15"/>
  <c r="G63" i="15" s="1"/>
  <c r="K63" i="15" s="1"/>
  <c r="H69" i="15"/>
  <c r="G69" i="15" s="1"/>
  <c r="K69" i="15" s="1"/>
  <c r="H79" i="15"/>
  <c r="G79" i="15" s="1"/>
  <c r="K79" i="15" s="1"/>
  <c r="H85" i="15"/>
  <c r="G85" i="15"/>
  <c r="K85" i="15" s="1"/>
  <c r="F106" i="15"/>
  <c r="H25" i="15"/>
  <c r="G25" i="15" s="1"/>
  <c r="K25" i="15" s="1"/>
  <c r="H30" i="15"/>
  <c r="G30" i="15" s="1"/>
  <c r="K30" i="15" s="1"/>
  <c r="F32" i="15"/>
  <c r="F37" i="15"/>
  <c r="H42" i="15"/>
  <c r="G42" i="15"/>
  <c r="K42" i="15" s="1"/>
  <c r="H47" i="15"/>
  <c r="G47" i="15" s="1"/>
  <c r="K47" i="15" s="1"/>
  <c r="F55" i="15"/>
  <c r="H59" i="15"/>
  <c r="G59" i="15" s="1"/>
  <c r="K59" i="15" s="1"/>
  <c r="F61" i="15"/>
  <c r="H65" i="15"/>
  <c r="G65" i="15" s="1"/>
  <c r="K65" i="15" s="1"/>
  <c r="F71" i="15"/>
  <c r="H75" i="15"/>
  <c r="G75" i="15"/>
  <c r="K75" i="15" s="1"/>
  <c r="F77" i="15"/>
  <c r="H81" i="15"/>
  <c r="G81" i="15" s="1"/>
  <c r="K81" i="15" s="1"/>
  <c r="F87" i="15"/>
  <c r="F88" i="15"/>
  <c r="F92" i="15"/>
  <c r="H92" i="15"/>
  <c r="G92" i="15"/>
  <c r="K92" i="15" s="1"/>
  <c r="F99" i="15"/>
  <c r="H106" i="15"/>
  <c r="G106" i="15" s="1"/>
  <c r="K106" i="15" s="1"/>
  <c r="F24" i="15"/>
  <c r="F28" i="15"/>
  <c r="F31" i="15"/>
  <c r="F38" i="15"/>
  <c r="F41" i="15"/>
  <c r="F46" i="15"/>
  <c r="F50" i="15"/>
  <c r="F52" i="15"/>
  <c r="F56" i="15"/>
  <c r="F60" i="15"/>
  <c r="F64" i="15"/>
  <c r="F68" i="15"/>
  <c r="F72" i="15"/>
  <c r="F76" i="15"/>
  <c r="F80" i="15"/>
  <c r="F84" i="15"/>
  <c r="H95" i="15"/>
  <c r="G95" i="15" s="1"/>
  <c r="K95" i="15" s="1"/>
  <c r="H101" i="15"/>
  <c r="G101" i="15"/>
  <c r="K101" i="15" s="1"/>
  <c r="H108" i="15"/>
  <c r="G108" i="15" s="1"/>
  <c r="K108" i="15" s="1"/>
  <c r="H113" i="15"/>
  <c r="G113" i="15" s="1"/>
  <c r="K113" i="15" s="1"/>
  <c r="H124" i="15"/>
  <c r="G124" i="15" s="1"/>
  <c r="K124" i="15" s="1"/>
  <c r="F147" i="15"/>
  <c r="F155" i="15"/>
  <c r="H174" i="15"/>
  <c r="G174" i="15" s="1"/>
  <c r="K174" i="15" s="1"/>
  <c r="F174" i="15"/>
  <c r="F177" i="15"/>
  <c r="H177" i="15"/>
  <c r="G177" i="15"/>
  <c r="K177" i="15" s="1"/>
  <c r="H94" i="15"/>
  <c r="G94" i="15" s="1"/>
  <c r="K94" i="15" s="1"/>
  <c r="F94" i="15"/>
  <c r="F127" i="15"/>
  <c r="H127" i="15"/>
  <c r="G127" i="15" s="1"/>
  <c r="K127" i="15" s="1"/>
  <c r="F134" i="15"/>
  <c r="F143" i="15"/>
  <c r="F149" i="15"/>
  <c r="F166" i="15"/>
  <c r="H166" i="15"/>
  <c r="G166" i="15" s="1"/>
  <c r="K166" i="15" s="1"/>
  <c r="F180" i="15"/>
  <c r="H180" i="15"/>
  <c r="G180" i="15" s="1"/>
  <c r="K180" i="15" s="1"/>
  <c r="F192" i="15"/>
  <c r="H192" i="15"/>
  <c r="G192" i="15" s="1"/>
  <c r="K192" i="15" s="1"/>
  <c r="H96" i="15"/>
  <c r="G96" i="15"/>
  <c r="K96" i="15" s="1"/>
  <c r="H100" i="15"/>
  <c r="G100" i="15" s="1"/>
  <c r="K100" i="15" s="1"/>
  <c r="H104" i="15"/>
  <c r="G104" i="15" s="1"/>
  <c r="K104" i="15" s="1"/>
  <c r="M104" i="15" s="1"/>
  <c r="N104" i="15" s="1"/>
  <c r="H107" i="15"/>
  <c r="G107" i="15" s="1"/>
  <c r="K107" i="15" s="1"/>
  <c r="H114" i="15"/>
  <c r="G114" i="15" s="1"/>
  <c r="K114" i="15" s="1"/>
  <c r="H118" i="15"/>
  <c r="G118" i="15" s="1"/>
  <c r="K118" i="15" s="1"/>
  <c r="H136" i="15"/>
  <c r="G136" i="15" s="1"/>
  <c r="K136" i="15" s="1"/>
  <c r="H145" i="15"/>
  <c r="G145" i="15"/>
  <c r="K145" i="15" s="1"/>
  <c r="H153" i="15"/>
  <c r="G153" i="15" s="1"/>
  <c r="K153" i="15" s="1"/>
  <c r="H159" i="15"/>
  <c r="G159" i="15" s="1"/>
  <c r="K159" i="15" s="1"/>
  <c r="F164" i="15"/>
  <c r="F131" i="15"/>
  <c r="F135" i="15"/>
  <c r="F139" i="15"/>
  <c r="F144" i="15"/>
  <c r="F146" i="15"/>
  <c r="F150" i="15"/>
  <c r="F154" i="15"/>
  <c r="F158" i="15"/>
  <c r="H162" i="15"/>
  <c r="G162" i="15"/>
  <c r="K162" i="15" s="1"/>
  <c r="H168" i="15"/>
  <c r="G168" i="15" s="1"/>
  <c r="K168" i="15" s="1"/>
  <c r="F185" i="15"/>
  <c r="H185" i="15"/>
  <c r="G185" i="15" s="1"/>
  <c r="K185" i="15" s="1"/>
  <c r="H188" i="15"/>
  <c r="G188" i="15" s="1"/>
  <c r="K188" i="15" s="1"/>
  <c r="F188" i="15"/>
  <c r="F195" i="15"/>
  <c r="H195" i="15"/>
  <c r="G195" i="15" s="1"/>
  <c r="K195" i="15" s="1"/>
  <c r="H182" i="15"/>
  <c r="G182" i="15"/>
  <c r="K182" i="15" s="1"/>
  <c r="H163" i="15"/>
  <c r="G163" i="15" s="1"/>
  <c r="K163" i="15" s="1"/>
  <c r="H167" i="15"/>
  <c r="G167" i="15" s="1"/>
  <c r="K167" i="15" s="1"/>
  <c r="M167" i="15" s="1"/>
  <c r="N167" i="15" s="1"/>
  <c r="H171" i="15"/>
  <c r="G171" i="15"/>
  <c r="K171" i="15" s="1"/>
  <c r="M19" i="15"/>
  <c r="N19" i="15"/>
  <c r="N7" i="15"/>
  <c r="L7" i="15"/>
  <c r="L9" i="15" l="1"/>
  <c r="M9" i="15"/>
  <c r="N9" i="15" s="1"/>
  <c r="M44" i="15"/>
  <c r="N44" i="15" s="1"/>
  <c r="L13" i="15"/>
  <c r="M13" i="15"/>
  <c r="N13" i="15" s="1"/>
  <c r="L41" i="15"/>
  <c r="M41" i="15"/>
  <c r="N41" i="15" s="1"/>
  <c r="L48" i="15"/>
  <c r="M48" i="15"/>
  <c r="N48" i="15" s="1"/>
  <c r="L54" i="15"/>
  <c r="M54" i="15"/>
  <c r="N54" i="15" s="1"/>
  <c r="L128" i="15"/>
  <c r="M128" i="15"/>
  <c r="N128" i="15" s="1"/>
  <c r="L17" i="15"/>
  <c r="M17" i="15"/>
  <c r="N17" i="15" s="1"/>
  <c r="L37" i="15"/>
  <c r="M37" i="15"/>
  <c r="N37" i="15" s="1"/>
  <c r="L49" i="15"/>
  <c r="M49" i="15"/>
  <c r="N49" i="15" s="1"/>
  <c r="L52" i="15"/>
  <c r="M52" i="15"/>
  <c r="N52" i="15" s="1"/>
  <c r="L68" i="15"/>
  <c r="M68" i="15"/>
  <c r="N68" i="15" s="1"/>
  <c r="L90" i="15"/>
  <c r="M90" i="15"/>
  <c r="N90" i="15" s="1"/>
  <c r="L102" i="15"/>
  <c r="M102" i="15"/>
  <c r="N102" i="15" s="1"/>
  <c r="L119" i="15"/>
  <c r="M119" i="15"/>
  <c r="N119" i="15" s="1"/>
  <c r="L134" i="15"/>
  <c r="M134" i="15"/>
  <c r="N134" i="15" s="1"/>
  <c r="M26" i="15"/>
  <c r="N26" i="15" s="1"/>
  <c r="M31" i="15"/>
  <c r="N31" i="15" s="1"/>
  <c r="M55" i="15"/>
  <c r="N55" i="15" s="1"/>
  <c r="M56" i="15"/>
  <c r="N56" i="15" s="1"/>
  <c r="M58" i="15"/>
  <c r="N58" i="15" s="1"/>
  <c r="M60" i="15"/>
  <c r="N60" i="15" s="1"/>
  <c r="M61" i="15"/>
  <c r="N61" i="15" s="1"/>
  <c r="M62" i="15"/>
  <c r="N62" i="15" s="1"/>
  <c r="M39" i="15"/>
  <c r="N39" i="15" s="1"/>
  <c r="M43" i="15"/>
  <c r="N43" i="15" s="1"/>
  <c r="M46" i="15"/>
  <c r="N46" i="15" s="1"/>
  <c r="M109" i="15"/>
  <c r="N109" i="15" s="1"/>
  <c r="L171" i="15"/>
  <c r="M171" i="15"/>
  <c r="N171" i="15" s="1"/>
  <c r="L182" i="15"/>
  <c r="M182" i="15"/>
  <c r="N182" i="15" s="1"/>
  <c r="L162" i="15"/>
  <c r="M162" i="15"/>
  <c r="N162" i="15" s="1"/>
  <c r="L136" i="15"/>
  <c r="M136" i="15"/>
  <c r="N136" i="15" s="1"/>
  <c r="L96" i="15"/>
  <c r="M96" i="15"/>
  <c r="N96" i="15" s="1"/>
  <c r="L180" i="15"/>
  <c r="M180" i="15"/>
  <c r="N180" i="15" s="1"/>
  <c r="L177" i="15"/>
  <c r="M177" i="15"/>
  <c r="N177" i="15" s="1"/>
  <c r="M174" i="15"/>
  <c r="N174" i="15" s="1"/>
  <c r="L174" i="15"/>
  <c r="L95" i="15"/>
  <c r="M95" i="15"/>
  <c r="N95" i="15" s="1"/>
  <c r="L75" i="15"/>
  <c r="M75" i="15"/>
  <c r="N75" i="15" s="1"/>
  <c r="L42" i="15"/>
  <c r="M42" i="15"/>
  <c r="N42" i="15" s="1"/>
  <c r="L79" i="15"/>
  <c r="M79" i="15"/>
  <c r="N79" i="15" s="1"/>
  <c r="L51" i="15"/>
  <c r="M51" i="15"/>
  <c r="N51" i="15" s="1"/>
  <c r="L34" i="15"/>
  <c r="M34" i="15"/>
  <c r="N34" i="15" s="1"/>
  <c r="L21" i="15"/>
  <c r="M21" i="15"/>
  <c r="N21" i="15" s="1"/>
  <c r="L117" i="15"/>
  <c r="M117" i="15"/>
  <c r="N117" i="15" s="1"/>
  <c r="L20" i="15"/>
  <c r="M20" i="15"/>
  <c r="N20" i="15" s="1"/>
  <c r="L172" i="15"/>
  <c r="M172" i="15"/>
  <c r="N172" i="15" s="1"/>
  <c r="L122" i="15"/>
  <c r="M122" i="15"/>
  <c r="N122" i="15" s="1"/>
  <c r="L10" i="15"/>
  <c r="M10" i="15"/>
  <c r="N10" i="15" s="1"/>
  <c r="L16" i="15"/>
  <c r="M16" i="15"/>
  <c r="N16" i="15" s="1"/>
  <c r="L27" i="15"/>
  <c r="M27" i="15"/>
  <c r="N27" i="15" s="1"/>
  <c r="M32" i="15"/>
  <c r="N32" i="15" s="1"/>
  <c r="L32" i="15"/>
  <c r="L195" i="15"/>
  <c r="M195" i="15"/>
  <c r="N195" i="15" s="1"/>
  <c r="L145" i="15"/>
  <c r="M145" i="15"/>
  <c r="N145" i="15" s="1"/>
  <c r="L107" i="15"/>
  <c r="M107" i="15"/>
  <c r="N107" i="15" s="1"/>
  <c r="L192" i="15"/>
  <c r="M192" i="15"/>
  <c r="N192" i="15" s="1"/>
  <c r="L166" i="15"/>
  <c r="M166" i="15"/>
  <c r="N166" i="15" s="1"/>
  <c r="L124" i="15"/>
  <c r="M124" i="15"/>
  <c r="N124" i="15" s="1"/>
  <c r="L101" i="15"/>
  <c r="M101" i="15"/>
  <c r="N101" i="15" s="1"/>
  <c r="L92" i="15"/>
  <c r="M92" i="15"/>
  <c r="N92" i="15" s="1"/>
  <c r="L30" i="15"/>
  <c r="M30" i="15"/>
  <c r="N30" i="15" s="1"/>
  <c r="L85" i="15"/>
  <c r="M85" i="15"/>
  <c r="N85" i="15" s="1"/>
  <c r="L53" i="15"/>
  <c r="M53" i="15"/>
  <c r="N53" i="15" s="1"/>
  <c r="L140" i="15"/>
  <c r="M140" i="15"/>
  <c r="N140" i="15" s="1"/>
  <c r="L89" i="15"/>
  <c r="M89" i="15"/>
  <c r="N89" i="15" s="1"/>
  <c r="L163" i="15"/>
  <c r="M163" i="15"/>
  <c r="N163" i="15" s="1"/>
  <c r="L188" i="15"/>
  <c r="M188" i="15"/>
  <c r="N188" i="15" s="1"/>
  <c r="L185" i="15"/>
  <c r="M185" i="15"/>
  <c r="N185" i="15" s="1"/>
  <c r="L168" i="15"/>
  <c r="M168" i="15"/>
  <c r="N168" i="15" s="1"/>
  <c r="L159" i="15"/>
  <c r="M159" i="15"/>
  <c r="N159" i="15" s="1"/>
  <c r="L153" i="15"/>
  <c r="M153" i="15"/>
  <c r="N153" i="15" s="1"/>
  <c r="L118" i="15"/>
  <c r="M118" i="15"/>
  <c r="N118" i="15" s="1"/>
  <c r="L114" i="15"/>
  <c r="M114" i="15"/>
  <c r="N114" i="15" s="1"/>
  <c r="L100" i="15"/>
  <c r="M100" i="15"/>
  <c r="N100" i="15" s="1"/>
  <c r="L127" i="15"/>
  <c r="M127" i="15"/>
  <c r="N127" i="15" s="1"/>
  <c r="L94" i="15"/>
  <c r="M94" i="15"/>
  <c r="N94" i="15" s="1"/>
  <c r="L113" i="15"/>
  <c r="M113" i="15"/>
  <c r="N113" i="15" s="1"/>
  <c r="M108" i="15"/>
  <c r="N108" i="15" s="1"/>
  <c r="L108" i="15"/>
  <c r="L106" i="15"/>
  <c r="M106" i="15"/>
  <c r="N106" i="15" s="1"/>
  <c r="L81" i="15"/>
  <c r="M81" i="15"/>
  <c r="N81" i="15" s="1"/>
  <c r="M65" i="15"/>
  <c r="N65" i="15" s="1"/>
  <c r="L65" i="15"/>
  <c r="L59" i="15"/>
  <c r="M59" i="15"/>
  <c r="N59" i="15" s="1"/>
  <c r="L47" i="15"/>
  <c r="M47" i="15"/>
  <c r="N47" i="15" s="1"/>
  <c r="L25" i="15"/>
  <c r="M25" i="15"/>
  <c r="N25" i="15" s="1"/>
  <c r="L69" i="15"/>
  <c r="M69" i="15"/>
  <c r="N69" i="15" s="1"/>
  <c r="L63" i="15"/>
  <c r="M63" i="15"/>
  <c r="N63" i="15" s="1"/>
  <c r="L45" i="15"/>
  <c r="M45" i="15"/>
  <c r="N45" i="15" s="1"/>
  <c r="L40" i="15"/>
  <c r="M40" i="15"/>
  <c r="N40" i="15" s="1"/>
  <c r="L23" i="15"/>
  <c r="M23" i="15"/>
  <c r="N23" i="15" s="1"/>
  <c r="L18" i="15"/>
  <c r="M18" i="15"/>
  <c r="N18" i="15" s="1"/>
  <c r="K8" i="15"/>
  <c r="G198" i="15"/>
  <c r="L157" i="15"/>
  <c r="M157" i="15"/>
  <c r="N157" i="15" s="1"/>
  <c r="L15" i="15"/>
  <c r="M15" i="15"/>
  <c r="N15" i="15" s="1"/>
  <c r="L12" i="15"/>
  <c r="M12" i="15"/>
  <c r="N12" i="15" s="1"/>
  <c r="L29" i="15"/>
  <c r="M29" i="15"/>
  <c r="N29" i="15" s="1"/>
  <c r="L38" i="15"/>
  <c r="M38" i="15"/>
  <c r="N38" i="15" s="1"/>
  <c r="L141" i="15"/>
  <c r="M141" i="15"/>
  <c r="N141" i="15" s="1"/>
  <c r="L138" i="15"/>
  <c r="M138" i="15"/>
  <c r="N138" i="15" s="1"/>
  <c r="L22" i="15"/>
  <c r="M22" i="15"/>
  <c r="N22" i="15" s="1"/>
  <c r="M28" i="15"/>
  <c r="N28" i="15" s="1"/>
  <c r="L28" i="15"/>
  <c r="L33" i="15"/>
  <c r="M33" i="15"/>
  <c r="N33" i="15" s="1"/>
  <c r="M83" i="15"/>
  <c r="N83" i="15" s="1"/>
  <c r="L83" i="15"/>
  <c r="M93" i="15"/>
  <c r="N93" i="15" s="1"/>
  <c r="L93" i="15"/>
  <c r="L110" i="15"/>
  <c r="M110" i="15"/>
  <c r="N110" i="15" s="1"/>
  <c r="L11" i="15"/>
  <c r="M11" i="15"/>
  <c r="N11" i="15" s="1"/>
  <c r="L24" i="15"/>
  <c r="M24" i="15"/>
  <c r="N24" i="15" s="1"/>
  <c r="L36" i="15"/>
  <c r="M36" i="15"/>
  <c r="N36" i="15" s="1"/>
  <c r="L50" i="15"/>
  <c r="M50" i="15"/>
  <c r="N50" i="15" s="1"/>
  <c r="L64" i="15"/>
  <c r="M64" i="15"/>
  <c r="N64" i="15" s="1"/>
  <c r="M103" i="15"/>
  <c r="N103" i="15" s="1"/>
  <c r="L103" i="15"/>
  <c r="M116" i="15"/>
  <c r="N116" i="15" s="1"/>
  <c r="L116" i="15"/>
  <c r="M57" i="15"/>
  <c r="N57" i="15" s="1"/>
  <c r="L57" i="15"/>
  <c r="L71" i="15"/>
  <c r="M71" i="15"/>
  <c r="N71" i="15" s="1"/>
  <c r="L82" i="15"/>
  <c r="M82" i="15"/>
  <c r="N82" i="15" s="1"/>
  <c r="L84" i="15"/>
  <c r="M84" i="15"/>
  <c r="N84" i="15" s="1"/>
  <c r="L88" i="15"/>
  <c r="M88" i="15"/>
  <c r="N88" i="15" s="1"/>
  <c r="L115" i="15"/>
  <c r="M115" i="15"/>
  <c r="N115" i="15" s="1"/>
  <c r="L126" i="15"/>
  <c r="M126" i="15"/>
  <c r="N126" i="15" s="1"/>
  <c r="L149" i="15"/>
  <c r="M149" i="15"/>
  <c r="N149" i="15" s="1"/>
  <c r="L156" i="15"/>
  <c r="M156" i="15"/>
  <c r="N156" i="15" s="1"/>
  <c r="L160" i="15"/>
  <c r="M160" i="15"/>
  <c r="N160" i="15" s="1"/>
  <c r="L165" i="15"/>
  <c r="M165" i="15"/>
  <c r="N165" i="15" s="1"/>
  <c r="L173" i="15"/>
  <c r="M173" i="15"/>
  <c r="N173" i="15" s="1"/>
  <c r="L175" i="15"/>
  <c r="M175" i="15"/>
  <c r="N175" i="15" s="1"/>
  <c r="L181" i="15"/>
  <c r="M181" i="15"/>
  <c r="N181" i="15" s="1"/>
  <c r="L184" i="15"/>
  <c r="M184" i="15"/>
  <c r="N184" i="15" s="1"/>
  <c r="L197" i="15"/>
  <c r="M197" i="15"/>
  <c r="N197" i="15" s="1"/>
  <c r="L66" i="15"/>
  <c r="M66" i="15"/>
  <c r="N66" i="15" s="1"/>
  <c r="L67" i="15"/>
  <c r="M67" i="15"/>
  <c r="N67" i="15" s="1"/>
  <c r="L70" i="15"/>
  <c r="M70" i="15"/>
  <c r="N70" i="15" s="1"/>
  <c r="M73" i="15"/>
  <c r="N73" i="15" s="1"/>
  <c r="L73" i="15"/>
  <c r="L76" i="15"/>
  <c r="M76" i="15"/>
  <c r="N76" i="15" s="1"/>
  <c r="L78" i="15"/>
  <c r="M78" i="15"/>
  <c r="N78" i="15" s="1"/>
  <c r="L91" i="15"/>
  <c r="M91" i="15"/>
  <c r="N91" i="15" s="1"/>
  <c r="L120" i="15"/>
  <c r="M120" i="15"/>
  <c r="N120" i="15" s="1"/>
  <c r="L123" i="15"/>
  <c r="M123" i="15"/>
  <c r="N123" i="15" s="1"/>
  <c r="L129" i="15"/>
  <c r="M129" i="15"/>
  <c r="N129" i="15" s="1"/>
  <c r="L130" i="15"/>
  <c r="M130" i="15"/>
  <c r="N130" i="15" s="1"/>
  <c r="L131" i="15"/>
  <c r="M131" i="15"/>
  <c r="N131" i="15" s="1"/>
  <c r="L132" i="15"/>
  <c r="M132" i="15"/>
  <c r="N132" i="15" s="1"/>
  <c r="L139" i="15"/>
  <c r="M139" i="15"/>
  <c r="N139" i="15" s="1"/>
  <c r="L143" i="15"/>
  <c r="M143" i="15"/>
  <c r="N143" i="15" s="1"/>
  <c r="L144" i="15"/>
  <c r="M144" i="15"/>
  <c r="N144" i="15" s="1"/>
  <c r="L146" i="15"/>
  <c r="M146" i="15"/>
  <c r="N146" i="15" s="1"/>
  <c r="L150" i="15"/>
  <c r="M150" i="15"/>
  <c r="N150" i="15" s="1"/>
  <c r="L158" i="15"/>
  <c r="M158" i="15"/>
  <c r="N158" i="15" s="1"/>
  <c r="L176" i="15"/>
  <c r="M176" i="15"/>
  <c r="N176" i="15" s="1"/>
  <c r="L183" i="15"/>
  <c r="M183" i="15"/>
  <c r="N183" i="15" s="1"/>
  <c r="L186" i="15"/>
  <c r="M186" i="15"/>
  <c r="N186" i="15" s="1"/>
  <c r="L187" i="15"/>
  <c r="M187" i="15"/>
  <c r="N187" i="15" s="1"/>
  <c r="L191" i="15"/>
  <c r="M191" i="15"/>
  <c r="N191" i="15" s="1"/>
  <c r="L169" i="15"/>
  <c r="M169" i="15"/>
  <c r="N169" i="15" s="1"/>
  <c r="L8" i="15" l="1"/>
  <c r="L198" i="15" s="1"/>
  <c r="K198" i="15"/>
  <c r="M8" i="15"/>
  <c r="N8" i="15" l="1"/>
  <c r="N198" i="15" s="1"/>
  <c r="M198" i="15"/>
</calcChain>
</file>

<file path=xl/comments1.xml><?xml version="1.0" encoding="utf-8"?>
<comments xmlns="http://schemas.openxmlformats.org/spreadsheetml/2006/main">
  <authors>
    <author>Алена Алексеевна Афанасьева</author>
  </authors>
  <commentList>
    <comment ref="J88" authorId="0">
      <text>
        <r>
          <rPr>
            <b/>
            <sz val="9"/>
            <color indexed="81"/>
            <rFont val="Tahoma"/>
            <family val="2"/>
            <charset val="204"/>
          </rPr>
          <t>Алена Алексеевна Афанасьева:</t>
        </r>
        <r>
          <rPr>
            <sz val="9"/>
            <color indexed="81"/>
            <rFont val="Tahoma"/>
            <family val="2"/>
            <charset val="204"/>
          </rPr>
          <t xml:space="preserve">
численность 49, но деньги не нужны.
</t>
        </r>
      </text>
    </comment>
    <comment ref="J189" authorId="0">
      <text>
        <r>
          <rPr>
            <b/>
            <sz val="9"/>
            <color indexed="81"/>
            <rFont val="Tahoma"/>
            <family val="2"/>
            <charset val="204"/>
          </rPr>
          <t>Алена Алексеевна Афанасьева:</t>
        </r>
        <r>
          <rPr>
            <sz val="9"/>
            <color indexed="81"/>
            <rFont val="Tahoma"/>
            <family val="2"/>
            <charset val="204"/>
          </rPr>
          <t xml:space="preserve">
среднесписочная численность на конец года 75, но деньги им не нужны</t>
        </r>
      </text>
    </comment>
  </commentList>
</comments>
</file>

<file path=xl/sharedStrings.xml><?xml version="1.0" encoding="utf-8"?>
<sst xmlns="http://schemas.openxmlformats.org/spreadsheetml/2006/main" count="208" uniqueCount="204">
  <si>
    <t>ИТОГО</t>
  </si>
  <si>
    <t>№ п/п</t>
  </si>
  <si>
    <t>Наименование муниципального образования</t>
  </si>
  <si>
    <t>округление</t>
  </si>
  <si>
    <t>Бокситогорский муниципальный район</t>
  </si>
  <si>
    <t>Город Пикалево</t>
  </si>
  <si>
    <t>Ефимовское городское поселение</t>
  </si>
  <si>
    <t>Большедворское сельское поселение</t>
  </si>
  <si>
    <t>Борское сельское поселение</t>
  </si>
  <si>
    <t>Самойловское сельское поселение</t>
  </si>
  <si>
    <t>Лидское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</si>
  <si>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</si>
  <si>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</si>
  <si>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</si>
  <si>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</si>
  <si>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</si>
  <si>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</si>
  <si>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</si>
  <si>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</si>
  <si>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</si>
  <si>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МО г. Волхов</t>
  </si>
  <si>
    <t>Сясьстройское городское поселение</t>
  </si>
  <si>
    <t>Новоладожское городское поселение</t>
  </si>
  <si>
    <t>Бережковское сельское поселение</t>
  </si>
  <si>
    <t>Вындиноостровское сельское поселение</t>
  </si>
  <si>
    <t>Иссадское сельское поселение</t>
  </si>
  <si>
    <t>Кисельнинское сельское  поселение</t>
  </si>
  <si>
    <t>Колчановское сельское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</si>
  <si>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</si>
  <si>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</si>
  <si>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</si>
  <si>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</si>
  <si>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</si>
  <si>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</si>
  <si>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</si>
  <si>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</si>
  <si>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Всеволожское городское поселение</t>
  </si>
  <si>
    <t>Дубровское городское поселение</t>
  </si>
  <si>
    <t>Кузьмоловское городское поселение</t>
  </si>
  <si>
    <t>Морозовское городское поселение</t>
  </si>
  <si>
    <t>Рахьинское городское поселение*</t>
  </si>
  <si>
    <t>Свердловское городское поселение</t>
  </si>
  <si>
    <t>Токсовское городское поселение</t>
  </si>
  <si>
    <t>Агалатовское сельское поселение</t>
  </si>
  <si>
    <t>Бугровское сельское поселение</t>
  </si>
  <si>
    <t>Заневское городское поселение</t>
  </si>
  <si>
    <t>Колтушское сельское поселение</t>
  </si>
  <si>
    <t>Куйвозовское сельское поселение</t>
  </si>
  <si>
    <t>Лесколовское сельское поселение</t>
  </si>
  <si>
    <t>Новодевяткинское сельское поселение</t>
  </si>
  <si>
    <t>Романовское сельское поселение</t>
  </si>
  <si>
    <t>Щегловское сельское поселение</t>
  </si>
  <si>
    <t>Выборгский район</t>
  </si>
  <si>
    <t>Выборгское городское поселение</t>
  </si>
  <si>
    <t>Высоцкое городское поселение</t>
  </si>
  <si>
    <t>Каменогорское городское поселение</t>
  </si>
  <si>
    <t>Приморское городское поселение * (гр. 11 42+7 (Глебычево)</t>
  </si>
  <si>
    <t>Светогорское городское поселение</t>
  </si>
  <si>
    <t>Рощинское городское поселение</t>
  </si>
  <si>
    <t>Советское городское поселение</t>
  </si>
  <si>
    <t>Гончаровское сельское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</si>
  <si>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</si>
  <si>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</si>
  <si>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</si>
  <si>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Селезневское сельское поселение</t>
  </si>
  <si>
    <t>Гатчинский муниципальный район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</si>
  <si>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</si>
  <si>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</si>
  <si>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</si>
  <si>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Коммунарское городское поселение</t>
  </si>
  <si>
    <t>Сиверское городское поселение</t>
  </si>
  <si>
    <t>Таицкое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</si>
  <si>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</si>
  <si>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</si>
  <si>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</si>
  <si>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Елизаветинское сельское поселение</t>
  </si>
  <si>
    <t>Кобринское сельское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</si>
  <si>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</si>
  <si>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</si>
  <si>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</si>
  <si>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</si>
  <si>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Сусанинское сельское поселение</t>
  </si>
  <si>
    <t>Сяськелевское сельское поселение</t>
  </si>
  <si>
    <t>Кингисеппский муниципальный район</t>
  </si>
  <si>
    <t>г. Ивангород</t>
  </si>
  <si>
    <t>Кингисеппское городское поселение</t>
  </si>
  <si>
    <t>Большелуцкое сельское поселение</t>
  </si>
  <si>
    <t>Вистинское сельское поселение</t>
  </si>
  <si>
    <t>Котельское сельское поселение</t>
  </si>
  <si>
    <t>Куземкинское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</si>
  <si>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</si>
  <si>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</si>
  <si>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</si>
  <si>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</si>
  <si>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</si>
  <si>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</si>
  <si>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Кировский муниципальный район</t>
  </si>
  <si>
    <t>Кировское городское поселение</t>
  </si>
  <si>
    <t>Назиевское городское поселение</t>
  </si>
  <si>
    <t>Мгинское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</si>
  <si>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</si>
  <si>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</si>
  <si>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</si>
  <si>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Синявинское городское поселение</t>
  </si>
  <si>
    <t>Шлиссельбургское городское поселение</t>
  </si>
  <si>
    <t>Путиловское сельское поселение</t>
  </si>
  <si>
    <t>Суховское сельское поселение</t>
  </si>
  <si>
    <t>Шумское сельское поселение</t>
  </si>
  <si>
    <t>Лодейнопольский муниципальный район</t>
  </si>
  <si>
    <t>Лодейнопольское городское поселение</t>
  </si>
  <si>
    <t>Свирьстройское городское поселение</t>
  </si>
  <si>
    <t>Алеховщинское сельское поселение</t>
  </si>
  <si>
    <t>Янегское сельское поселение</t>
  </si>
  <si>
    <t>Доможировское сельское поселение</t>
  </si>
  <si>
    <t>Ломоносовский муниципальный район</t>
  </si>
  <si>
    <t>Лебяженское городское поселение</t>
  </si>
  <si>
    <t>Аннинское городское поселение</t>
  </si>
  <si>
    <t>Вилозское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</si>
  <si>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</si>
  <si>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</si>
  <si>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</si>
  <si>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</si>
  <si>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</si>
  <si>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</si>
  <si>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</si>
  <si>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</si>
  <si>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</si>
  <si>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</si>
  <si>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</si>
  <si>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</si>
  <si>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Лужское городское поселение</t>
  </si>
  <si>
    <t>Толмачевское городское поселение</t>
  </si>
  <si>
    <t>Волошовское сельское поселение</t>
  </si>
  <si>
    <t>Володарское сельское поселение</t>
  </si>
  <si>
    <t>Дзержинское сельское поселение</t>
  </si>
  <si>
    <t>Заклинское сельское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</si>
  <si>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</si>
  <si>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</si>
  <si>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</si>
  <si>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</si>
  <si>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</si>
  <si>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</si>
  <si>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Торковичское сельское поселение</t>
  </si>
  <si>
    <t>Ям-Тёсовское сельское поселение</t>
  </si>
  <si>
    <t>Подпорожский  муниципальный район</t>
  </si>
  <si>
    <t xml:space="preserve"> Подпорожское городское поселение</t>
  </si>
  <si>
    <t>Важинское городское поселение</t>
  </si>
  <si>
    <t>Вознесенское городское поселение</t>
  </si>
  <si>
    <t>Никольское городское поселение</t>
  </si>
  <si>
    <t>Винницкое сельское поселение</t>
  </si>
  <si>
    <t>Приозерский муниципальный район</t>
  </si>
  <si>
    <t>Приозерское городское поселение</t>
  </si>
  <si>
    <t>Кузнечненское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</si>
  <si>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</si>
  <si>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</si>
  <si>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</si>
  <si>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</si>
  <si>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</si>
  <si>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</si>
  <si>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</si>
  <si>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</si>
  <si>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</si>
  <si>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</si>
  <si>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</si>
  <si>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</si>
  <si>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</si>
  <si>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Сланцевское городское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</si>
  <si>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</si>
  <si>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</si>
  <si>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</si>
  <si>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</si>
  <si>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Старопольское сельское поселение</t>
  </si>
  <si>
    <t>Черновское сельское поселение</t>
  </si>
  <si>
    <t>Сосновоборский городской округ</t>
  </si>
  <si>
    <t>Тихвинский  муниципальный район</t>
  </si>
  <si>
    <t>Тихвинское городское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</si>
  <si>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</si>
  <si>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</si>
  <si>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</si>
  <si>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</si>
  <si>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</si>
  <si>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Цвылевское сельское поселение</t>
  </si>
  <si>
    <t>Шугозерское сельское поселение</t>
  </si>
  <si>
    <t>Тосненский  район</t>
  </si>
  <si>
    <t>Тосненское городское поселение</t>
  </si>
  <si>
    <t>Красноборское городское поселение</t>
  </si>
  <si>
    <t>Ульяновское городское поселение</t>
  </si>
  <si>
    <t>Форносовское городское поселение</t>
  </si>
  <si>
    <t>Рябовское городское поселение</t>
  </si>
  <si>
    <t>Тельмановское сельское поселение</t>
  </si>
  <si>
    <t>Лисинское сельское поселение</t>
  </si>
  <si>
    <t>Федоровское сельское поселение</t>
  </si>
  <si>
    <t>Размер субсидии под бюджет</t>
  </si>
  <si>
    <t>Среднесписочная численность на 2020 год без внешних совместителей</t>
  </si>
  <si>
    <t>Размер субсидии 2020 года</t>
  </si>
  <si>
    <t>2020 (40 850)</t>
  </si>
  <si>
    <t xml:space="preserve">Планируемое значение  на 2021 год 42 500 руб. </t>
  </si>
  <si>
    <t>Доп.потребность на 2021 год в связи с увелич СДТД</t>
  </si>
  <si>
    <t>Размер увеличения по сравн.с 2020</t>
  </si>
  <si>
    <t>Среднесписочная численность на 2021 год без внешних совместителей</t>
  </si>
  <si>
    <t>Размер субсидии на 2021 год (гр.3/50*100*гр.12/гр.11+гр.9)*0,5</t>
  </si>
  <si>
    <t>размер увеличения среднемесячной заработной платы в 2021 г. %</t>
  </si>
  <si>
    <t>Приложение 22 к пояснительной записке 2021 года</t>
  </si>
  <si>
    <t xml:space="preserve">Расчет объема субсидий бюджетам муниципальных образований Ленинградской области на 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политики"на 2021 год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</si>
</sst>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"/>
    <numFmt numFmtId="169" formatCode="#,##0.000"/>
    <numFmt numFmtId="170" formatCode="0.0"/>
    <numFmt numFmtId="171" formatCode="#,##0.00000000"/>
  </numFmts>
  <fonts count="1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FF0000"/>
      <name val="Tahoma"/>
      <family val="2"/>
      <charset val="204"/>
    </font>
    <font>
      <b/>
      <sz val="8"/>
      <name val="Tahoma"/>
      <family val="2"/>
      <charset val="204"/>
    </font>
    <font>
      <sz val="10"/>
      <name val="Arial Cyr"/>
      <charset val="204"/>
    </font>
    <font>
      <sz val="10"/>
      <color theme="1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9" tint="-0.249977111117893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9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7" fontId="1" fillId="0" borderId="0"/>
    <xf numFmtId="165" fontId="1" fillId="0" borderId="0"/>
    <xf numFmtId="166" fontId="1" fillId="0" borderId="0"/>
    <xf numFmtId="164" fontId="1" fillId="0" borderId="0"/>
    <xf numFmtId="0" fontId="8" fillId="0" borderId="0"/>
    <xf numFmtId="0" fontId="8" fillId="0" borderId="0"/>
    <xf numFmtId="9" fontId="1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3" fillId="0" borderId="0" xfId="2" applyFont="1" applyFill="1" applyBorder="1"/>
    <xf numFmtId="4" fontId="3" fillId="0" borderId="0" xfId="2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" fontId="3" fillId="0" borderId="0" xfId="2" applyNumberFormat="1" applyFont="1" applyFill="1" applyBorder="1" applyAlignment="1">
      <alignment horizontal="center"/>
    </xf>
    <xf numFmtId="4" fontId="3" fillId="0" borderId="0" xfId="2" applyNumberFormat="1" applyFont="1" applyFill="1" applyBorder="1"/>
    <xf numFmtId="168" fontId="3" fillId="0" borderId="0" xfId="2" applyNumberFormat="1" applyFont="1" applyFill="1" applyBorder="1"/>
    <xf numFmtId="0" fontId="9" fillId="0" borderId="0" xfId="2" applyFont="1" applyFill="1" applyBorder="1"/>
    <xf numFmtId="0" fontId="7" fillId="0" borderId="0" xfId="2" applyFont="1" applyFill="1" applyBorder="1"/>
    <xf numFmtId="4" fontId="7" fillId="0" borderId="0" xfId="2" applyNumberFormat="1" applyFont="1" applyFill="1" applyBorder="1" applyAlignment="1">
      <alignment horizontal="right" vertical="center"/>
    </xf>
    <xf numFmtId="4" fontId="7" fillId="0" borderId="0" xfId="2" applyNumberFormat="1" applyFont="1" applyFill="1" applyBorder="1"/>
    <xf numFmtId="168" fontId="7" fillId="0" borderId="0" xfId="2" applyNumberFormat="1" applyFont="1" applyFill="1" applyBorder="1"/>
    <xf numFmtId="0" fontId="10" fillId="0" borderId="0" xfId="2" applyFont="1" applyFill="1" applyBorder="1"/>
    <xf numFmtId="169" fontId="3" fillId="0" borderId="0" xfId="2" applyNumberFormat="1" applyFont="1" applyFill="1" applyBorder="1" applyAlignment="1">
      <alignment horizontal="center"/>
    </xf>
    <xf numFmtId="0" fontId="13" fillId="0" borderId="1" xfId="2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4" fontId="13" fillId="0" borderId="1" xfId="2" applyNumberFormat="1" applyFont="1" applyFill="1" applyBorder="1" applyAlignment="1">
      <alignment horizontal="center" vertical="center" wrapText="1"/>
    </xf>
    <xf numFmtId="1" fontId="13" fillId="0" borderId="1" xfId="2" applyNumberFormat="1" applyFont="1" applyFill="1" applyBorder="1" applyAlignment="1">
      <alignment horizontal="center" vertical="center"/>
    </xf>
    <xf numFmtId="1" fontId="13" fillId="0" borderId="1" xfId="2" applyNumberFormat="1" applyFont="1" applyFill="1" applyBorder="1" applyAlignment="1">
      <alignment horizontal="center" wrapText="1"/>
    </xf>
    <xf numFmtId="1" fontId="13" fillId="0" borderId="1" xfId="2" applyNumberFormat="1" applyFont="1" applyFill="1" applyBorder="1" applyAlignment="1">
      <alignment horizontal="center"/>
    </xf>
    <xf numFmtId="4" fontId="13" fillId="0" borderId="1" xfId="2" applyNumberFormat="1" applyFont="1" applyFill="1" applyBorder="1" applyAlignment="1">
      <alignment horizontal="center"/>
    </xf>
    <xf numFmtId="3" fontId="13" fillId="0" borderId="1" xfId="2" applyNumberFormat="1" applyFont="1" applyFill="1" applyBorder="1" applyAlignment="1">
      <alignment horizontal="center"/>
    </xf>
    <xf numFmtId="3" fontId="13" fillId="0" borderId="1" xfId="2" applyNumberFormat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horizontal="left" vertical="center" wrapText="1"/>
    </xf>
    <xf numFmtId="4" fontId="13" fillId="0" borderId="1" xfId="2" applyNumberFormat="1" applyFont="1" applyFill="1" applyBorder="1" applyAlignment="1">
      <alignment horizontal="center" vertical="center"/>
    </xf>
    <xf numFmtId="168" fontId="13" fillId="0" borderId="1" xfId="2" applyNumberFormat="1" applyFont="1" applyFill="1" applyBorder="1" applyAlignment="1">
      <alignment horizontal="center" vertical="center"/>
    </xf>
    <xf numFmtId="0" fontId="13" fillId="0" borderId="1" xfId="2" applyFont="1" applyFill="1" applyBorder="1" applyAlignment="1">
      <alignment vertical="center" wrapText="1"/>
    </xf>
    <xf numFmtId="0" fontId="13" fillId="0" borderId="1" xfId="2" applyFont="1" applyFill="1" applyBorder="1" applyAlignment="1">
      <alignment vertical="center"/>
    </xf>
    <xf numFmtId="170" fontId="13" fillId="0" borderId="1" xfId="2" applyNumberFormat="1" applyFont="1" applyFill="1" applyBorder="1" applyAlignment="1">
      <alignment horizontal="center" vertical="center"/>
    </xf>
    <xf numFmtId="0" fontId="14" fillId="0" borderId="1" xfId="2" applyFont="1" applyFill="1" applyBorder="1"/>
    <xf numFmtId="168" fontId="14" fillId="0" borderId="1" xfId="2" applyNumberFormat="1" applyFont="1" applyFill="1" applyBorder="1" applyAlignment="1">
      <alignment horizontal="center" vertical="center"/>
    </xf>
    <xf numFmtId="4" fontId="14" fillId="0" borderId="1" xfId="2" applyNumberFormat="1" applyFont="1" applyFill="1" applyBorder="1" applyAlignment="1">
      <alignment horizontal="center" vertical="center"/>
    </xf>
    <xf numFmtId="4" fontId="14" fillId="0" borderId="1" xfId="2" applyNumberFormat="1" applyFont="1" applyFill="1" applyBorder="1" applyAlignment="1">
      <alignment horizontal="center"/>
    </xf>
    <xf numFmtId="2" fontId="14" fillId="0" borderId="1" xfId="2" applyNumberFormat="1" applyFont="1" applyFill="1" applyBorder="1" applyAlignment="1">
      <alignment horizontal="center" vertical="center"/>
    </xf>
    <xf numFmtId="10" fontId="13" fillId="0" borderId="1" xfId="3" applyNumberFormat="1" applyFont="1" applyFill="1" applyBorder="1" applyAlignment="1">
      <alignment horizontal="center" vertical="center"/>
    </xf>
    <xf numFmtId="9" fontId="15" fillId="0" borderId="0" xfId="2" applyNumberFormat="1" applyFont="1" applyFill="1" applyBorder="1"/>
    <xf numFmtId="0" fontId="15" fillId="0" borderId="0" xfId="2" applyFont="1" applyFill="1" applyBorder="1"/>
    <xf numFmtId="0" fontId="3" fillId="0" borderId="1" xfId="2" applyFont="1" applyFill="1" applyBorder="1" applyAlignment="1">
      <alignment horizontal="center" vertical="center"/>
    </xf>
    <xf numFmtId="0" fontId="7" fillId="0" borderId="0" xfId="2" applyFont="1" applyFill="1" applyBorder="1" applyAlignment="1">
      <alignment horizontal="right"/>
    </xf>
    <xf numFmtId="168" fontId="13" fillId="0" borderId="1" xfId="2" applyNumberFormat="1" applyFont="1" applyFill="1" applyBorder="1" applyAlignment="1">
      <alignment horizontal="center"/>
    </xf>
    <xf numFmtId="168" fontId="14" fillId="0" borderId="1" xfId="2" applyNumberFormat="1" applyFont="1" applyFill="1" applyBorder="1" applyAlignment="1">
      <alignment horizontal="center"/>
    </xf>
    <xf numFmtId="0" fontId="16" fillId="0" borderId="1" xfId="2" applyFont="1" applyFill="1" applyBorder="1" applyAlignment="1">
      <alignment horizontal="center" vertical="center"/>
    </xf>
    <xf numFmtId="168" fontId="17" fillId="0" borderId="1" xfId="2" applyNumberFormat="1" applyFont="1" applyFill="1" applyBorder="1" applyAlignment="1">
      <alignment horizontal="center"/>
    </xf>
    <xf numFmtId="171" fontId="3" fillId="0" borderId="0" xfId="2" applyNumberFormat="1" applyFont="1" applyFill="1" applyBorder="1" applyAlignment="1">
      <alignment horizontal="right" vertical="center"/>
    </xf>
    <xf numFmtId="0" fontId="13" fillId="0" borderId="1" xfId="2" applyFont="1" applyFill="1" applyBorder="1" applyAlignment="1">
      <alignment horizontal="left" vertical="center"/>
    </xf>
    <xf numFmtId="1" fontId="18" fillId="0" borderId="0" xfId="0" applyNumberFormat="1" applyFont="1" applyAlignment="1">
      <alignment horizontal="right" vertical="top"/>
    </xf>
    <xf numFmtId="0" fontId="14" fillId="0" borderId="0" xfId="2" applyFont="1" applyFill="1" applyBorder="1" applyAlignment="1">
      <alignment horizontal="center" wrapText="1"/>
    </xf>
  </cellXfs>
  <cellStyles count="19">
    <cellStyle name="Comma" xfId="6"/>
    <cellStyle name="Comma [0]" xfId="7"/>
    <cellStyle name="Currency" xfId="8"/>
    <cellStyle name="Currency [0]" xfId="9"/>
    <cellStyle name="Excel Built-in Normal" xfId="1"/>
    <cellStyle name="Normal" xfId="10"/>
    <cellStyle name="Normal 2" xfId="11"/>
    <cellStyle name="Percent" xfId="12"/>
    <cellStyle name="Обычный" xfId="0" builtinId="0"/>
    <cellStyle name="Обычный 2" xfId="2"/>
    <cellStyle name="Обычный 2 2" xfId="14"/>
    <cellStyle name="Обычный 3" xfId="15"/>
    <cellStyle name="Обычный 4" xfId="16"/>
    <cellStyle name="Обычный 5" xfId="13"/>
    <cellStyle name="Обычный 6" xfId="18"/>
    <cellStyle name="Обычный 7" xfId="4"/>
    <cellStyle name="Процентный" xfId="3" builtinId="5"/>
    <cellStyle name="Процентный 2" xfId="17"/>
    <cellStyle name="Финансовый 2" xfId="5"/>
  </cellStyles>
  <dxfs count="2">
    <dxf>
      <font>
        <color rgb="FFC00000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N209"/>
  <sheetViews>
    <sheetView tabSelected="1" zoomScaleNormal="100" workbookViewId="0">
      <pane xSplit="3" ySplit="6" topLeftCell="D7" activePane="bottomRight" state="frozen"/>
      <selection pane="topRight" activeCell="D1" sqref="D1"/>
      <selection pane="bottomLeft" activeCell="A5" sqref="A5"/>
      <selection pane="bottomRight" activeCell="B14" sqref="B14"/>
    </sheetView>
  </sheetViews>
  <sheetFormatPr defaultColWidth="9.140625" defaultRowHeight="10.5" outlineLevelCol="1" x14ac:dyDescent="0.15"/>
  <cols>
    <col min="1" max="1" width="5" style="1" customWidth="1"/>
    <col min="2" max="2" width="41.140625" style="1" customWidth="1"/>
    <col min="3" max="3" width="12.5703125" style="1" customWidth="1"/>
    <col min="4" max="4" width="14.85546875" style="5" customWidth="1"/>
    <col min="5" max="5" width="17" style="5" customWidth="1"/>
    <col min="6" max="6" width="14.85546875" style="5" customWidth="1" outlineLevel="1"/>
    <col min="7" max="7" width="14.7109375" style="5" customWidth="1"/>
    <col min="8" max="8" width="15.85546875" style="5" customWidth="1"/>
    <col min="9" max="9" width="15.5703125" style="6" customWidth="1"/>
    <col min="10" max="10" width="15.5703125" style="1" customWidth="1"/>
    <col min="11" max="11" width="19.7109375" style="2" customWidth="1"/>
    <col min="12" max="12" width="16.85546875" style="2" customWidth="1"/>
    <col min="13" max="14" width="19.5703125" style="1" hidden="1" customWidth="1"/>
    <col min="15" max="16384" width="9.140625" style="1"/>
  </cols>
  <sheetData>
    <row r="1" spans="1:14" ht="16.5" customHeight="1" x14ac:dyDescent="0.15">
      <c r="L1" s="45" t="s">
        <v>202</v>
      </c>
    </row>
    <row r="2" spans="1:14" ht="23.25" customHeight="1" x14ac:dyDescent="0.15"/>
    <row r="3" spans="1:14" ht="47.25" customHeight="1" x14ac:dyDescent="0.25">
      <c r="A3" s="46" t="s">
        <v>203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4" ht="12.75" x14ac:dyDescent="0.2">
      <c r="A4" s="8"/>
      <c r="B4" s="8"/>
      <c r="C4" s="8"/>
      <c r="D4" s="10"/>
      <c r="E4" s="10"/>
      <c r="F4" s="10"/>
      <c r="G4" s="10"/>
      <c r="H4" s="10"/>
      <c r="I4" s="11"/>
      <c r="J4" s="8"/>
      <c r="K4" s="9"/>
      <c r="L4" s="9"/>
    </row>
    <row r="5" spans="1:14" s="3" customFormat="1" ht="110.25" x14ac:dyDescent="0.2">
      <c r="A5" s="14" t="s">
        <v>1</v>
      </c>
      <c r="B5" s="15" t="s">
        <v>2</v>
      </c>
      <c r="C5" s="15" t="s">
        <v>194</v>
      </c>
      <c r="D5" s="37" t="s">
        <v>195</v>
      </c>
      <c r="E5" s="16" t="s">
        <v>196</v>
      </c>
      <c r="F5" s="16" t="s">
        <v>201</v>
      </c>
      <c r="G5" s="16" t="s">
        <v>197</v>
      </c>
      <c r="H5" s="16" t="s">
        <v>198</v>
      </c>
      <c r="I5" s="15" t="s">
        <v>193</v>
      </c>
      <c r="J5" s="15" t="s">
        <v>199</v>
      </c>
      <c r="K5" s="16" t="s">
        <v>200</v>
      </c>
      <c r="L5" s="16" t="s">
        <v>3</v>
      </c>
      <c r="M5" s="15" t="s">
        <v>192</v>
      </c>
      <c r="N5" s="15" t="s">
        <v>192</v>
      </c>
    </row>
    <row r="6" spans="1:14" s="4" customFormat="1" ht="15.75" x14ac:dyDescent="0.25">
      <c r="A6" s="17">
        <v>1</v>
      </c>
      <c r="B6" s="18">
        <v>2</v>
      </c>
      <c r="C6" s="19">
        <v>3</v>
      </c>
      <c r="D6" s="19">
        <v>4</v>
      </c>
      <c r="E6" s="19">
        <v>5</v>
      </c>
      <c r="F6" s="19">
        <v>6</v>
      </c>
      <c r="G6" s="21">
        <v>7</v>
      </c>
      <c r="H6" s="19">
        <v>8</v>
      </c>
      <c r="I6" s="21">
        <v>9</v>
      </c>
      <c r="J6" s="19">
        <v>10</v>
      </c>
      <c r="K6" s="22">
        <v>11</v>
      </c>
      <c r="L6" s="22">
        <v>12</v>
      </c>
      <c r="M6" s="19">
        <v>14</v>
      </c>
      <c r="N6" s="19">
        <v>15</v>
      </c>
    </row>
    <row r="7" spans="1:14" ht="15.75" x14ac:dyDescent="0.25">
      <c r="A7" s="14">
        <v>1</v>
      </c>
      <c r="B7" s="23" t="s">
        <v>4</v>
      </c>
      <c r="C7" s="24">
        <v>7943.6</v>
      </c>
      <c r="D7" s="24">
        <v>35823.404056249921</v>
      </c>
      <c r="E7" s="24">
        <f>D7*1.040391</f>
        <v>37270.347169485911</v>
      </c>
      <c r="F7" s="34">
        <f t="shared" ref="F7:F13" si="0">E7/D7-100%</f>
        <v>4.0391000000000066E-2</v>
      </c>
      <c r="G7" s="24">
        <f>+H7*J7*12*1.302/1000</f>
        <v>1130.351960059955</v>
      </c>
      <c r="H7" s="24">
        <f t="shared" ref="H7:H13" si="1">E7-D7</f>
        <v>1446.9431132359896</v>
      </c>
      <c r="I7" s="14">
        <v>50</v>
      </c>
      <c r="J7" s="14">
        <v>50</v>
      </c>
      <c r="K7" s="24">
        <f t="shared" ref="K7:K13" si="2">(C7/50*100*J7/I7+G7)*0.5</f>
        <v>8508.7759800299773</v>
      </c>
      <c r="L7" s="25">
        <f t="shared" ref="L7:L70" si="3">ROUND(K7,1)</f>
        <v>8508.7999999999993</v>
      </c>
      <c r="M7" s="20">
        <f>+K7*0.934203405</f>
        <v>7948.9274929262165</v>
      </c>
      <c r="N7" s="39">
        <f t="shared" ref="N7:N70" si="4">ROUND(M7,1)</f>
        <v>7948.9</v>
      </c>
    </row>
    <row r="8" spans="1:14" ht="15.75" x14ac:dyDescent="0.25">
      <c r="A8" s="14">
        <f>+A7+1</f>
        <v>2</v>
      </c>
      <c r="B8" s="26" t="s">
        <v>5</v>
      </c>
      <c r="C8" s="24">
        <v>7343.3</v>
      </c>
      <c r="D8" s="24">
        <v>37554.631150629939</v>
      </c>
      <c r="E8" s="24">
        <f t="shared" ref="E8:E71" si="5">D8*1.040391</f>
        <v>39071.500257435036</v>
      </c>
      <c r="F8" s="34">
        <f t="shared" si="0"/>
        <v>4.0391000000000066E-2</v>
      </c>
      <c r="G8" s="24">
        <f t="shared" ref="G8:G13" si="6">+H8*J8*12*1.302/1000</f>
        <v>1019.0812057630824</v>
      </c>
      <c r="H8" s="24">
        <f t="shared" si="1"/>
        <v>1516.8691068050975</v>
      </c>
      <c r="I8" s="14">
        <v>43.7</v>
      </c>
      <c r="J8" s="14">
        <v>43</v>
      </c>
      <c r="K8" s="24">
        <f t="shared" si="2"/>
        <v>7735.2133717602601</v>
      </c>
      <c r="L8" s="25">
        <f t="shared" si="3"/>
        <v>7735.2</v>
      </c>
      <c r="M8" s="20">
        <f t="shared" ref="M8:M71" si="7">+K8*0.934203405</f>
        <v>7226.262670299966</v>
      </c>
      <c r="N8" s="39">
        <f t="shared" si="4"/>
        <v>7226.3</v>
      </c>
    </row>
    <row r="9" spans="1:14" ht="15.75" x14ac:dyDescent="0.25">
      <c r="A9" s="14">
        <f t="shared" ref="A9:A10" si="8">A8+1</f>
        <v>3</v>
      </c>
      <c r="B9" s="26" t="s">
        <v>6</v>
      </c>
      <c r="C9" s="24">
        <v>3553.9</v>
      </c>
      <c r="D9" s="24">
        <v>37348.702320100412</v>
      </c>
      <c r="E9" s="24">
        <f t="shared" si="5"/>
        <v>38857.253755511592</v>
      </c>
      <c r="F9" s="34">
        <f t="shared" si="0"/>
        <v>4.0391000000000066E-2</v>
      </c>
      <c r="G9" s="24">
        <f>+H9*J9*12*1.302/1000</f>
        <v>494.96176016414984</v>
      </c>
      <c r="H9" s="24">
        <f t="shared" si="1"/>
        <v>1508.5514354111801</v>
      </c>
      <c r="I9" s="14">
        <v>21.6</v>
      </c>
      <c r="J9" s="14">
        <v>21</v>
      </c>
      <c r="K9" s="24">
        <f t="shared" si="2"/>
        <v>3702.6614356376303</v>
      </c>
      <c r="L9" s="25">
        <f t="shared" si="3"/>
        <v>3702.7</v>
      </c>
      <c r="M9" s="20">
        <f t="shared" si="7"/>
        <v>3459.0389207348626</v>
      </c>
      <c r="N9" s="39">
        <f t="shared" si="4"/>
        <v>3459</v>
      </c>
    </row>
    <row r="10" spans="1:14" ht="15.75" x14ac:dyDescent="0.25">
      <c r="A10" s="14">
        <f t="shared" si="8"/>
        <v>4</v>
      </c>
      <c r="B10" s="26" t="s">
        <v>7</v>
      </c>
      <c r="C10" s="24">
        <v>1035.9000000000001</v>
      </c>
      <c r="D10" s="24">
        <v>34110.8259762733</v>
      </c>
      <c r="E10" s="24">
        <f t="shared" si="5"/>
        <v>35488.59634828096</v>
      </c>
      <c r="F10" s="34">
        <f t="shared" si="0"/>
        <v>4.0391000000000066E-2</v>
      </c>
      <c r="G10" s="24">
        <f t="shared" si="6"/>
        <v>146.3787331872843</v>
      </c>
      <c r="H10" s="24">
        <f t="shared" si="1"/>
        <v>1377.7703720076606</v>
      </c>
      <c r="I10" s="14">
        <v>6.8</v>
      </c>
      <c r="J10" s="14">
        <v>6.8</v>
      </c>
      <c r="K10" s="24">
        <f t="shared" si="2"/>
        <v>1109.0893665936424</v>
      </c>
      <c r="L10" s="25">
        <f t="shared" si="3"/>
        <v>1109.0999999999999</v>
      </c>
      <c r="M10" s="20">
        <f t="shared" si="7"/>
        <v>1036.1150627210739</v>
      </c>
      <c r="N10" s="39">
        <f t="shared" si="4"/>
        <v>1036.0999999999999</v>
      </c>
    </row>
    <row r="11" spans="1:14" ht="15.75" x14ac:dyDescent="0.25">
      <c r="A11" s="14">
        <f t="shared" ref="A11:A74" si="9">+A10+1</f>
        <v>5</v>
      </c>
      <c r="B11" s="26" t="s">
        <v>8</v>
      </c>
      <c r="C11" s="24">
        <v>1477</v>
      </c>
      <c r="D11" s="24">
        <v>39018.7651649365</v>
      </c>
      <c r="E11" s="24">
        <f t="shared" si="5"/>
        <v>40594.772108713456</v>
      </c>
      <c r="F11" s="34">
        <f t="shared" si="0"/>
        <v>4.0391000000000066E-2</v>
      </c>
      <c r="G11" s="24">
        <f>+H11*J11*12*1.302/1000</f>
        <v>209.30002616135491</v>
      </c>
      <c r="H11" s="24">
        <f t="shared" si="1"/>
        <v>1576.0069437769562</v>
      </c>
      <c r="I11" s="14">
        <v>8.5</v>
      </c>
      <c r="J11" s="14">
        <v>8.5</v>
      </c>
      <c r="K11" s="24">
        <f t="shared" si="2"/>
        <v>1581.6500130806774</v>
      </c>
      <c r="L11" s="25">
        <f t="shared" si="3"/>
        <v>1581.7</v>
      </c>
      <c r="M11" s="20">
        <f t="shared" si="7"/>
        <v>1477.5828277382634</v>
      </c>
      <c r="N11" s="39">
        <f t="shared" si="4"/>
        <v>1477.6</v>
      </c>
    </row>
    <row r="12" spans="1:14" ht="15.75" x14ac:dyDescent="0.25">
      <c r="A12" s="14">
        <f t="shared" si="9"/>
        <v>6</v>
      </c>
      <c r="B12" s="26" t="s">
        <v>9</v>
      </c>
      <c r="C12" s="24">
        <v>1939</v>
      </c>
      <c r="D12" s="24">
        <v>38670.078652912998</v>
      </c>
      <c r="E12" s="24">
        <f t="shared" si="5"/>
        <v>40232.001799782811</v>
      </c>
      <c r="F12" s="34">
        <f t="shared" si="0"/>
        <v>4.0391000000000066E-2</v>
      </c>
      <c r="G12" s="24">
        <f t="shared" si="6"/>
        <v>268.43835971363347</v>
      </c>
      <c r="H12" s="24">
        <f t="shared" si="1"/>
        <v>1561.9231468698126</v>
      </c>
      <c r="I12" s="14">
        <v>11.4</v>
      </c>
      <c r="J12" s="14">
        <v>11</v>
      </c>
      <c r="K12" s="24">
        <f t="shared" si="2"/>
        <v>2005.1840921375183</v>
      </c>
      <c r="L12" s="25">
        <f t="shared" si="3"/>
        <v>2005.2</v>
      </c>
      <c r="M12" s="20">
        <f t="shared" si="7"/>
        <v>1873.2498065267032</v>
      </c>
      <c r="N12" s="39">
        <f t="shared" si="4"/>
        <v>1873.2</v>
      </c>
    </row>
    <row r="13" spans="1:14" ht="15.75" x14ac:dyDescent="0.25">
      <c r="A13" s="14">
        <f t="shared" si="9"/>
        <v>7</v>
      </c>
      <c r="B13" s="26" t="s">
        <v>10</v>
      </c>
      <c r="C13" s="24">
        <v>1017.9</v>
      </c>
      <c r="D13" s="24">
        <v>37925.034019231709</v>
      </c>
      <c r="E13" s="24">
        <f t="shared" si="5"/>
        <v>39456.864068302501</v>
      </c>
      <c r="F13" s="34">
        <f t="shared" si="0"/>
        <v>4.0391000000000066E-2</v>
      </c>
      <c r="G13" s="24">
        <f t="shared" si="6"/>
        <v>143.59987612009229</v>
      </c>
      <c r="H13" s="24">
        <f t="shared" si="1"/>
        <v>1531.8300490707916</v>
      </c>
      <c r="I13" s="14">
        <v>6.3</v>
      </c>
      <c r="J13" s="14">
        <v>6</v>
      </c>
      <c r="K13" s="24">
        <f t="shared" si="2"/>
        <v>1041.2285094886176</v>
      </c>
      <c r="L13" s="25">
        <f t="shared" si="3"/>
        <v>1041.2</v>
      </c>
      <c r="M13" s="20">
        <f t="shared" si="7"/>
        <v>972.71921894734135</v>
      </c>
      <c r="N13" s="39">
        <f t="shared" si="4"/>
        <v>972.7</v>
      </c>
    </row>
    <row r="14" spans="1:14" ht="15.75" x14ac:dyDescent="0.25">
      <c r="A14" s="14">
        <f t="shared" si="9"/>
        <v>8</v>
      </c>
      <c r="B14" s="26" t="s">
        <v>11</v>
      </c>
      <c r="C14" s="24">
        <v>0</v>
      </c>
      <c r="D14" s="24">
        <v>0</v>
      </c>
      <c r="E14" s="24">
        <f t="shared" si="5"/>
        <v>0</v>
      </c>
      <c r="F14" s="34"/>
      <c r="G14" s="24"/>
      <c r="H14" s="24"/>
      <c r="I14" s="14"/>
      <c r="J14" s="14"/>
      <c r="K14" s="24">
        <v>0</v>
      </c>
      <c r="L14" s="25">
        <f t="shared" si="3"/>
        <v>0</v>
      </c>
      <c r="M14" s="20">
        <f t="shared" si="7"/>
        <v>0</v>
      </c>
      <c r="N14" s="39">
        <f t="shared" si="4"/>
        <v>0</v>
      </c>
    </row>
    <row r="15" spans="1:14" ht="15.75" x14ac:dyDescent="0.25">
      <c r="A15" s="14">
        <f t="shared" si="9"/>
        <v>9</v>
      </c>
      <c r="B15" s="26" t="s">
        <v>12</v>
      </c>
      <c r="C15" s="24">
        <v>2715</v>
      </c>
      <c r="D15" s="24">
        <v>40852.823011870154</v>
      </c>
      <c r="E15" s="24">
        <f t="shared" si="5"/>
        <v>42502.909386142601</v>
      </c>
      <c r="F15" s="34">
        <f t="shared" ref="F15:F21" si="10">E15/D15-100%</f>
        <v>4.0391000000000066E-2</v>
      </c>
      <c r="G15" s="24">
        <f t="shared" ref="G15:G43" si="11">+H15*J15*12*1.302/1000</f>
        <v>476.94756596520511</v>
      </c>
      <c r="H15" s="24">
        <f t="shared" ref="H15:H21" si="12">E15-D15</f>
        <v>1650.0863742724468</v>
      </c>
      <c r="I15" s="14">
        <v>16</v>
      </c>
      <c r="J15" s="41">
        <v>18.5</v>
      </c>
      <c r="K15" s="24">
        <f t="shared" ref="K15:K21" si="13">(C15/50*100*J15/I15+G15)*0.5</f>
        <v>3377.6925329826026</v>
      </c>
      <c r="L15" s="25">
        <f t="shared" si="3"/>
        <v>3377.7</v>
      </c>
      <c r="M15" s="20">
        <f t="shared" si="7"/>
        <v>3155.4518653554223</v>
      </c>
      <c r="N15" s="39">
        <f t="shared" si="4"/>
        <v>3155.5</v>
      </c>
    </row>
    <row r="16" spans="1:14" ht="15.75" x14ac:dyDescent="0.25">
      <c r="A16" s="14">
        <f t="shared" si="9"/>
        <v>10</v>
      </c>
      <c r="B16" s="26" t="s">
        <v>13</v>
      </c>
      <c r="C16" s="24">
        <v>1976</v>
      </c>
      <c r="D16" s="24">
        <v>41251.724357231862</v>
      </c>
      <c r="E16" s="24">
        <f t="shared" si="5"/>
        <v>42917.922755744818</v>
      </c>
      <c r="F16" s="34">
        <f t="shared" si="10"/>
        <v>4.0391000000000066E-2</v>
      </c>
      <c r="G16" s="24">
        <f t="shared" si="11"/>
        <v>312.39220534039703</v>
      </c>
      <c r="H16" s="24">
        <f t="shared" si="12"/>
        <v>1666.1983985129555</v>
      </c>
      <c r="I16" s="14">
        <v>12</v>
      </c>
      <c r="J16" s="14">
        <v>12</v>
      </c>
      <c r="K16" s="24">
        <f t="shared" si="13"/>
        <v>2132.1961026701988</v>
      </c>
      <c r="L16" s="25">
        <f t="shared" si="3"/>
        <v>2132.1999999999998</v>
      </c>
      <c r="M16" s="20">
        <f t="shared" si="7"/>
        <v>1991.9048592422293</v>
      </c>
      <c r="N16" s="39">
        <f t="shared" si="4"/>
        <v>1991.9</v>
      </c>
    </row>
    <row r="17" spans="1:14" ht="15.75" x14ac:dyDescent="0.25">
      <c r="A17" s="14">
        <f t="shared" si="9"/>
        <v>11</v>
      </c>
      <c r="B17" s="26" t="s">
        <v>14</v>
      </c>
      <c r="C17" s="24">
        <v>5869.3</v>
      </c>
      <c r="D17" s="24">
        <v>41235.942333665051</v>
      </c>
      <c r="E17" s="24">
        <f t="shared" si="5"/>
        <v>42901.503280464116</v>
      </c>
      <c r="F17" s="34">
        <f t="shared" si="10"/>
        <v>4.0391000000000066E-2</v>
      </c>
      <c r="G17" s="24">
        <f t="shared" si="11"/>
        <v>676.59083005250352</v>
      </c>
      <c r="H17" s="24">
        <f t="shared" si="12"/>
        <v>1665.5609467990653</v>
      </c>
      <c r="I17" s="14">
        <v>25.5</v>
      </c>
      <c r="J17" s="14">
        <v>26</v>
      </c>
      <c r="K17" s="24">
        <f t="shared" si="13"/>
        <v>6322.6797287517429</v>
      </c>
      <c r="L17" s="25">
        <f t="shared" si="3"/>
        <v>6322.7</v>
      </c>
      <c r="M17" s="20">
        <f t="shared" si="7"/>
        <v>5906.6689313243542</v>
      </c>
      <c r="N17" s="39">
        <f t="shared" si="4"/>
        <v>5906.7</v>
      </c>
    </row>
    <row r="18" spans="1:14" ht="15.75" x14ac:dyDescent="0.25">
      <c r="A18" s="14">
        <f t="shared" si="9"/>
        <v>12</v>
      </c>
      <c r="B18" s="26" t="s">
        <v>15</v>
      </c>
      <c r="C18" s="24">
        <v>2303.4</v>
      </c>
      <c r="D18" s="24">
        <v>38561.598650155182</v>
      </c>
      <c r="E18" s="24">
        <f t="shared" si="5"/>
        <v>40119.140181233604</v>
      </c>
      <c r="F18" s="34">
        <f t="shared" si="10"/>
        <v>4.0391000000000066E-2</v>
      </c>
      <c r="G18" s="24">
        <f t="shared" si="11"/>
        <v>365.02543322353921</v>
      </c>
      <c r="H18" s="24">
        <f t="shared" si="12"/>
        <v>1557.5415310784228</v>
      </c>
      <c r="I18" s="14">
        <v>15</v>
      </c>
      <c r="J18" s="14">
        <v>15</v>
      </c>
      <c r="K18" s="24">
        <f t="shared" si="13"/>
        <v>2485.9127166117696</v>
      </c>
      <c r="L18" s="25">
        <f t="shared" si="3"/>
        <v>2485.9</v>
      </c>
      <c r="M18" s="20">
        <f t="shared" si="7"/>
        <v>2322.3481243915153</v>
      </c>
      <c r="N18" s="39">
        <f t="shared" si="4"/>
        <v>2322.3000000000002</v>
      </c>
    </row>
    <row r="19" spans="1:14" ht="15.75" x14ac:dyDescent="0.25">
      <c r="A19" s="14">
        <f t="shared" si="9"/>
        <v>13</v>
      </c>
      <c r="B19" s="26" t="s">
        <v>16</v>
      </c>
      <c r="C19" s="24">
        <v>2905.7</v>
      </c>
      <c r="D19" s="24">
        <v>41905.459926654497</v>
      </c>
      <c r="E19" s="24">
        <f t="shared" si="5"/>
        <v>43598.063358552005</v>
      </c>
      <c r="F19" s="34">
        <f t="shared" si="10"/>
        <v>4.0391000000000066E-2</v>
      </c>
      <c r="G19" s="24">
        <f t="shared" si="11"/>
        <v>476.01424835939974</v>
      </c>
      <c r="H19" s="24">
        <f t="shared" si="12"/>
        <v>1692.6034318975071</v>
      </c>
      <c r="I19" s="14">
        <v>16.100000000000001</v>
      </c>
      <c r="J19" s="14">
        <v>18</v>
      </c>
      <c r="K19" s="24">
        <f t="shared" si="13"/>
        <v>3486.6158198318735</v>
      </c>
      <c r="L19" s="25">
        <f t="shared" si="3"/>
        <v>3486.6</v>
      </c>
      <c r="M19" s="20">
        <f t="shared" si="7"/>
        <v>3257.2083708138025</v>
      </c>
      <c r="N19" s="39">
        <f t="shared" si="4"/>
        <v>3257.2</v>
      </c>
    </row>
    <row r="20" spans="1:14" ht="15.75" x14ac:dyDescent="0.25">
      <c r="A20" s="14">
        <f t="shared" si="9"/>
        <v>14</v>
      </c>
      <c r="B20" s="26" t="s">
        <v>17</v>
      </c>
      <c r="C20" s="24">
        <v>1699</v>
      </c>
      <c r="D20" s="24">
        <v>41227.992064976046</v>
      </c>
      <c r="E20" s="24">
        <f t="shared" si="5"/>
        <v>42893.231892472497</v>
      </c>
      <c r="F20" s="34">
        <f t="shared" si="10"/>
        <v>4.0391000000000066E-2</v>
      </c>
      <c r="G20" s="24">
        <f t="shared" si="11"/>
        <v>273.18592418044778</v>
      </c>
      <c r="H20" s="24">
        <f t="shared" si="12"/>
        <v>1665.2398274964507</v>
      </c>
      <c r="I20" s="14">
        <v>10.5</v>
      </c>
      <c r="J20" s="14">
        <v>10.5</v>
      </c>
      <c r="K20" s="24">
        <f t="shared" si="13"/>
        <v>1835.5929620902234</v>
      </c>
      <c r="L20" s="25">
        <f t="shared" si="3"/>
        <v>1835.6</v>
      </c>
      <c r="M20" s="20">
        <f t="shared" si="7"/>
        <v>1714.8171953787225</v>
      </c>
      <c r="N20" s="39">
        <f t="shared" si="4"/>
        <v>1714.8</v>
      </c>
    </row>
    <row r="21" spans="1:14" ht="15.75" x14ac:dyDescent="0.25">
      <c r="A21" s="14">
        <f t="shared" si="9"/>
        <v>15</v>
      </c>
      <c r="B21" s="26" t="s">
        <v>18</v>
      </c>
      <c r="C21" s="24">
        <v>877.9</v>
      </c>
      <c r="D21" s="24">
        <v>41227.997065392665</v>
      </c>
      <c r="E21" s="24">
        <f t="shared" si="5"/>
        <v>42893.237094860946</v>
      </c>
      <c r="F21" s="34">
        <f t="shared" si="10"/>
        <v>4.0391000000000066E-2</v>
      </c>
      <c r="G21" s="24">
        <f t="shared" si="11"/>
        <v>156.10626132247455</v>
      </c>
      <c r="H21" s="24">
        <f t="shared" si="12"/>
        <v>1665.2400294682811</v>
      </c>
      <c r="I21" s="14">
        <v>5</v>
      </c>
      <c r="J21" s="14">
        <v>6</v>
      </c>
      <c r="K21" s="24">
        <f t="shared" si="13"/>
        <v>1131.5331306612372</v>
      </c>
      <c r="L21" s="25">
        <f t="shared" si="3"/>
        <v>1131.5</v>
      </c>
      <c r="M21" s="20">
        <f t="shared" si="7"/>
        <v>1057.0821035340377</v>
      </c>
      <c r="N21" s="39">
        <f t="shared" si="4"/>
        <v>1057.0999999999999</v>
      </c>
    </row>
    <row r="22" spans="1:14" ht="15.75" x14ac:dyDescent="0.25">
      <c r="A22" s="14">
        <f t="shared" si="9"/>
        <v>16</v>
      </c>
      <c r="B22" s="26" t="s">
        <v>19</v>
      </c>
      <c r="C22" s="24">
        <v>1133.3</v>
      </c>
      <c r="D22" s="24">
        <v>41227.997065392665</v>
      </c>
      <c r="E22" s="24">
        <f t="shared" si="5"/>
        <v>42893.237094860946</v>
      </c>
      <c r="F22" s="34">
        <f t="shared" ref="F22:F43" si="14">E22/D22-100%</f>
        <v>4.0391000000000066E-2</v>
      </c>
      <c r="G22" s="24">
        <f t="shared" si="11"/>
        <v>208.1416817632994</v>
      </c>
      <c r="H22" s="24">
        <f t="shared" ref="H22:H52" si="15">E22-D22</f>
        <v>1665.2400294682811</v>
      </c>
      <c r="I22" s="14">
        <v>8</v>
      </c>
      <c r="J22" s="14">
        <v>8</v>
      </c>
      <c r="K22" s="24">
        <f t="shared" ref="K22:K40" si="16">(C22/50*100*J22/I22+G22)*0.5</f>
        <v>1237.3708408816497</v>
      </c>
      <c r="L22" s="25">
        <f t="shared" si="3"/>
        <v>1237.4000000000001</v>
      </c>
      <c r="M22" s="20">
        <f t="shared" si="7"/>
        <v>1155.9560527993503</v>
      </c>
      <c r="N22" s="39">
        <f t="shared" si="4"/>
        <v>1156</v>
      </c>
    </row>
    <row r="23" spans="1:14" ht="15.75" x14ac:dyDescent="0.25">
      <c r="A23" s="14">
        <f t="shared" si="9"/>
        <v>17</v>
      </c>
      <c r="B23" s="26" t="s">
        <v>20</v>
      </c>
      <c r="C23" s="24">
        <v>14346.6</v>
      </c>
      <c r="D23" s="24">
        <v>36333.272090559447</v>
      </c>
      <c r="E23" s="24">
        <f t="shared" si="5"/>
        <v>37800.809283569237</v>
      </c>
      <c r="F23" s="34">
        <f t="shared" si="14"/>
        <v>4.0391000000000066E-2</v>
      </c>
      <c r="G23" s="24">
        <f t="shared" si="11"/>
        <v>2017.7344971154762</v>
      </c>
      <c r="H23" s="24">
        <f t="shared" si="15"/>
        <v>1467.5371930097899</v>
      </c>
      <c r="I23" s="14">
        <v>88</v>
      </c>
      <c r="J23" s="14">
        <v>88</v>
      </c>
      <c r="K23" s="24">
        <f t="shared" si="16"/>
        <v>15355.467248557739</v>
      </c>
      <c r="L23" s="25">
        <f t="shared" si="3"/>
        <v>15355.5</v>
      </c>
      <c r="M23" s="20">
        <f t="shared" si="7"/>
        <v>14345.129788968621</v>
      </c>
      <c r="N23" s="39">
        <f t="shared" si="4"/>
        <v>14345.1</v>
      </c>
    </row>
    <row r="24" spans="1:14" ht="15.75" x14ac:dyDescent="0.25">
      <c r="A24" s="14">
        <f t="shared" si="9"/>
        <v>18</v>
      </c>
      <c r="B24" s="26" t="s">
        <v>21</v>
      </c>
      <c r="C24" s="24">
        <v>2652</v>
      </c>
      <c r="D24" s="24">
        <v>41070.638297967496</v>
      </c>
      <c r="E24" s="24">
        <f t="shared" si="5"/>
        <v>42729.522449460703</v>
      </c>
      <c r="F24" s="34">
        <f t="shared" si="14"/>
        <v>4.0391000000000066E-2</v>
      </c>
      <c r="G24" s="24">
        <f t="shared" si="11"/>
        <v>427.6536987183427</v>
      </c>
      <c r="H24" s="24">
        <f t="shared" si="15"/>
        <v>1658.8841514932064</v>
      </c>
      <c r="I24" s="14">
        <v>16.5</v>
      </c>
      <c r="J24" s="14">
        <v>16.5</v>
      </c>
      <c r="K24" s="24">
        <f t="shared" si="16"/>
        <v>2865.8268493591713</v>
      </c>
      <c r="L24" s="25">
        <f t="shared" si="3"/>
        <v>2865.8</v>
      </c>
      <c r="M24" s="20">
        <f t="shared" si="7"/>
        <v>2677.2652008117598</v>
      </c>
      <c r="N24" s="39">
        <f t="shared" si="4"/>
        <v>2677.3</v>
      </c>
    </row>
    <row r="25" spans="1:14" ht="15.75" x14ac:dyDescent="0.25">
      <c r="A25" s="14">
        <f t="shared" si="9"/>
        <v>19</v>
      </c>
      <c r="B25" s="26" t="s">
        <v>22</v>
      </c>
      <c r="C25" s="24">
        <v>2610.8000000000002</v>
      </c>
      <c r="D25" s="24">
        <v>39642.708330872847</v>
      </c>
      <c r="E25" s="24">
        <f t="shared" si="5"/>
        <v>41243.916963065138</v>
      </c>
      <c r="F25" s="34">
        <f t="shared" si="14"/>
        <v>4.0391000000000066E-2</v>
      </c>
      <c r="G25" s="24">
        <f t="shared" si="11"/>
        <v>375.25925504058523</v>
      </c>
      <c r="H25" s="24">
        <f t="shared" si="15"/>
        <v>1601.2086321922907</v>
      </c>
      <c r="I25" s="14">
        <v>15</v>
      </c>
      <c r="J25" s="14">
        <v>15</v>
      </c>
      <c r="K25" s="24">
        <f t="shared" si="16"/>
        <v>2798.4296275202928</v>
      </c>
      <c r="L25" s="25">
        <f t="shared" si="3"/>
        <v>2798.4</v>
      </c>
      <c r="M25" s="20">
        <f t="shared" si="7"/>
        <v>2614.3024866823393</v>
      </c>
      <c r="N25" s="39">
        <f t="shared" si="4"/>
        <v>2614.3000000000002</v>
      </c>
    </row>
    <row r="26" spans="1:14" ht="15.75" x14ac:dyDescent="0.25">
      <c r="A26" s="14">
        <f t="shared" si="9"/>
        <v>20</v>
      </c>
      <c r="B26" s="26" t="s">
        <v>23</v>
      </c>
      <c r="C26" s="24">
        <v>588.6</v>
      </c>
      <c r="D26" s="24">
        <v>35658.077430936617</v>
      </c>
      <c r="E26" s="24">
        <f t="shared" si="5"/>
        <v>37098.342836449578</v>
      </c>
      <c r="F26" s="34">
        <f t="shared" si="14"/>
        <v>4.0391000000000066E-2</v>
      </c>
      <c r="G26" s="24">
        <f t="shared" si="11"/>
        <v>78.759473435070745</v>
      </c>
      <c r="H26" s="24">
        <f t="shared" si="15"/>
        <v>1440.2654055129606</v>
      </c>
      <c r="I26" s="14">
        <v>3.5</v>
      </c>
      <c r="J26" s="14">
        <v>3.5</v>
      </c>
      <c r="K26" s="24">
        <f t="shared" si="16"/>
        <v>627.97973671753539</v>
      </c>
      <c r="L26" s="25">
        <f t="shared" si="3"/>
        <v>628</v>
      </c>
      <c r="M26" s="20">
        <f t="shared" si="7"/>
        <v>586.66080831252509</v>
      </c>
      <c r="N26" s="39">
        <f t="shared" si="4"/>
        <v>586.70000000000005</v>
      </c>
    </row>
    <row r="27" spans="1:14" ht="31.5" x14ac:dyDescent="0.25">
      <c r="A27" s="14">
        <f t="shared" si="9"/>
        <v>21</v>
      </c>
      <c r="B27" s="26" t="s">
        <v>24</v>
      </c>
      <c r="C27" s="24">
        <v>448.7</v>
      </c>
      <c r="D27" s="24">
        <v>39983.809554317842</v>
      </c>
      <c r="E27" s="24">
        <f t="shared" si="5"/>
        <v>41598.795606026295</v>
      </c>
      <c r="F27" s="34">
        <f t="shared" si="14"/>
        <v>4.0391000000000066E-2</v>
      </c>
      <c r="G27" s="24">
        <f t="shared" si="11"/>
        <v>75.697626215678596</v>
      </c>
      <c r="H27" s="24">
        <f t="shared" si="15"/>
        <v>1614.9860517084526</v>
      </c>
      <c r="I27" s="14">
        <v>2.7</v>
      </c>
      <c r="J27" s="14">
        <v>3</v>
      </c>
      <c r="K27" s="24">
        <f t="shared" si="16"/>
        <v>536.40436866339473</v>
      </c>
      <c r="L27" s="25">
        <f t="shared" si="3"/>
        <v>536.4</v>
      </c>
      <c r="M27" s="20">
        <f t="shared" si="7"/>
        <v>501.11078766221863</v>
      </c>
      <c r="N27" s="39">
        <f t="shared" si="4"/>
        <v>501.1</v>
      </c>
    </row>
    <row r="28" spans="1:14" ht="15.75" x14ac:dyDescent="0.25">
      <c r="A28" s="14">
        <f t="shared" si="9"/>
        <v>22</v>
      </c>
      <c r="B28" s="26" t="s">
        <v>25</v>
      </c>
      <c r="C28" s="24">
        <v>488</v>
      </c>
      <c r="D28" s="24">
        <v>38951.996183245908</v>
      </c>
      <c r="E28" s="24">
        <f t="shared" si="5"/>
        <v>40525.306261083395</v>
      </c>
      <c r="F28" s="34">
        <f t="shared" si="14"/>
        <v>4.0391000000000066E-2</v>
      </c>
      <c r="G28" s="24">
        <f t="shared" si="11"/>
        <v>73.744189968398672</v>
      </c>
      <c r="H28" s="24">
        <f t="shared" si="15"/>
        <v>1573.3100778374865</v>
      </c>
      <c r="I28" s="14">
        <v>3</v>
      </c>
      <c r="J28" s="14">
        <v>3</v>
      </c>
      <c r="K28" s="24">
        <f t="shared" si="16"/>
        <v>524.87209498419929</v>
      </c>
      <c r="L28" s="25">
        <f t="shared" si="3"/>
        <v>524.9</v>
      </c>
      <c r="M28" s="20">
        <f t="shared" si="7"/>
        <v>490.33729832372239</v>
      </c>
      <c r="N28" s="39">
        <f t="shared" si="4"/>
        <v>490.3</v>
      </c>
    </row>
    <row r="29" spans="1:14" ht="15.75" x14ac:dyDescent="0.25">
      <c r="A29" s="14">
        <f t="shared" si="9"/>
        <v>23</v>
      </c>
      <c r="B29" s="26" t="s">
        <v>26</v>
      </c>
      <c r="C29" s="24">
        <v>806.3</v>
      </c>
      <c r="D29" s="24">
        <v>33465.184282359871</v>
      </c>
      <c r="E29" s="24">
        <f t="shared" si="5"/>
        <v>34816.876540708668</v>
      </c>
      <c r="F29" s="34">
        <f t="shared" si="14"/>
        <v>4.0391000000000066E-2</v>
      </c>
      <c r="G29" s="24">
        <f t="shared" si="11"/>
        <v>105.59419922220808</v>
      </c>
      <c r="H29" s="24">
        <f t="shared" si="15"/>
        <v>1351.6922583487976</v>
      </c>
      <c r="I29" s="14">
        <v>5</v>
      </c>
      <c r="J29" s="14">
        <v>5</v>
      </c>
      <c r="K29" s="24">
        <f t="shared" si="16"/>
        <v>859.09709961110389</v>
      </c>
      <c r="L29" s="25">
        <f t="shared" si="3"/>
        <v>859.1</v>
      </c>
      <c r="M29" s="20">
        <f t="shared" si="7"/>
        <v>802.57143568231743</v>
      </c>
      <c r="N29" s="39">
        <f t="shared" si="4"/>
        <v>802.6</v>
      </c>
    </row>
    <row r="30" spans="1:14" ht="15.75" x14ac:dyDescent="0.25">
      <c r="A30" s="14">
        <f t="shared" si="9"/>
        <v>24</v>
      </c>
      <c r="B30" s="26" t="s">
        <v>27</v>
      </c>
      <c r="C30" s="24">
        <v>764.7</v>
      </c>
      <c r="D30" s="24">
        <v>41227.997065392665</v>
      </c>
      <c r="E30" s="24">
        <f t="shared" si="5"/>
        <v>42893.237094860946</v>
      </c>
      <c r="F30" s="34">
        <f t="shared" si="14"/>
        <v>4.0391000000000066E-2</v>
      </c>
      <c r="G30" s="24">
        <f t="shared" si="11"/>
        <v>130.08855110206213</v>
      </c>
      <c r="H30" s="24">
        <f t="shared" si="15"/>
        <v>1665.2400294682811</v>
      </c>
      <c r="I30" s="14">
        <v>4.8</v>
      </c>
      <c r="J30" s="14">
        <v>5</v>
      </c>
      <c r="K30" s="24">
        <f t="shared" si="16"/>
        <v>861.60677555103109</v>
      </c>
      <c r="L30" s="25">
        <f t="shared" si="3"/>
        <v>861.6</v>
      </c>
      <c r="M30" s="20">
        <f t="shared" si="7"/>
        <v>804.91598349084404</v>
      </c>
      <c r="N30" s="39">
        <f t="shared" si="4"/>
        <v>804.9</v>
      </c>
    </row>
    <row r="31" spans="1:14" ht="15.75" x14ac:dyDescent="0.25">
      <c r="A31" s="14">
        <f t="shared" si="9"/>
        <v>25</v>
      </c>
      <c r="B31" s="26" t="s">
        <v>28</v>
      </c>
      <c r="C31" s="24">
        <v>1587.7</v>
      </c>
      <c r="D31" s="24">
        <v>39715.779310436839</v>
      </c>
      <c r="E31" s="24">
        <f t="shared" si="5"/>
        <v>41319.939352564696</v>
      </c>
      <c r="F31" s="34">
        <f t="shared" si="14"/>
        <v>4.0391000000000066E-2</v>
      </c>
      <c r="G31" s="24">
        <f t="shared" si="11"/>
        <v>225.57056848385065</v>
      </c>
      <c r="H31" s="24">
        <f t="shared" si="15"/>
        <v>1604.1600421278563</v>
      </c>
      <c r="I31" s="14">
        <v>9.3000000000000007</v>
      </c>
      <c r="J31" s="14">
        <v>9</v>
      </c>
      <c r="K31" s="24">
        <f t="shared" si="16"/>
        <v>1649.2691552096674</v>
      </c>
      <c r="L31" s="25">
        <f t="shared" si="3"/>
        <v>1649.3</v>
      </c>
      <c r="M31" s="20">
        <f t="shared" si="7"/>
        <v>1540.7528605583448</v>
      </c>
      <c r="N31" s="39">
        <f t="shared" si="4"/>
        <v>1540.8</v>
      </c>
    </row>
    <row r="32" spans="1:14" ht="15.75" x14ac:dyDescent="0.25">
      <c r="A32" s="14">
        <f t="shared" si="9"/>
        <v>26</v>
      </c>
      <c r="B32" s="26" t="s">
        <v>29</v>
      </c>
      <c r="C32" s="24">
        <v>475.8</v>
      </c>
      <c r="D32" s="24">
        <v>34591.464722272933</v>
      </c>
      <c r="E32" s="24">
        <f t="shared" si="5"/>
        <v>35988.648573870261</v>
      </c>
      <c r="F32" s="34">
        <f t="shared" si="14"/>
        <v>4.0391000000000066E-2</v>
      </c>
      <c r="G32" s="24">
        <f t="shared" si="11"/>
        <v>76.403601740748314</v>
      </c>
      <c r="H32" s="24">
        <f t="shared" si="15"/>
        <v>1397.1838515973286</v>
      </c>
      <c r="I32" s="14">
        <v>3.5</v>
      </c>
      <c r="J32" s="14">
        <v>3.5</v>
      </c>
      <c r="K32" s="24">
        <f t="shared" si="16"/>
        <v>514.00180087037415</v>
      </c>
      <c r="L32" s="25">
        <f t="shared" si="3"/>
        <v>514</v>
      </c>
      <c r="M32" s="20">
        <f t="shared" si="7"/>
        <v>480.18223254923549</v>
      </c>
      <c r="N32" s="39">
        <f t="shared" si="4"/>
        <v>480.2</v>
      </c>
    </row>
    <row r="33" spans="1:14" ht="15.75" x14ac:dyDescent="0.25">
      <c r="A33" s="14">
        <f t="shared" si="9"/>
        <v>27</v>
      </c>
      <c r="B33" s="26" t="s">
        <v>30</v>
      </c>
      <c r="C33" s="24">
        <v>339.7</v>
      </c>
      <c r="D33" s="24">
        <v>37747.657157804999</v>
      </c>
      <c r="E33" s="24">
        <f t="shared" si="5"/>
        <v>39272.3227780659</v>
      </c>
      <c r="F33" s="34">
        <f t="shared" si="14"/>
        <v>4.0391000000000066E-2</v>
      </c>
      <c r="G33" s="24">
        <f t="shared" si="11"/>
        <v>47.642751301912632</v>
      </c>
      <c r="H33" s="24">
        <f t="shared" si="15"/>
        <v>1524.6656202609011</v>
      </c>
      <c r="I33" s="14">
        <v>2</v>
      </c>
      <c r="J33" s="14">
        <v>2</v>
      </c>
      <c r="K33" s="24">
        <f t="shared" si="16"/>
        <v>363.52137565095632</v>
      </c>
      <c r="L33" s="25">
        <f t="shared" si="3"/>
        <v>363.5</v>
      </c>
      <c r="M33" s="20">
        <f t="shared" si="7"/>
        <v>339.60290692340749</v>
      </c>
      <c r="N33" s="39">
        <f t="shared" si="4"/>
        <v>339.6</v>
      </c>
    </row>
    <row r="34" spans="1:14" ht="15.75" x14ac:dyDescent="0.25">
      <c r="A34" s="14">
        <f t="shared" si="9"/>
        <v>28</v>
      </c>
      <c r="B34" s="26" t="s">
        <v>31</v>
      </c>
      <c r="C34" s="24">
        <v>269.7</v>
      </c>
      <c r="D34" s="24">
        <v>29475.982457456365</v>
      </c>
      <c r="E34" s="24">
        <f t="shared" si="5"/>
        <v>30666.546864895485</v>
      </c>
      <c r="F34" s="34">
        <f t="shared" si="14"/>
        <v>4.0391000000000066E-2</v>
      </c>
      <c r="G34" s="24">
        <f t="shared" si="11"/>
        <v>33.482480943291868</v>
      </c>
      <c r="H34" s="24">
        <f t="shared" si="15"/>
        <v>1190.5644074391203</v>
      </c>
      <c r="I34" s="14">
        <v>1.8</v>
      </c>
      <c r="J34" s="14">
        <v>1.8</v>
      </c>
      <c r="K34" s="24">
        <f t="shared" si="16"/>
        <v>286.44124047164593</v>
      </c>
      <c r="L34" s="25">
        <f t="shared" si="3"/>
        <v>286.39999999999998</v>
      </c>
      <c r="M34" s="20">
        <f t="shared" si="7"/>
        <v>267.59438218103543</v>
      </c>
      <c r="N34" s="39">
        <f t="shared" si="4"/>
        <v>267.60000000000002</v>
      </c>
    </row>
    <row r="35" spans="1:14" ht="15.75" x14ac:dyDescent="0.25">
      <c r="A35" s="14">
        <f t="shared" si="9"/>
        <v>29</v>
      </c>
      <c r="B35" s="26" t="s">
        <v>32</v>
      </c>
      <c r="C35" s="24">
        <v>796</v>
      </c>
      <c r="D35" s="24">
        <v>38123.805200287767</v>
      </c>
      <c r="E35" s="24">
        <f t="shared" si="5"/>
        <v>39663.66381613259</v>
      </c>
      <c r="F35" s="34">
        <f t="shared" si="14"/>
        <v>4.0391000000000066E-2</v>
      </c>
      <c r="G35" s="24">
        <f t="shared" si="11"/>
        <v>120.29375506979761</v>
      </c>
      <c r="H35" s="24">
        <f t="shared" si="15"/>
        <v>1539.8586158448234</v>
      </c>
      <c r="I35" s="14">
        <v>5</v>
      </c>
      <c r="J35" s="14">
        <v>5</v>
      </c>
      <c r="K35" s="24">
        <f t="shared" si="16"/>
        <v>856.14687753489875</v>
      </c>
      <c r="L35" s="25">
        <v>856.2</v>
      </c>
      <c r="M35" s="20">
        <f t="shared" si="7"/>
        <v>799.81532817322045</v>
      </c>
      <c r="N35" s="39">
        <f t="shared" si="4"/>
        <v>799.8</v>
      </c>
    </row>
    <row r="36" spans="1:14" ht="15.75" x14ac:dyDescent="0.25">
      <c r="A36" s="14">
        <f t="shared" si="9"/>
        <v>30</v>
      </c>
      <c r="B36" s="26" t="s">
        <v>33</v>
      </c>
      <c r="C36" s="24">
        <v>967</v>
      </c>
      <c r="D36" s="24">
        <v>40031.48207969495</v>
      </c>
      <c r="E36" s="24">
        <f t="shared" si="5"/>
        <v>41648.393672375911</v>
      </c>
      <c r="F36" s="34">
        <f t="shared" si="14"/>
        <v>4.0391000000000066E-2</v>
      </c>
      <c r="G36" s="24">
        <f t="shared" si="11"/>
        <v>146.52323499947451</v>
      </c>
      <c r="H36" s="24">
        <f t="shared" si="15"/>
        <v>1616.9115926809609</v>
      </c>
      <c r="I36" s="14">
        <v>5.8</v>
      </c>
      <c r="J36" s="14">
        <v>5.8</v>
      </c>
      <c r="K36" s="24">
        <f t="shared" si="16"/>
        <v>1040.2616174997372</v>
      </c>
      <c r="L36" s="25">
        <f t="shared" si="3"/>
        <v>1040.3</v>
      </c>
      <c r="M36" s="20">
        <f t="shared" si="7"/>
        <v>971.81594515906204</v>
      </c>
      <c r="N36" s="39">
        <f t="shared" si="4"/>
        <v>971.8</v>
      </c>
    </row>
    <row r="37" spans="1:14" ht="15.75" x14ac:dyDescent="0.25">
      <c r="A37" s="14">
        <f t="shared" si="9"/>
        <v>31</v>
      </c>
      <c r="B37" s="26" t="s">
        <v>34</v>
      </c>
      <c r="C37" s="24">
        <v>382.6</v>
      </c>
      <c r="D37" s="24">
        <v>35491.905155182569</v>
      </c>
      <c r="E37" s="24">
        <f t="shared" si="5"/>
        <v>36925.458696305548</v>
      </c>
      <c r="F37" s="34">
        <f t="shared" si="14"/>
        <v>4.0391000000000066E-2</v>
      </c>
      <c r="G37" s="24">
        <f t="shared" si="11"/>
        <v>55.994601316263577</v>
      </c>
      <c r="H37" s="24">
        <f t="shared" si="15"/>
        <v>1433.5535411229794</v>
      </c>
      <c r="I37" s="14">
        <v>2.2999999999999998</v>
      </c>
      <c r="J37" s="14">
        <v>2.5</v>
      </c>
      <c r="K37" s="24">
        <f t="shared" si="16"/>
        <v>443.8668658755231</v>
      </c>
      <c r="L37" s="25">
        <f t="shared" si="3"/>
        <v>443.9</v>
      </c>
      <c r="M37" s="20">
        <f t="shared" si="7"/>
        <v>414.661937467592</v>
      </c>
      <c r="N37" s="39">
        <f t="shared" si="4"/>
        <v>414.7</v>
      </c>
    </row>
    <row r="38" spans="1:14" ht="15.75" x14ac:dyDescent="0.25">
      <c r="A38" s="14">
        <f t="shared" si="9"/>
        <v>32</v>
      </c>
      <c r="B38" s="26" t="s">
        <v>35</v>
      </c>
      <c r="C38" s="24">
        <v>11367.9</v>
      </c>
      <c r="D38" s="24">
        <v>43500.34379129405</v>
      </c>
      <c r="E38" s="24">
        <f t="shared" si="5"/>
        <v>45257.366177368211</v>
      </c>
      <c r="F38" s="34">
        <f t="shared" si="14"/>
        <v>4.0391000000000066E-2</v>
      </c>
      <c r="G38" s="24">
        <f t="shared" si="11"/>
        <v>2333.3960096019282</v>
      </c>
      <c r="H38" s="24">
        <f t="shared" si="15"/>
        <v>1757.0223860741607</v>
      </c>
      <c r="I38" s="14">
        <v>83.2</v>
      </c>
      <c r="J38" s="14">
        <v>85</v>
      </c>
      <c r="K38" s="24">
        <f t="shared" si="16"/>
        <v>12780.538149031734</v>
      </c>
      <c r="L38" s="25">
        <f t="shared" si="3"/>
        <v>12780.5</v>
      </c>
      <c r="M38" s="20">
        <f t="shared" si="7"/>
        <v>11939.622256557843</v>
      </c>
      <c r="N38" s="39">
        <f t="shared" si="4"/>
        <v>11939.6</v>
      </c>
    </row>
    <row r="39" spans="1:14" ht="15.75" x14ac:dyDescent="0.25">
      <c r="A39" s="14">
        <f t="shared" si="9"/>
        <v>33</v>
      </c>
      <c r="B39" s="26" t="s">
        <v>36</v>
      </c>
      <c r="C39" s="24">
        <v>1980.8</v>
      </c>
      <c r="D39" s="24">
        <v>43500.34379129405</v>
      </c>
      <c r="E39" s="24">
        <f t="shared" si="5"/>
        <v>45257.366177368211</v>
      </c>
      <c r="F39" s="34">
        <f t="shared" si="14"/>
        <v>4.0391000000000066E-2</v>
      </c>
      <c r="G39" s="24">
        <f t="shared" si="11"/>
        <v>686.29294400056722</v>
      </c>
      <c r="H39" s="24">
        <f t="shared" si="15"/>
        <v>1757.0223860741607</v>
      </c>
      <c r="I39" s="14">
        <v>24</v>
      </c>
      <c r="J39" s="14">
        <v>25</v>
      </c>
      <c r="K39" s="24">
        <f t="shared" si="16"/>
        <v>2406.4798053336172</v>
      </c>
      <c r="L39" s="25">
        <f t="shared" si="3"/>
        <v>2406.5</v>
      </c>
      <c r="M39" s="20">
        <f t="shared" si="7"/>
        <v>2248.1416282064024</v>
      </c>
      <c r="N39" s="39">
        <f t="shared" si="4"/>
        <v>2248.1</v>
      </c>
    </row>
    <row r="40" spans="1:14" ht="15.75" x14ac:dyDescent="0.25">
      <c r="A40" s="14">
        <f t="shared" si="9"/>
        <v>34</v>
      </c>
      <c r="B40" s="26" t="s">
        <v>37</v>
      </c>
      <c r="C40" s="24">
        <v>910.8</v>
      </c>
      <c r="D40" s="24">
        <v>43500.34379129405</v>
      </c>
      <c r="E40" s="24">
        <f t="shared" si="5"/>
        <v>45257.366177368211</v>
      </c>
      <c r="F40" s="34">
        <f t="shared" si="14"/>
        <v>4.0391000000000066E-2</v>
      </c>
      <c r="G40" s="24">
        <f t="shared" si="11"/>
        <v>384.32404864031764</v>
      </c>
      <c r="H40" s="24">
        <f t="shared" si="15"/>
        <v>1757.0223860741607</v>
      </c>
      <c r="I40" s="14">
        <v>10</v>
      </c>
      <c r="J40" s="14">
        <v>14</v>
      </c>
      <c r="K40" s="24">
        <f t="shared" si="16"/>
        <v>1467.2820243201586</v>
      </c>
      <c r="L40" s="25">
        <f t="shared" si="3"/>
        <v>1467.3</v>
      </c>
      <c r="M40" s="20">
        <f t="shared" si="7"/>
        <v>1370.7398632151849</v>
      </c>
      <c r="N40" s="39">
        <f t="shared" si="4"/>
        <v>1370.7</v>
      </c>
    </row>
    <row r="41" spans="1:14" ht="15.75" x14ac:dyDescent="0.25">
      <c r="A41" s="14">
        <f t="shared" si="9"/>
        <v>35</v>
      </c>
      <c r="B41" s="26" t="s">
        <v>38</v>
      </c>
      <c r="C41" s="24">
        <v>5210.2</v>
      </c>
      <c r="D41" s="24">
        <v>42782.914385176671</v>
      </c>
      <c r="E41" s="24">
        <f t="shared" si="5"/>
        <v>44510.959080108347</v>
      </c>
      <c r="F41" s="34">
        <f t="shared" si="14"/>
        <v>4.0391000000000066E-2</v>
      </c>
      <c r="G41" s="24">
        <f t="shared" si="11"/>
        <v>944.96396097643753</v>
      </c>
      <c r="H41" s="24">
        <f t="shared" si="15"/>
        <v>1728.0446949316756</v>
      </c>
      <c r="I41" s="14">
        <v>34</v>
      </c>
      <c r="J41" s="14">
        <v>35</v>
      </c>
      <c r="K41" s="24">
        <f>(C41/49*100*J41/I41+G41)*0.49</f>
        <v>5826.4735173490426</v>
      </c>
      <c r="L41" s="25">
        <f t="shared" si="3"/>
        <v>5826.5</v>
      </c>
      <c r="M41" s="20">
        <f t="shared" si="7"/>
        <v>5443.1113990498025</v>
      </c>
      <c r="N41" s="39">
        <f t="shared" si="4"/>
        <v>5443.1</v>
      </c>
    </row>
    <row r="42" spans="1:14" ht="15.75" x14ac:dyDescent="0.25">
      <c r="A42" s="14">
        <f t="shared" si="9"/>
        <v>36</v>
      </c>
      <c r="B42" s="26" t="s">
        <v>39</v>
      </c>
      <c r="C42" s="24">
        <v>4774.2</v>
      </c>
      <c r="D42" s="24">
        <v>42467.45891588433</v>
      </c>
      <c r="E42" s="24">
        <f t="shared" si="5"/>
        <v>44182.762048955818</v>
      </c>
      <c r="F42" s="34">
        <f t="shared" si="14"/>
        <v>4.0391000000000066E-2</v>
      </c>
      <c r="G42" s="24">
        <f t="shared" si="11"/>
        <v>964.79626143992118</v>
      </c>
      <c r="H42" s="24">
        <f t="shared" si="15"/>
        <v>1715.3031330714875</v>
      </c>
      <c r="I42" s="14">
        <v>32</v>
      </c>
      <c r="J42" s="14">
        <v>36</v>
      </c>
      <c r="K42" s="24">
        <f>(C42/50*100*J42/I42+G42)*0.5</f>
        <v>5853.3731307199596</v>
      </c>
      <c r="L42" s="25">
        <f t="shared" si="3"/>
        <v>5853.4</v>
      </c>
      <c r="M42" s="20">
        <f t="shared" si="7"/>
        <v>5468.2411094540967</v>
      </c>
      <c r="N42" s="39">
        <f t="shared" si="4"/>
        <v>5468.2</v>
      </c>
    </row>
    <row r="43" spans="1:14" ht="15.75" x14ac:dyDescent="0.25">
      <c r="A43" s="14">
        <f t="shared" si="9"/>
        <v>37</v>
      </c>
      <c r="B43" s="26" t="s">
        <v>40</v>
      </c>
      <c r="C43" s="24">
        <v>2234.5</v>
      </c>
      <c r="D43" s="24">
        <v>30123.344496629383</v>
      </c>
      <c r="E43" s="24">
        <f t="shared" si="5"/>
        <v>31340.056504192744</v>
      </c>
      <c r="F43" s="34">
        <f t="shared" si="14"/>
        <v>4.0391000000000066E-2</v>
      </c>
      <c r="G43" s="24">
        <f t="shared" si="11"/>
        <v>399.20807652956904</v>
      </c>
      <c r="H43" s="24">
        <f t="shared" si="15"/>
        <v>1216.7120075633611</v>
      </c>
      <c r="I43" s="14">
        <v>20</v>
      </c>
      <c r="J43" s="14">
        <v>21</v>
      </c>
      <c r="K43" s="24">
        <f>(C43/50*100*J43/I43+G43)*0.5</f>
        <v>2545.8290382647842</v>
      </c>
      <c r="L43" s="25">
        <f t="shared" si="3"/>
        <v>2545.8000000000002</v>
      </c>
      <c r="M43" s="20">
        <f t="shared" si="7"/>
        <v>2378.3221560948368</v>
      </c>
      <c r="N43" s="39">
        <f t="shared" si="4"/>
        <v>2378.3000000000002</v>
      </c>
    </row>
    <row r="44" spans="1:14" ht="15.75" x14ac:dyDescent="0.25">
      <c r="A44" s="14">
        <f t="shared" si="9"/>
        <v>38</v>
      </c>
      <c r="B44" s="26" t="s">
        <v>41</v>
      </c>
      <c r="C44" s="24">
        <v>4833.3</v>
      </c>
      <c r="D44" s="24">
        <v>43500.34379129405</v>
      </c>
      <c r="E44" s="24">
        <f t="shared" si="5"/>
        <v>45257.366177368211</v>
      </c>
      <c r="F44" s="34">
        <f t="shared" ref="F44:F85" si="17">E44/D44-100%</f>
        <v>4.0391000000000066E-2</v>
      </c>
      <c r="G44" s="24">
        <f t="shared" ref="G44:G85" si="18">+H44*J44*12*1.302/1000</f>
        <v>851.00325056070335</v>
      </c>
      <c r="H44" s="24">
        <f t="shared" si="15"/>
        <v>1757.0223860741607</v>
      </c>
      <c r="I44" s="14">
        <v>30</v>
      </c>
      <c r="J44" s="14">
        <v>31</v>
      </c>
      <c r="K44" s="24">
        <f>(C44/49*100*J44/I44+G44)*0.49</f>
        <v>5411.4015927747441</v>
      </c>
      <c r="L44" s="25">
        <f t="shared" si="3"/>
        <v>5411.4</v>
      </c>
      <c r="M44" s="20">
        <f t="shared" si="7"/>
        <v>5055.3497937925895</v>
      </c>
      <c r="N44" s="39">
        <f t="shared" si="4"/>
        <v>5055.3</v>
      </c>
    </row>
    <row r="45" spans="1:14" ht="15.75" x14ac:dyDescent="0.25">
      <c r="A45" s="14">
        <f t="shared" si="9"/>
        <v>39</v>
      </c>
      <c r="B45" s="26" t="s">
        <v>42</v>
      </c>
      <c r="C45" s="24">
        <v>1379.7</v>
      </c>
      <c r="D45" s="24">
        <v>43500.34379129405</v>
      </c>
      <c r="E45" s="24">
        <f t="shared" si="5"/>
        <v>45257.366177368211</v>
      </c>
      <c r="F45" s="34">
        <f t="shared" si="17"/>
        <v>4.0391000000000066E-2</v>
      </c>
      <c r="G45" s="24">
        <f t="shared" si="18"/>
        <v>329.42061312027226</v>
      </c>
      <c r="H45" s="24">
        <f t="shared" si="15"/>
        <v>1757.0223860741607</v>
      </c>
      <c r="I45" s="14">
        <v>15</v>
      </c>
      <c r="J45" s="14">
        <v>12</v>
      </c>
      <c r="K45" s="24">
        <f>(C45/49*100*J45/I45+G45)*0.49</f>
        <v>1265.1761004289333</v>
      </c>
      <c r="L45" s="25">
        <f t="shared" si="3"/>
        <v>1265.2</v>
      </c>
      <c r="M45" s="20">
        <f t="shared" si="7"/>
        <v>1181.9318209453315</v>
      </c>
      <c r="N45" s="39">
        <f t="shared" si="4"/>
        <v>1181.9000000000001</v>
      </c>
    </row>
    <row r="46" spans="1:14" ht="15.75" x14ac:dyDescent="0.25">
      <c r="A46" s="14">
        <f t="shared" si="9"/>
        <v>40</v>
      </c>
      <c r="B46" s="26" t="s">
        <v>43</v>
      </c>
      <c r="C46" s="24">
        <v>927</v>
      </c>
      <c r="D46" s="24">
        <v>42467.45891588433</v>
      </c>
      <c r="E46" s="24">
        <f t="shared" si="5"/>
        <v>44182.762048955818</v>
      </c>
      <c r="F46" s="34">
        <f t="shared" si="17"/>
        <v>4.0391000000000066E-2</v>
      </c>
      <c r="G46" s="24">
        <f t="shared" si="18"/>
        <v>241.1990653599803</v>
      </c>
      <c r="H46" s="24">
        <f t="shared" si="15"/>
        <v>1715.3031330714875</v>
      </c>
      <c r="I46" s="14">
        <v>8</v>
      </c>
      <c r="J46" s="14">
        <v>9</v>
      </c>
      <c r="K46" s="24">
        <f>(C46/50*100*J46/I46+G46)*0.5</f>
        <v>1163.4745326799903</v>
      </c>
      <c r="L46" s="25">
        <f t="shared" si="3"/>
        <v>1163.5</v>
      </c>
      <c r="M46" s="20">
        <f t="shared" si="7"/>
        <v>1086.9218700604306</v>
      </c>
      <c r="N46" s="39">
        <f t="shared" si="4"/>
        <v>1086.9000000000001</v>
      </c>
    </row>
    <row r="47" spans="1:14" ht="15.75" x14ac:dyDescent="0.25">
      <c r="A47" s="14">
        <f t="shared" si="9"/>
        <v>41</v>
      </c>
      <c r="B47" s="26" t="s">
        <v>44</v>
      </c>
      <c r="C47" s="24">
        <v>1775.9</v>
      </c>
      <c r="D47" s="24">
        <v>42467.45891588433</v>
      </c>
      <c r="E47" s="24">
        <f t="shared" si="5"/>
        <v>44182.762048955818</v>
      </c>
      <c r="F47" s="34">
        <f t="shared" si="17"/>
        <v>4.0391000000000066E-2</v>
      </c>
      <c r="G47" s="24">
        <f t="shared" si="18"/>
        <v>428.79833841774274</v>
      </c>
      <c r="H47" s="24">
        <f t="shared" si="15"/>
        <v>1715.3031330714875</v>
      </c>
      <c r="I47" s="14">
        <v>16</v>
      </c>
      <c r="J47" s="14">
        <v>16</v>
      </c>
      <c r="K47" s="24">
        <f>(C47/49*100*J47/I47+G47)*0.49</f>
        <v>1986.0111858246942</v>
      </c>
      <c r="L47" s="25">
        <f t="shared" si="3"/>
        <v>1986</v>
      </c>
      <c r="M47" s="20">
        <f t="shared" si="7"/>
        <v>1855.338412165517</v>
      </c>
      <c r="N47" s="39">
        <f t="shared" si="4"/>
        <v>1855.3</v>
      </c>
    </row>
    <row r="48" spans="1:14" ht="15.75" x14ac:dyDescent="0.25">
      <c r="A48" s="14">
        <f t="shared" si="9"/>
        <v>42</v>
      </c>
      <c r="B48" s="26" t="s">
        <v>45</v>
      </c>
      <c r="C48" s="24">
        <v>2583.1</v>
      </c>
      <c r="D48" s="24">
        <v>43500.34379129405</v>
      </c>
      <c r="E48" s="24">
        <f t="shared" si="5"/>
        <v>45257.366177368211</v>
      </c>
      <c r="F48" s="34">
        <f t="shared" si="17"/>
        <v>4.0391000000000066E-2</v>
      </c>
      <c r="G48" s="24">
        <f t="shared" si="18"/>
        <v>631.38950848052184</v>
      </c>
      <c r="H48" s="24">
        <f t="shared" si="15"/>
        <v>1757.0223860741607</v>
      </c>
      <c r="I48" s="14">
        <v>26</v>
      </c>
      <c r="J48" s="14">
        <v>23</v>
      </c>
      <c r="K48" s="24">
        <f t="shared" ref="K48:K56" si="19">(C48/50*100*J48/I48+G48)*0.5</f>
        <v>2600.7447542402606</v>
      </c>
      <c r="L48" s="25">
        <f t="shared" si="3"/>
        <v>2600.6999999999998</v>
      </c>
      <c r="M48" s="20">
        <f t="shared" si="7"/>
        <v>2429.6246049471397</v>
      </c>
      <c r="N48" s="39">
        <f t="shared" si="4"/>
        <v>2429.6</v>
      </c>
    </row>
    <row r="49" spans="1:14" ht="15.75" x14ac:dyDescent="0.25">
      <c r="A49" s="14">
        <f t="shared" si="9"/>
        <v>43</v>
      </c>
      <c r="B49" s="26" t="s">
        <v>46</v>
      </c>
      <c r="C49" s="24">
        <v>6991.4</v>
      </c>
      <c r="D49" s="24">
        <v>41942.953380365601</v>
      </c>
      <c r="E49" s="24">
        <f t="shared" si="5"/>
        <v>43637.071210351955</v>
      </c>
      <c r="F49" s="34">
        <f t="shared" si="17"/>
        <v>4.0391000000000066E-2</v>
      </c>
      <c r="G49" s="24">
        <f t="shared" si="18"/>
        <v>1204.3348123946589</v>
      </c>
      <c r="H49" s="24">
        <f t="shared" si="15"/>
        <v>1694.1178299863532</v>
      </c>
      <c r="I49" s="14">
        <v>38.200000000000003</v>
      </c>
      <c r="J49" s="14">
        <v>45.5</v>
      </c>
      <c r="K49" s="24">
        <f t="shared" si="19"/>
        <v>8929.620285778481</v>
      </c>
      <c r="L49" s="25">
        <f t="shared" si="3"/>
        <v>8929.6</v>
      </c>
      <c r="M49" s="20">
        <f t="shared" si="7"/>
        <v>8342.0816763313305</v>
      </c>
      <c r="N49" s="39">
        <f t="shared" si="4"/>
        <v>8342.1</v>
      </c>
    </row>
    <row r="50" spans="1:14" ht="15.75" x14ac:dyDescent="0.25">
      <c r="A50" s="14">
        <f t="shared" si="9"/>
        <v>44</v>
      </c>
      <c r="B50" s="26" t="s">
        <v>47</v>
      </c>
      <c r="C50" s="24">
        <v>3199.9</v>
      </c>
      <c r="D50" s="24">
        <v>38296.300595361608</v>
      </c>
      <c r="E50" s="24">
        <f t="shared" si="5"/>
        <v>39843.126472708864</v>
      </c>
      <c r="F50" s="34">
        <f t="shared" si="17"/>
        <v>4.0391000000000066E-2</v>
      </c>
      <c r="G50" s="24">
        <f t="shared" si="18"/>
        <v>483.35215015347035</v>
      </c>
      <c r="H50" s="24">
        <f t="shared" si="15"/>
        <v>1546.8258773472553</v>
      </c>
      <c r="I50" s="14">
        <v>20</v>
      </c>
      <c r="J50" s="14">
        <v>20</v>
      </c>
      <c r="K50" s="24">
        <f t="shared" si="19"/>
        <v>3441.5760750767354</v>
      </c>
      <c r="L50" s="25">
        <f t="shared" si="3"/>
        <v>3441.6</v>
      </c>
      <c r="M50" s="20">
        <f t="shared" si="7"/>
        <v>3215.1320879032219</v>
      </c>
      <c r="N50" s="39">
        <f t="shared" si="4"/>
        <v>3215.1</v>
      </c>
    </row>
    <row r="51" spans="1:14" ht="15.75" x14ac:dyDescent="0.25">
      <c r="A51" s="14">
        <f t="shared" si="9"/>
        <v>45</v>
      </c>
      <c r="B51" s="26" t="s">
        <v>48</v>
      </c>
      <c r="C51" s="24">
        <v>2352.1</v>
      </c>
      <c r="D51" s="24">
        <v>39758.813066832568</v>
      </c>
      <c r="E51" s="24">
        <f t="shared" si="5"/>
        <v>41364.711285415004</v>
      </c>
      <c r="F51" s="34">
        <f t="shared" si="17"/>
        <v>4.0391000000000066E-2</v>
      </c>
      <c r="G51" s="24">
        <f t="shared" si="18"/>
        <v>602.17329041116716</v>
      </c>
      <c r="H51" s="24">
        <f t="shared" si="15"/>
        <v>1605.8982185824352</v>
      </c>
      <c r="I51" s="14">
        <v>27</v>
      </c>
      <c r="J51" s="14">
        <v>24</v>
      </c>
      <c r="K51" s="24">
        <f t="shared" si="19"/>
        <v>2391.8422007611389</v>
      </c>
      <c r="L51" s="25">
        <f t="shared" si="3"/>
        <v>2391.8000000000002</v>
      </c>
      <c r="M51" s="20">
        <f t="shared" si="7"/>
        <v>2234.4671281737496</v>
      </c>
      <c r="N51" s="39">
        <f t="shared" si="4"/>
        <v>2234.5</v>
      </c>
    </row>
    <row r="52" spans="1:14" ht="15.75" x14ac:dyDescent="0.25">
      <c r="A52" s="14">
        <f t="shared" si="9"/>
        <v>46</v>
      </c>
      <c r="B52" s="26" t="s">
        <v>49</v>
      </c>
      <c r="C52" s="24">
        <v>2418.5</v>
      </c>
      <c r="D52" s="24">
        <v>42467.45891588433</v>
      </c>
      <c r="E52" s="24">
        <f t="shared" si="5"/>
        <v>44182.762048955818</v>
      </c>
      <c r="F52" s="34">
        <f t="shared" si="17"/>
        <v>4.0391000000000066E-2</v>
      </c>
      <c r="G52" s="24">
        <f t="shared" si="18"/>
        <v>589.59771532439629</v>
      </c>
      <c r="H52" s="24">
        <f t="shared" si="15"/>
        <v>1715.3031330714875</v>
      </c>
      <c r="I52" s="14">
        <v>24</v>
      </c>
      <c r="J52" s="14">
        <v>22</v>
      </c>
      <c r="K52" s="24">
        <f t="shared" si="19"/>
        <v>2511.7571909955318</v>
      </c>
      <c r="L52" s="25">
        <f t="shared" si="3"/>
        <v>2511.8000000000002</v>
      </c>
      <c r="M52" s="20">
        <f t="shared" si="7"/>
        <v>2346.4921203612612</v>
      </c>
      <c r="N52" s="39">
        <f t="shared" si="4"/>
        <v>2346.5</v>
      </c>
    </row>
    <row r="53" spans="1:14" ht="15.75" x14ac:dyDescent="0.25">
      <c r="A53" s="14">
        <f t="shared" si="9"/>
        <v>47</v>
      </c>
      <c r="B53" s="26" t="s">
        <v>50</v>
      </c>
      <c r="C53" s="24">
        <v>2817.7</v>
      </c>
      <c r="D53" s="24">
        <v>37029.354921121274</v>
      </c>
      <c r="E53" s="24">
        <f t="shared" si="5"/>
        <v>38525.007595740288</v>
      </c>
      <c r="F53" s="34">
        <f t="shared" si="17"/>
        <v>4.0391000000000066E-2</v>
      </c>
      <c r="G53" s="24">
        <f t="shared" si="18"/>
        <v>443.99347037670202</v>
      </c>
      <c r="H53" s="24">
        <f t="shared" ref="H53:H85" si="20">E53-D53</f>
        <v>1495.6526746190139</v>
      </c>
      <c r="I53" s="14">
        <v>19</v>
      </c>
      <c r="J53" s="14">
        <v>19</v>
      </c>
      <c r="K53" s="24">
        <f t="shared" si="19"/>
        <v>3039.6967351883509</v>
      </c>
      <c r="L53" s="25">
        <f t="shared" si="3"/>
        <v>3039.7</v>
      </c>
      <c r="M53" s="20">
        <f t="shared" si="7"/>
        <v>2839.6950401803406</v>
      </c>
      <c r="N53" s="39">
        <f t="shared" si="4"/>
        <v>2839.7</v>
      </c>
    </row>
    <row r="54" spans="1:14" ht="15.75" x14ac:dyDescent="0.25">
      <c r="A54" s="14">
        <f t="shared" si="9"/>
        <v>48</v>
      </c>
      <c r="B54" s="26" t="s">
        <v>51</v>
      </c>
      <c r="C54" s="24">
        <v>645.1</v>
      </c>
      <c r="D54" s="24">
        <v>42467.45891588433</v>
      </c>
      <c r="E54" s="24">
        <f t="shared" si="5"/>
        <v>44182.762048955818</v>
      </c>
      <c r="F54" s="34">
        <f t="shared" si="17"/>
        <v>4.0391000000000066E-2</v>
      </c>
      <c r="G54" s="24">
        <f t="shared" si="18"/>
        <v>133.99948075554462</v>
      </c>
      <c r="H54" s="24">
        <f t="shared" si="20"/>
        <v>1715.3031330714875</v>
      </c>
      <c r="I54" s="14">
        <v>5</v>
      </c>
      <c r="J54" s="14">
        <v>5</v>
      </c>
      <c r="K54" s="24">
        <f t="shared" si="19"/>
        <v>712.09974037777238</v>
      </c>
      <c r="L54" s="25">
        <f t="shared" si="3"/>
        <v>712.1</v>
      </c>
      <c r="M54" s="20">
        <f t="shared" si="7"/>
        <v>665.24600216053091</v>
      </c>
      <c r="N54" s="39">
        <f t="shared" si="4"/>
        <v>665.2</v>
      </c>
    </row>
    <row r="55" spans="1:14" ht="15.75" x14ac:dyDescent="0.25">
      <c r="A55" s="14">
        <f t="shared" si="9"/>
        <v>49</v>
      </c>
      <c r="B55" s="44" t="s">
        <v>52</v>
      </c>
      <c r="C55" s="24">
        <v>6052</v>
      </c>
      <c r="D55" s="24">
        <v>41227.997065392665</v>
      </c>
      <c r="E55" s="24">
        <f t="shared" si="5"/>
        <v>42893.237094860946</v>
      </c>
      <c r="F55" s="34">
        <f t="shared" si="17"/>
        <v>4.0391000000000066E-2</v>
      </c>
      <c r="G55" s="24">
        <f t="shared" si="18"/>
        <v>1170.7969599185592</v>
      </c>
      <c r="H55" s="24">
        <f t="shared" si="20"/>
        <v>1665.2400294682811</v>
      </c>
      <c r="I55" s="14">
        <v>47</v>
      </c>
      <c r="J55" s="14">
        <v>45</v>
      </c>
      <c r="K55" s="24">
        <f t="shared" si="19"/>
        <v>6379.8665650656631</v>
      </c>
      <c r="L55" s="25">
        <f t="shared" si="3"/>
        <v>6379.9</v>
      </c>
      <c r="M55" s="20">
        <f t="shared" si="7"/>
        <v>5960.0930685299963</v>
      </c>
      <c r="N55" s="39">
        <f t="shared" si="4"/>
        <v>5960.1</v>
      </c>
    </row>
    <row r="56" spans="1:14" ht="15.75" x14ac:dyDescent="0.25">
      <c r="A56" s="14">
        <f t="shared" si="9"/>
        <v>50</v>
      </c>
      <c r="B56" s="26" t="s">
        <v>53</v>
      </c>
      <c r="C56" s="24">
        <v>40098.6</v>
      </c>
      <c r="D56" s="24">
        <v>42467.45891588433</v>
      </c>
      <c r="E56" s="24">
        <f t="shared" si="5"/>
        <v>44182.762048955818</v>
      </c>
      <c r="F56" s="34">
        <f t="shared" si="17"/>
        <v>4.0391000000000066E-2</v>
      </c>
      <c r="G56" s="24">
        <f t="shared" si="18"/>
        <v>6297.9755955105966</v>
      </c>
      <c r="H56" s="24">
        <f t="shared" si="20"/>
        <v>1715.3031330714875</v>
      </c>
      <c r="I56" s="14">
        <v>249.5</v>
      </c>
      <c r="J56" s="14">
        <v>235</v>
      </c>
      <c r="K56" s="24">
        <f t="shared" si="19"/>
        <v>40917.20823863706</v>
      </c>
      <c r="L56" s="25">
        <f t="shared" si="3"/>
        <v>40917.199999999997</v>
      </c>
      <c r="M56" s="20">
        <f t="shared" si="7"/>
        <v>38224.995259628791</v>
      </c>
      <c r="N56" s="39">
        <f t="shared" si="4"/>
        <v>38225</v>
      </c>
    </row>
    <row r="57" spans="1:14" ht="15.75" x14ac:dyDescent="0.25">
      <c r="A57" s="14">
        <f t="shared" si="9"/>
        <v>51</v>
      </c>
      <c r="B57" s="26" t="s">
        <v>54</v>
      </c>
      <c r="C57" s="24">
        <v>792.2</v>
      </c>
      <c r="D57" s="24">
        <v>41005.948452614619</v>
      </c>
      <c r="E57" s="24">
        <f t="shared" si="5"/>
        <v>42662.219716564177</v>
      </c>
      <c r="F57" s="34">
        <f t="shared" si="17"/>
        <v>4.0391000000000066E-2</v>
      </c>
      <c r="G57" s="24">
        <f t="shared" si="18"/>
        <v>116.44912002576555</v>
      </c>
      <c r="H57" s="24">
        <f t="shared" si="20"/>
        <v>1656.2712639495585</v>
      </c>
      <c r="I57" s="14">
        <v>4.5</v>
      </c>
      <c r="J57" s="14">
        <v>4.5</v>
      </c>
      <c r="K57" s="24">
        <f>(C57/49*100*J57/I57+G57)*0.49</f>
        <v>849.26006881262526</v>
      </c>
      <c r="L57" s="25">
        <f t="shared" si="3"/>
        <v>849.3</v>
      </c>
      <c r="M57" s="20">
        <f t="shared" si="7"/>
        <v>793.38164801528876</v>
      </c>
      <c r="N57" s="39">
        <f t="shared" si="4"/>
        <v>793.4</v>
      </c>
    </row>
    <row r="58" spans="1:14" ht="15.75" x14ac:dyDescent="0.25">
      <c r="A58" s="14">
        <f t="shared" si="9"/>
        <v>52</v>
      </c>
      <c r="B58" s="26" t="s">
        <v>55</v>
      </c>
      <c r="C58" s="24">
        <v>5817.1</v>
      </c>
      <c r="D58" s="24">
        <v>41227.997065392665</v>
      </c>
      <c r="E58" s="24">
        <f t="shared" si="5"/>
        <v>42893.237094860946</v>
      </c>
      <c r="F58" s="34">
        <f t="shared" si="17"/>
        <v>4.0391000000000066E-2</v>
      </c>
      <c r="G58" s="24">
        <f t="shared" si="18"/>
        <v>780.53130661237287</v>
      </c>
      <c r="H58" s="24">
        <f t="shared" si="20"/>
        <v>1665.2400294682811</v>
      </c>
      <c r="I58" s="14">
        <v>32</v>
      </c>
      <c r="J58" s="14">
        <v>30</v>
      </c>
      <c r="K58" s="24">
        <f t="shared" ref="K58:K64" si="21">(C58/50*100*J58/I58+G58)*0.5</f>
        <v>5843.7969033061863</v>
      </c>
      <c r="L58" s="25">
        <f t="shared" si="3"/>
        <v>5843.8</v>
      </c>
      <c r="M58" s="20">
        <f t="shared" si="7"/>
        <v>5459.2949651970948</v>
      </c>
      <c r="N58" s="42">
        <f t="shared" si="4"/>
        <v>5459.3</v>
      </c>
    </row>
    <row r="59" spans="1:14" ht="15.75" x14ac:dyDescent="0.25">
      <c r="A59" s="14">
        <f t="shared" si="9"/>
        <v>53</v>
      </c>
      <c r="B59" s="27" t="s">
        <v>56</v>
      </c>
      <c r="C59" s="24">
        <v>5332.5</v>
      </c>
      <c r="D59" s="24">
        <v>39915.790953553951</v>
      </c>
      <c r="E59" s="24">
        <f t="shared" si="5"/>
        <v>41528.029665958951</v>
      </c>
      <c r="F59" s="34">
        <f t="shared" si="17"/>
        <v>4.0391000000000066E-2</v>
      </c>
      <c r="G59" s="24">
        <f t="shared" si="18"/>
        <v>881.63661749155028</v>
      </c>
      <c r="H59" s="24">
        <f t="shared" si="20"/>
        <v>1612.2387124050001</v>
      </c>
      <c r="I59" s="14">
        <v>30</v>
      </c>
      <c r="J59" s="14">
        <v>35</v>
      </c>
      <c r="K59" s="24">
        <f t="shared" si="21"/>
        <v>6662.0683087457755</v>
      </c>
      <c r="L59" s="25">
        <f t="shared" si="3"/>
        <v>6662.1</v>
      </c>
      <c r="M59" s="20">
        <f t="shared" si="7"/>
        <v>6223.7268983728945</v>
      </c>
      <c r="N59" s="39">
        <f t="shared" si="4"/>
        <v>6223.7</v>
      </c>
    </row>
    <row r="60" spans="1:14" ht="15.75" x14ac:dyDescent="0.25">
      <c r="A60" s="14">
        <f t="shared" si="9"/>
        <v>54</v>
      </c>
      <c r="B60" s="26" t="s">
        <v>57</v>
      </c>
      <c r="C60" s="24">
        <v>5335.1</v>
      </c>
      <c r="D60" s="24">
        <v>41227.997065392665</v>
      </c>
      <c r="E60" s="24">
        <f t="shared" si="5"/>
        <v>42893.237094860946</v>
      </c>
      <c r="F60" s="34">
        <f t="shared" si="17"/>
        <v>4.0391000000000066E-2</v>
      </c>
      <c r="G60" s="24">
        <f t="shared" si="18"/>
        <v>780.53130661237287</v>
      </c>
      <c r="H60" s="24">
        <f t="shared" si="20"/>
        <v>1665.2400294682811</v>
      </c>
      <c r="I60" s="14">
        <v>32</v>
      </c>
      <c r="J60" s="14">
        <v>30</v>
      </c>
      <c r="K60" s="24">
        <f t="shared" si="21"/>
        <v>5391.9219033061863</v>
      </c>
      <c r="L60" s="25">
        <f t="shared" si="3"/>
        <v>5391.9</v>
      </c>
      <c r="M60" s="20">
        <f t="shared" si="7"/>
        <v>5037.1518015627198</v>
      </c>
      <c r="N60" s="39">
        <f t="shared" si="4"/>
        <v>5037.2</v>
      </c>
    </row>
    <row r="61" spans="1:14" ht="15.75" x14ac:dyDescent="0.25">
      <c r="A61" s="14">
        <f t="shared" si="9"/>
        <v>55</v>
      </c>
      <c r="B61" s="26" t="s">
        <v>58</v>
      </c>
      <c r="C61" s="24">
        <v>8288.7000000000007</v>
      </c>
      <c r="D61" s="24">
        <v>41227.997065392665</v>
      </c>
      <c r="E61" s="24">
        <f t="shared" si="5"/>
        <v>42893.237094860946</v>
      </c>
      <c r="F61" s="34">
        <f t="shared" si="17"/>
        <v>4.0391000000000066E-2</v>
      </c>
      <c r="G61" s="24">
        <f t="shared" si="18"/>
        <v>1430.9740621226831</v>
      </c>
      <c r="H61" s="24">
        <f t="shared" si="20"/>
        <v>1665.2400294682811</v>
      </c>
      <c r="I61" s="14">
        <v>53</v>
      </c>
      <c r="J61" s="14">
        <v>55</v>
      </c>
      <c r="K61" s="24">
        <f t="shared" si="21"/>
        <v>9316.9681631368148</v>
      </c>
      <c r="L61" s="25">
        <f t="shared" si="3"/>
        <v>9317</v>
      </c>
      <c r="M61" s="20">
        <f t="shared" si="7"/>
        <v>8703.943382279007</v>
      </c>
      <c r="N61" s="39">
        <f t="shared" si="4"/>
        <v>8703.9</v>
      </c>
    </row>
    <row r="62" spans="1:14" ht="15.75" x14ac:dyDescent="0.25">
      <c r="A62" s="14">
        <f t="shared" si="9"/>
        <v>56</v>
      </c>
      <c r="B62" s="26" t="s">
        <v>59</v>
      </c>
      <c r="C62" s="24">
        <v>3447.3</v>
      </c>
      <c r="D62" s="24">
        <v>39974.429916453577</v>
      </c>
      <c r="E62" s="24">
        <f t="shared" si="5"/>
        <v>41589.037115209059</v>
      </c>
      <c r="F62" s="34">
        <f t="shared" si="17"/>
        <v>4.0391000000000066E-2</v>
      </c>
      <c r="G62" s="24">
        <f t="shared" si="18"/>
        <v>454.07921172040182</v>
      </c>
      <c r="H62" s="24">
        <f t="shared" si="20"/>
        <v>1614.6071987554824</v>
      </c>
      <c r="I62" s="14">
        <v>21.5</v>
      </c>
      <c r="J62" s="14">
        <v>18</v>
      </c>
      <c r="K62" s="24">
        <f t="shared" si="21"/>
        <v>3113.1512337671775</v>
      </c>
      <c r="L62" s="25">
        <f t="shared" si="3"/>
        <v>3113.2</v>
      </c>
      <c r="M62" s="20">
        <f t="shared" si="7"/>
        <v>2908.316482865248</v>
      </c>
      <c r="N62" s="39">
        <f t="shared" si="4"/>
        <v>2908.3</v>
      </c>
    </row>
    <row r="63" spans="1:14" ht="15.75" x14ac:dyDescent="0.25">
      <c r="A63" s="14">
        <f t="shared" si="9"/>
        <v>57</v>
      </c>
      <c r="B63" s="26" t="s">
        <v>60</v>
      </c>
      <c r="C63" s="24">
        <v>5833.9</v>
      </c>
      <c r="D63" s="24">
        <v>41227.997065392665</v>
      </c>
      <c r="E63" s="24">
        <f t="shared" si="5"/>
        <v>42893.237094860946</v>
      </c>
      <c r="F63" s="34">
        <f t="shared" si="17"/>
        <v>4.0391000000000066E-2</v>
      </c>
      <c r="G63" s="24">
        <f t="shared" si="18"/>
        <v>832.56672705319761</v>
      </c>
      <c r="H63" s="24">
        <f t="shared" si="20"/>
        <v>1665.2400294682811</v>
      </c>
      <c r="I63" s="14">
        <v>33</v>
      </c>
      <c r="J63" s="14">
        <v>32</v>
      </c>
      <c r="K63" s="24">
        <f t="shared" si="21"/>
        <v>6073.3985150417502</v>
      </c>
      <c r="L63" s="25">
        <f t="shared" si="3"/>
        <v>6073.4</v>
      </c>
      <c r="M63" s="20">
        <f t="shared" si="7"/>
        <v>5673.7895726739471</v>
      </c>
      <c r="N63" s="39">
        <f t="shared" si="4"/>
        <v>5673.8</v>
      </c>
    </row>
    <row r="64" spans="1:14" ht="15.75" x14ac:dyDescent="0.25">
      <c r="A64" s="14">
        <f t="shared" si="9"/>
        <v>58</v>
      </c>
      <c r="B64" s="26" t="s">
        <v>61</v>
      </c>
      <c r="C64" s="24">
        <v>3942.1</v>
      </c>
      <c r="D64" s="24">
        <v>41227.997065392665</v>
      </c>
      <c r="E64" s="24">
        <f t="shared" si="5"/>
        <v>42893.237094860946</v>
      </c>
      <c r="F64" s="34">
        <f t="shared" si="17"/>
        <v>4.0391000000000066E-2</v>
      </c>
      <c r="G64" s="24">
        <f t="shared" si="18"/>
        <v>572.38962484907336</v>
      </c>
      <c r="H64" s="24">
        <f t="shared" si="20"/>
        <v>1665.2400294682811</v>
      </c>
      <c r="I64" s="14">
        <v>22</v>
      </c>
      <c r="J64" s="14">
        <v>22</v>
      </c>
      <c r="K64" s="24">
        <f t="shared" si="21"/>
        <v>4228.2948124245368</v>
      </c>
      <c r="L64" s="25">
        <f t="shared" si="3"/>
        <v>4228.3</v>
      </c>
      <c r="M64" s="20">
        <f t="shared" si="7"/>
        <v>3950.0874111108383</v>
      </c>
      <c r="N64" s="39">
        <f t="shared" si="4"/>
        <v>3950.1</v>
      </c>
    </row>
    <row r="65" spans="1:14" ht="15.75" x14ac:dyDescent="0.25">
      <c r="A65" s="14">
        <f t="shared" si="9"/>
        <v>59</v>
      </c>
      <c r="B65" s="26" t="s">
        <v>62</v>
      </c>
      <c r="C65" s="24">
        <v>5985.1</v>
      </c>
      <c r="D65" s="24">
        <v>42467.45891588433</v>
      </c>
      <c r="E65" s="24">
        <f t="shared" si="5"/>
        <v>44182.762048955818</v>
      </c>
      <c r="F65" s="34">
        <f t="shared" si="17"/>
        <v>4.0391000000000066E-2</v>
      </c>
      <c r="G65" s="24">
        <f t="shared" si="18"/>
        <v>1071.995846044357</v>
      </c>
      <c r="H65" s="24">
        <f t="shared" si="20"/>
        <v>1715.3031330714875</v>
      </c>
      <c r="I65" s="14">
        <v>40</v>
      </c>
      <c r="J65" s="14">
        <v>40</v>
      </c>
      <c r="K65" s="24">
        <f>(C65/49*100*J65/I65+G65)*0.49</f>
        <v>6510.3779645617351</v>
      </c>
      <c r="L65" s="25">
        <f t="shared" si="3"/>
        <v>6510.4</v>
      </c>
      <c r="M65" s="20">
        <f t="shared" si="7"/>
        <v>6082.0172623305425</v>
      </c>
      <c r="N65" s="39">
        <f t="shared" si="4"/>
        <v>6082</v>
      </c>
    </row>
    <row r="66" spans="1:14" ht="15.75" x14ac:dyDescent="0.25">
      <c r="A66" s="14">
        <f t="shared" si="9"/>
        <v>60</v>
      </c>
      <c r="B66" s="26" t="s">
        <v>63</v>
      </c>
      <c r="C66" s="24">
        <v>1922.2</v>
      </c>
      <c r="D66" s="24">
        <v>42467.45891588433</v>
      </c>
      <c r="E66" s="24">
        <f t="shared" si="5"/>
        <v>44182.762048955818</v>
      </c>
      <c r="F66" s="34">
        <f t="shared" si="17"/>
        <v>4.0391000000000066E-2</v>
      </c>
      <c r="G66" s="24">
        <f t="shared" si="18"/>
        <v>348.39864996441599</v>
      </c>
      <c r="H66" s="24">
        <f t="shared" si="20"/>
        <v>1715.3031330714875</v>
      </c>
      <c r="I66" s="14">
        <v>13</v>
      </c>
      <c r="J66" s="14">
        <v>13</v>
      </c>
      <c r="K66" s="24">
        <f t="shared" ref="K66:K85" si="22">(C66/50*100*J66/I66+G66)*0.5</f>
        <v>2096.3993249822083</v>
      </c>
      <c r="L66" s="25">
        <f t="shared" si="3"/>
        <v>2096.4</v>
      </c>
      <c r="M66" s="20">
        <f t="shared" si="7"/>
        <v>1958.4633876380806</v>
      </c>
      <c r="N66" s="39">
        <f t="shared" si="4"/>
        <v>1958.5</v>
      </c>
    </row>
    <row r="67" spans="1:14" ht="15.75" x14ac:dyDescent="0.25">
      <c r="A67" s="14">
        <f t="shared" si="9"/>
        <v>61</v>
      </c>
      <c r="B67" s="26" t="s">
        <v>64</v>
      </c>
      <c r="C67" s="24">
        <v>2481</v>
      </c>
      <c r="D67" s="24">
        <v>41109.31908099979</v>
      </c>
      <c r="E67" s="24">
        <f t="shared" si="5"/>
        <v>42769.765588000453</v>
      </c>
      <c r="F67" s="34">
        <f t="shared" si="17"/>
        <v>4.0391000000000066E-2</v>
      </c>
      <c r="G67" s="24">
        <f t="shared" si="18"/>
        <v>363.19942715529697</v>
      </c>
      <c r="H67" s="24">
        <f t="shared" si="20"/>
        <v>1660.4465070006627</v>
      </c>
      <c r="I67" s="14">
        <v>14</v>
      </c>
      <c r="J67" s="14">
        <v>14</v>
      </c>
      <c r="K67" s="24">
        <f t="shared" si="22"/>
        <v>2662.5997135776483</v>
      </c>
      <c r="L67" s="25">
        <f t="shared" si="3"/>
        <v>2662.6</v>
      </c>
      <c r="M67" s="20">
        <f t="shared" si="7"/>
        <v>2487.4097185762639</v>
      </c>
      <c r="N67" s="39">
        <f t="shared" si="4"/>
        <v>2487.4</v>
      </c>
    </row>
    <row r="68" spans="1:14" ht="15.75" x14ac:dyDescent="0.25">
      <c r="A68" s="14">
        <f t="shared" si="9"/>
        <v>62</v>
      </c>
      <c r="B68" s="44" t="s">
        <v>65</v>
      </c>
      <c r="C68" s="24">
        <v>6901.8</v>
      </c>
      <c r="D68" s="24">
        <v>41227.997065392665</v>
      </c>
      <c r="E68" s="24">
        <f t="shared" si="5"/>
        <v>42893.237094860946</v>
      </c>
      <c r="F68" s="34">
        <f t="shared" si="17"/>
        <v>4.0391000000000066E-2</v>
      </c>
      <c r="G68" s="24">
        <f t="shared" si="18"/>
        <v>1118.7615394777342</v>
      </c>
      <c r="H68" s="24">
        <f t="shared" si="20"/>
        <v>1665.2400294682811</v>
      </c>
      <c r="I68" s="14">
        <v>45</v>
      </c>
      <c r="J68" s="14">
        <v>43</v>
      </c>
      <c r="K68" s="24">
        <f t="shared" si="22"/>
        <v>7154.4341030722017</v>
      </c>
      <c r="L68" s="25">
        <f t="shared" si="3"/>
        <v>7154.4</v>
      </c>
      <c r="M68" s="20">
        <f t="shared" si="7"/>
        <v>6683.6966999381721</v>
      </c>
      <c r="N68" s="39">
        <f t="shared" si="4"/>
        <v>6683.7</v>
      </c>
    </row>
    <row r="69" spans="1:14" ht="15.75" x14ac:dyDescent="0.25">
      <c r="A69" s="14">
        <f t="shared" si="9"/>
        <v>63</v>
      </c>
      <c r="B69" s="26" t="s">
        <v>66</v>
      </c>
      <c r="C69" s="24">
        <v>6573.2</v>
      </c>
      <c r="D69" s="24">
        <v>36908.850713496533</v>
      </c>
      <c r="E69" s="24">
        <f t="shared" si="5"/>
        <v>38399.636102665376</v>
      </c>
      <c r="F69" s="34">
        <f t="shared" si="17"/>
        <v>4.0391000000000066E-2</v>
      </c>
      <c r="G69" s="24">
        <f t="shared" si="18"/>
        <v>815.22108221308997</v>
      </c>
      <c r="H69" s="24">
        <f t="shared" si="20"/>
        <v>1490.7853891688428</v>
      </c>
      <c r="I69" s="14">
        <v>38.799999999999997</v>
      </c>
      <c r="J69" s="14">
        <v>35</v>
      </c>
      <c r="K69" s="24">
        <f t="shared" si="22"/>
        <v>6337.0435307972666</v>
      </c>
      <c r="L69" s="25">
        <f t="shared" si="3"/>
        <v>6337</v>
      </c>
      <c r="M69" s="20">
        <f t="shared" si="7"/>
        <v>5920.0876441040291</v>
      </c>
      <c r="N69" s="39">
        <f t="shared" si="4"/>
        <v>5920.1</v>
      </c>
    </row>
    <row r="70" spans="1:14" ht="15.75" x14ac:dyDescent="0.25">
      <c r="A70" s="14">
        <f t="shared" si="9"/>
        <v>64</v>
      </c>
      <c r="B70" s="26" t="s">
        <v>67</v>
      </c>
      <c r="C70" s="24">
        <v>45876.2</v>
      </c>
      <c r="D70" s="24">
        <v>42467.45891588433</v>
      </c>
      <c r="E70" s="24">
        <f t="shared" si="5"/>
        <v>44182.762048955818</v>
      </c>
      <c r="F70" s="34">
        <f t="shared" si="17"/>
        <v>4.0391000000000066E-2</v>
      </c>
      <c r="G70" s="24">
        <f t="shared" si="18"/>
        <v>7048.3726877416466</v>
      </c>
      <c r="H70" s="24">
        <f t="shared" si="20"/>
        <v>1715.3031330714875</v>
      </c>
      <c r="I70" s="14">
        <v>263</v>
      </c>
      <c r="J70" s="14">
        <v>263</v>
      </c>
      <c r="K70" s="24">
        <f t="shared" si="22"/>
        <v>49400.386343870821</v>
      </c>
      <c r="L70" s="25">
        <f t="shared" si="3"/>
        <v>49400.4</v>
      </c>
      <c r="M70" s="20">
        <f t="shared" si="7"/>
        <v>46150.009130759623</v>
      </c>
      <c r="N70" s="39">
        <f t="shared" si="4"/>
        <v>46150</v>
      </c>
    </row>
    <row r="71" spans="1:14" ht="15.75" x14ac:dyDescent="0.25">
      <c r="A71" s="14">
        <f t="shared" si="9"/>
        <v>65</v>
      </c>
      <c r="B71" s="23" t="s">
        <v>68</v>
      </c>
      <c r="C71" s="24">
        <v>1578.8</v>
      </c>
      <c r="D71" s="24">
        <v>33138.05517707728</v>
      </c>
      <c r="E71" s="24">
        <f t="shared" si="5"/>
        <v>34476.534363734609</v>
      </c>
      <c r="F71" s="34">
        <f t="shared" si="17"/>
        <v>4.0391000000000066E-2</v>
      </c>
      <c r="G71" s="24">
        <f t="shared" si="18"/>
        <v>209.12398812334104</v>
      </c>
      <c r="H71" s="24">
        <f t="shared" si="20"/>
        <v>1338.4791866573287</v>
      </c>
      <c r="I71" s="14">
        <v>10</v>
      </c>
      <c r="J71" s="14">
        <v>10</v>
      </c>
      <c r="K71" s="24">
        <f t="shared" si="22"/>
        <v>1683.3619940616704</v>
      </c>
      <c r="L71" s="25">
        <f t="shared" ref="L71:L134" si="23">ROUND(K71,1)</f>
        <v>1683.4</v>
      </c>
      <c r="M71" s="20">
        <f t="shared" si="7"/>
        <v>1572.6025067000023</v>
      </c>
      <c r="N71" s="39">
        <f t="shared" ref="N71:N134" si="24">ROUND(M71,1)</f>
        <v>1572.6</v>
      </c>
    </row>
    <row r="72" spans="1:14" ht="15.75" x14ac:dyDescent="0.25">
      <c r="A72" s="14">
        <f t="shared" si="9"/>
        <v>66</v>
      </c>
      <c r="B72" s="26" t="s">
        <v>69</v>
      </c>
      <c r="C72" s="24">
        <v>3384.7</v>
      </c>
      <c r="D72" s="24">
        <v>42467.45891588433</v>
      </c>
      <c r="E72" s="24">
        <f t="shared" ref="E72:E135" si="25">D72*1.040391</f>
        <v>44182.762048955818</v>
      </c>
      <c r="F72" s="34">
        <f t="shared" si="17"/>
        <v>4.0391000000000066E-2</v>
      </c>
      <c r="G72" s="24">
        <f t="shared" si="18"/>
        <v>669.99740377772309</v>
      </c>
      <c r="H72" s="24">
        <f t="shared" si="20"/>
        <v>1715.3031330714875</v>
      </c>
      <c r="I72" s="14">
        <v>24.3</v>
      </c>
      <c r="J72" s="14">
        <v>25</v>
      </c>
      <c r="K72" s="24">
        <f t="shared" si="22"/>
        <v>3817.2003479793962</v>
      </c>
      <c r="L72" s="25">
        <f t="shared" si="23"/>
        <v>3817.2</v>
      </c>
      <c r="M72" s="20">
        <f t="shared" ref="M72:M135" si="26">+K72*0.934203405</f>
        <v>3566.0415626495369</v>
      </c>
      <c r="N72" s="39">
        <f t="shared" si="24"/>
        <v>3566</v>
      </c>
    </row>
    <row r="73" spans="1:14" ht="15.75" x14ac:dyDescent="0.25">
      <c r="A73" s="14">
        <f t="shared" si="9"/>
        <v>67</v>
      </c>
      <c r="B73" s="26" t="s">
        <v>70</v>
      </c>
      <c r="C73" s="24">
        <v>7325.5</v>
      </c>
      <c r="D73" s="24">
        <v>38553.842171769451</v>
      </c>
      <c r="E73" s="24">
        <f t="shared" si="25"/>
        <v>40111.070410929395</v>
      </c>
      <c r="F73" s="34">
        <f t="shared" si="17"/>
        <v>4.0391000000000066E-2</v>
      </c>
      <c r="G73" s="24">
        <f t="shared" si="18"/>
        <v>1046.1957623713033</v>
      </c>
      <c r="H73" s="24">
        <f t="shared" si="20"/>
        <v>1557.2282391599438</v>
      </c>
      <c r="I73" s="14">
        <v>43</v>
      </c>
      <c r="J73" s="14">
        <v>43</v>
      </c>
      <c r="K73" s="24">
        <f t="shared" si="22"/>
        <v>7848.5978811856512</v>
      </c>
      <c r="L73" s="25">
        <f t="shared" si="23"/>
        <v>7848.6</v>
      </c>
      <c r="M73" s="20">
        <f t="shared" si="26"/>
        <v>7332.1868650794204</v>
      </c>
      <c r="N73" s="39">
        <f t="shared" si="24"/>
        <v>7332.2</v>
      </c>
    </row>
    <row r="74" spans="1:14" ht="15.75" x14ac:dyDescent="0.25">
      <c r="A74" s="14">
        <f t="shared" si="9"/>
        <v>68</v>
      </c>
      <c r="B74" s="26" t="s">
        <v>71</v>
      </c>
      <c r="C74" s="24">
        <v>2089</v>
      </c>
      <c r="D74" s="24">
        <v>28565.039254756859</v>
      </c>
      <c r="E74" s="24">
        <f t="shared" si="25"/>
        <v>29718.809755295744</v>
      </c>
      <c r="F74" s="34">
        <f t="shared" si="17"/>
        <v>4.0391000000000066E-2</v>
      </c>
      <c r="G74" s="24">
        <f t="shared" si="18"/>
        <v>270.39765450629318</v>
      </c>
      <c r="H74" s="24">
        <f t="shared" si="20"/>
        <v>1153.7705005388852</v>
      </c>
      <c r="I74" s="14">
        <v>20</v>
      </c>
      <c r="J74" s="14">
        <v>15</v>
      </c>
      <c r="K74" s="24">
        <f t="shared" si="22"/>
        <v>1701.9488272531466</v>
      </c>
      <c r="L74" s="25">
        <v>1702</v>
      </c>
      <c r="M74" s="20">
        <f t="shared" si="26"/>
        <v>1589.9663895556464</v>
      </c>
      <c r="N74" s="39">
        <f t="shared" si="24"/>
        <v>1590</v>
      </c>
    </row>
    <row r="75" spans="1:14" ht="15.75" x14ac:dyDescent="0.25">
      <c r="A75" s="14">
        <f t="shared" ref="A75:A138" si="27">+A74+1</f>
        <v>69</v>
      </c>
      <c r="B75" s="23" t="s">
        <v>72</v>
      </c>
      <c r="C75" s="24">
        <v>1558.6</v>
      </c>
      <c r="D75" s="24">
        <v>42467.45891588433</v>
      </c>
      <c r="E75" s="24">
        <f t="shared" si="25"/>
        <v>44182.762048955818</v>
      </c>
      <c r="F75" s="34">
        <f t="shared" si="17"/>
        <v>4.0391000000000066E-2</v>
      </c>
      <c r="G75" s="24">
        <f t="shared" si="18"/>
        <v>267.99896151108925</v>
      </c>
      <c r="H75" s="24">
        <f t="shared" si="20"/>
        <v>1715.3031330714875</v>
      </c>
      <c r="I75" s="14">
        <v>10</v>
      </c>
      <c r="J75" s="14">
        <v>10</v>
      </c>
      <c r="K75" s="24">
        <f t="shared" si="22"/>
        <v>1692.5994807555446</v>
      </c>
      <c r="L75" s="25">
        <f t="shared" si="23"/>
        <v>1692.6</v>
      </c>
      <c r="M75" s="20">
        <f t="shared" si="26"/>
        <v>1581.2321982230617</v>
      </c>
      <c r="N75" s="42">
        <f t="shared" si="24"/>
        <v>1581.2</v>
      </c>
    </row>
    <row r="76" spans="1:14" ht="15.75" x14ac:dyDescent="0.25">
      <c r="A76" s="14">
        <f t="shared" si="27"/>
        <v>70</v>
      </c>
      <c r="B76" s="26" t="s">
        <v>73</v>
      </c>
      <c r="C76" s="24">
        <v>2003.9</v>
      </c>
      <c r="D76" s="24">
        <v>40441.664026227314</v>
      </c>
      <c r="E76" s="24">
        <f t="shared" si="25"/>
        <v>42075.143277910662</v>
      </c>
      <c r="F76" s="34">
        <f t="shared" si="17"/>
        <v>4.0391000000000066E-2</v>
      </c>
      <c r="G76" s="24">
        <f t="shared" si="18"/>
        <v>280.73627811130689</v>
      </c>
      <c r="H76" s="24">
        <f t="shared" si="20"/>
        <v>1633.4792516833477</v>
      </c>
      <c r="I76" s="14">
        <v>11</v>
      </c>
      <c r="J76" s="14">
        <v>11</v>
      </c>
      <c r="K76" s="24">
        <f t="shared" si="22"/>
        <v>2144.2681390556536</v>
      </c>
      <c r="L76" s="25">
        <f t="shared" si="23"/>
        <v>2144.3000000000002</v>
      </c>
      <c r="M76" s="20">
        <f t="shared" si="26"/>
        <v>2003.1825967388049</v>
      </c>
      <c r="N76" s="39">
        <f t="shared" si="24"/>
        <v>2003.2</v>
      </c>
    </row>
    <row r="77" spans="1:14" ht="15.75" x14ac:dyDescent="0.25">
      <c r="A77" s="14">
        <f t="shared" si="27"/>
        <v>71</v>
      </c>
      <c r="B77" s="26" t="s">
        <v>74</v>
      </c>
      <c r="C77" s="24">
        <v>2798.7</v>
      </c>
      <c r="D77" s="24">
        <v>40077.346448451193</v>
      </c>
      <c r="E77" s="24">
        <f t="shared" si="25"/>
        <v>41696.110548850585</v>
      </c>
      <c r="F77" s="34">
        <f t="shared" si="17"/>
        <v>4.0391000000000066E-2</v>
      </c>
      <c r="G77" s="24">
        <f t="shared" si="18"/>
        <v>303.49884365568124</v>
      </c>
      <c r="H77" s="24">
        <f t="shared" si="20"/>
        <v>1618.7641003993922</v>
      </c>
      <c r="I77" s="14">
        <v>16</v>
      </c>
      <c r="J77" s="14">
        <v>12</v>
      </c>
      <c r="K77" s="24">
        <f t="shared" si="22"/>
        <v>2250.7744218278403</v>
      </c>
      <c r="L77" s="25">
        <f t="shared" si="23"/>
        <v>2250.8000000000002</v>
      </c>
      <c r="M77" s="20">
        <f t="shared" si="26"/>
        <v>2102.6811287584746</v>
      </c>
      <c r="N77" s="39">
        <f t="shared" si="24"/>
        <v>2102.6999999999998</v>
      </c>
    </row>
    <row r="78" spans="1:14" ht="15.75" x14ac:dyDescent="0.25">
      <c r="A78" s="14">
        <f t="shared" si="27"/>
        <v>72</v>
      </c>
      <c r="B78" s="26" t="s">
        <v>75</v>
      </c>
      <c r="C78" s="24">
        <v>1490</v>
      </c>
      <c r="D78" s="24">
        <v>41608.384365295831</v>
      </c>
      <c r="E78" s="24">
        <f t="shared" si="25"/>
        <v>43288.988618194497</v>
      </c>
      <c r="F78" s="34">
        <f t="shared" si="17"/>
        <v>4.0391000000000066E-2</v>
      </c>
      <c r="G78" s="24">
        <f t="shared" si="18"/>
        <v>210.06208677831</v>
      </c>
      <c r="H78" s="24">
        <f t="shared" si="20"/>
        <v>1680.6042528986654</v>
      </c>
      <c r="I78" s="14">
        <v>8</v>
      </c>
      <c r="J78" s="14">
        <v>8</v>
      </c>
      <c r="K78" s="24">
        <f t="shared" si="22"/>
        <v>1595.031043389155</v>
      </c>
      <c r="L78" s="25">
        <f t="shared" si="23"/>
        <v>1595</v>
      </c>
      <c r="M78" s="20">
        <f t="shared" si="26"/>
        <v>1490.0834318148513</v>
      </c>
      <c r="N78" s="39">
        <f t="shared" si="24"/>
        <v>1490.1</v>
      </c>
    </row>
    <row r="79" spans="1:14" ht="15.75" x14ac:dyDescent="0.25">
      <c r="A79" s="14">
        <f t="shared" si="27"/>
        <v>73</v>
      </c>
      <c r="B79" s="26" t="s">
        <v>76</v>
      </c>
      <c r="C79" s="24">
        <v>2652.3</v>
      </c>
      <c r="D79" s="24">
        <v>39832.224798331474</v>
      </c>
      <c r="E79" s="24">
        <f t="shared" si="25"/>
        <v>41441.088190160881</v>
      </c>
      <c r="F79" s="34">
        <f t="shared" si="17"/>
        <v>4.0391000000000066E-2</v>
      </c>
      <c r="G79" s="24">
        <f t="shared" si="18"/>
        <v>377.05322450913991</v>
      </c>
      <c r="H79" s="24">
        <f t="shared" si="20"/>
        <v>1608.8633918294072</v>
      </c>
      <c r="I79" s="14">
        <v>15</v>
      </c>
      <c r="J79" s="14">
        <v>15</v>
      </c>
      <c r="K79" s="24">
        <f t="shared" si="22"/>
        <v>2840.8266122545701</v>
      </c>
      <c r="L79" s="25">
        <f t="shared" si="23"/>
        <v>2840.8</v>
      </c>
      <c r="M79" s="20">
        <f t="shared" si="26"/>
        <v>2653.9098941828343</v>
      </c>
      <c r="N79" s="39">
        <f t="shared" si="24"/>
        <v>2653.9</v>
      </c>
    </row>
    <row r="80" spans="1:14" ht="15.75" x14ac:dyDescent="0.25">
      <c r="A80" s="14">
        <f t="shared" si="27"/>
        <v>74</v>
      </c>
      <c r="B80" s="26" t="s">
        <v>77</v>
      </c>
      <c r="C80" s="24">
        <v>1041.3</v>
      </c>
      <c r="D80" s="24">
        <v>42467.45891588433</v>
      </c>
      <c r="E80" s="24">
        <f t="shared" si="25"/>
        <v>44182.762048955818</v>
      </c>
      <c r="F80" s="34">
        <f t="shared" si="17"/>
        <v>4.0391000000000066E-2</v>
      </c>
      <c r="G80" s="24">
        <f t="shared" si="18"/>
        <v>267.99896151108925</v>
      </c>
      <c r="H80" s="24">
        <f t="shared" si="20"/>
        <v>1715.3031330714875</v>
      </c>
      <c r="I80" s="14">
        <v>13.9</v>
      </c>
      <c r="J80" s="14">
        <v>10</v>
      </c>
      <c r="K80" s="24">
        <f t="shared" si="22"/>
        <v>883.13617140302654</v>
      </c>
      <c r="L80" s="25">
        <f t="shared" si="23"/>
        <v>883.1</v>
      </c>
      <c r="M80" s="20">
        <f t="shared" si="26"/>
        <v>825.02881840337102</v>
      </c>
      <c r="N80" s="39">
        <f t="shared" si="24"/>
        <v>825</v>
      </c>
    </row>
    <row r="81" spans="1:14" ht="15.75" x14ac:dyDescent="0.25">
      <c r="A81" s="14">
        <f t="shared" si="27"/>
        <v>75</v>
      </c>
      <c r="B81" s="26" t="s">
        <v>78</v>
      </c>
      <c r="C81" s="24">
        <v>1325.1</v>
      </c>
      <c r="D81" s="24">
        <v>37839.418342695426</v>
      </c>
      <c r="E81" s="24">
        <f t="shared" si="25"/>
        <v>39367.790288975237</v>
      </c>
      <c r="F81" s="34">
        <f t="shared" si="17"/>
        <v>4.0391000000000066E-2</v>
      </c>
      <c r="G81" s="24">
        <f t="shared" si="18"/>
        <v>250.73247453109556</v>
      </c>
      <c r="H81" s="24">
        <f t="shared" si="20"/>
        <v>1528.3719462798108</v>
      </c>
      <c r="I81" s="14">
        <v>10</v>
      </c>
      <c r="J81" s="14">
        <v>10.5</v>
      </c>
      <c r="K81" s="24">
        <f t="shared" si="22"/>
        <v>1516.7212372655479</v>
      </c>
      <c r="L81" s="25">
        <f t="shared" si="23"/>
        <v>1516.7</v>
      </c>
      <c r="M81" s="20">
        <f t="shared" si="26"/>
        <v>1416.9261442892878</v>
      </c>
      <c r="N81" s="39">
        <f t="shared" si="24"/>
        <v>1416.9</v>
      </c>
    </row>
    <row r="82" spans="1:14" ht="15.75" x14ac:dyDescent="0.25">
      <c r="A82" s="14">
        <f t="shared" si="27"/>
        <v>76</v>
      </c>
      <c r="B82" s="26" t="s">
        <v>79</v>
      </c>
      <c r="C82" s="24">
        <v>4322.5</v>
      </c>
      <c r="D82" s="24">
        <v>35666.181907828955</v>
      </c>
      <c r="E82" s="24">
        <f t="shared" si="25"/>
        <v>37106.774661268078</v>
      </c>
      <c r="F82" s="34">
        <f t="shared" si="17"/>
        <v>4.0391000000000066E-2</v>
      </c>
      <c r="G82" s="24">
        <f t="shared" si="18"/>
        <v>607.71117185278717</v>
      </c>
      <c r="H82" s="24">
        <f t="shared" si="20"/>
        <v>1440.592753439123</v>
      </c>
      <c r="I82" s="14">
        <v>27</v>
      </c>
      <c r="J82" s="14">
        <v>27</v>
      </c>
      <c r="K82" s="24">
        <f t="shared" si="22"/>
        <v>4626.3555859263934</v>
      </c>
      <c r="L82" s="25">
        <f t="shared" si="23"/>
        <v>4626.3999999999996</v>
      </c>
      <c r="M82" s="20">
        <f t="shared" si="26"/>
        <v>4321.9571411132065</v>
      </c>
      <c r="N82" s="42">
        <f t="shared" si="24"/>
        <v>4322</v>
      </c>
    </row>
    <row r="83" spans="1:14" ht="15.75" x14ac:dyDescent="0.25">
      <c r="A83" s="14">
        <f t="shared" si="27"/>
        <v>77</v>
      </c>
      <c r="B83" s="26" t="s">
        <v>80</v>
      </c>
      <c r="C83" s="24">
        <v>2809.1</v>
      </c>
      <c r="D83" s="24">
        <v>36370.759333339309</v>
      </c>
      <c r="E83" s="24">
        <f t="shared" si="25"/>
        <v>37839.810673572218</v>
      </c>
      <c r="F83" s="34">
        <f t="shared" si="17"/>
        <v>4.0391000000000066E-2</v>
      </c>
      <c r="G83" s="24">
        <f t="shared" si="18"/>
        <v>390.19178837658245</v>
      </c>
      <c r="H83" s="24">
        <f t="shared" si="20"/>
        <v>1469.0513402329088</v>
      </c>
      <c r="I83" s="14">
        <v>17</v>
      </c>
      <c r="J83" s="14">
        <v>17</v>
      </c>
      <c r="K83" s="24">
        <f t="shared" si="22"/>
        <v>3004.1958941882913</v>
      </c>
      <c r="L83" s="25">
        <f t="shared" si="23"/>
        <v>3004.2</v>
      </c>
      <c r="M83" s="20">
        <f t="shared" si="26"/>
        <v>2806.5300336377213</v>
      </c>
      <c r="N83" s="39">
        <f t="shared" si="24"/>
        <v>2806.5</v>
      </c>
    </row>
    <row r="84" spans="1:14" ht="15.75" x14ac:dyDescent="0.25">
      <c r="A84" s="14">
        <f t="shared" si="27"/>
        <v>78</v>
      </c>
      <c r="B84" s="23" t="s">
        <v>81</v>
      </c>
      <c r="C84" s="24">
        <v>1923.1</v>
      </c>
      <c r="D84" s="24">
        <v>41227.997065392665</v>
      </c>
      <c r="E84" s="24">
        <f t="shared" si="25"/>
        <v>42893.237094860946</v>
      </c>
      <c r="F84" s="34">
        <f t="shared" si="17"/>
        <v>4.0391000000000066E-2</v>
      </c>
      <c r="G84" s="24">
        <f t="shared" si="18"/>
        <v>286.19481242453668</v>
      </c>
      <c r="H84" s="24">
        <f t="shared" si="20"/>
        <v>1665.2400294682811</v>
      </c>
      <c r="I84" s="14">
        <v>11</v>
      </c>
      <c r="J84" s="14">
        <v>11</v>
      </c>
      <c r="K84" s="24">
        <f t="shared" si="22"/>
        <v>2066.1974062122681</v>
      </c>
      <c r="L84" s="25">
        <f t="shared" si="23"/>
        <v>2066.1999999999998</v>
      </c>
      <c r="M84" s="20">
        <f t="shared" si="26"/>
        <v>1930.2486522856691</v>
      </c>
      <c r="N84" s="39">
        <f t="shared" si="24"/>
        <v>1930.2</v>
      </c>
    </row>
    <row r="85" spans="1:14" ht="15.75" x14ac:dyDescent="0.25">
      <c r="A85" s="14">
        <f t="shared" si="27"/>
        <v>79</v>
      </c>
      <c r="B85" s="26" t="s">
        <v>82</v>
      </c>
      <c r="C85" s="24">
        <v>2207.5</v>
      </c>
      <c r="D85" s="24">
        <v>42467.45891588433</v>
      </c>
      <c r="E85" s="24">
        <f t="shared" si="25"/>
        <v>44182.762048955818</v>
      </c>
      <c r="F85" s="34">
        <f t="shared" si="17"/>
        <v>4.0391000000000066E-2</v>
      </c>
      <c r="G85" s="24">
        <f t="shared" si="18"/>
        <v>321.5987538133071</v>
      </c>
      <c r="H85" s="24">
        <f t="shared" si="20"/>
        <v>1715.3031330714875</v>
      </c>
      <c r="I85" s="14">
        <v>12</v>
      </c>
      <c r="J85" s="14">
        <v>12</v>
      </c>
      <c r="K85" s="24">
        <f t="shared" si="22"/>
        <v>2368.2993769066534</v>
      </c>
      <c r="L85" s="25">
        <f t="shared" si="23"/>
        <v>2368.3000000000002</v>
      </c>
      <c r="M85" s="20">
        <f t="shared" si="26"/>
        <v>2212.473341965574</v>
      </c>
      <c r="N85" s="39">
        <f t="shared" si="24"/>
        <v>2212.5</v>
      </c>
    </row>
    <row r="86" spans="1:14" ht="15.75" x14ac:dyDescent="0.25">
      <c r="A86" s="14">
        <f t="shared" si="27"/>
        <v>80</v>
      </c>
      <c r="B86" s="26" t="s">
        <v>83</v>
      </c>
      <c r="C86" s="24">
        <v>0</v>
      </c>
      <c r="D86" s="24">
        <v>0</v>
      </c>
      <c r="E86" s="24">
        <f t="shared" si="25"/>
        <v>0</v>
      </c>
      <c r="F86" s="34"/>
      <c r="G86" s="24"/>
      <c r="H86" s="24"/>
      <c r="I86" s="14"/>
      <c r="J86" s="14"/>
      <c r="K86" s="24">
        <v>0</v>
      </c>
      <c r="L86" s="25">
        <f t="shared" si="23"/>
        <v>0</v>
      </c>
      <c r="M86" s="20">
        <f t="shared" si="26"/>
        <v>0</v>
      </c>
      <c r="N86" s="39">
        <f t="shared" si="24"/>
        <v>0</v>
      </c>
    </row>
    <row r="87" spans="1:14" ht="15.75" x14ac:dyDescent="0.25">
      <c r="A87" s="14">
        <f t="shared" si="27"/>
        <v>81</v>
      </c>
      <c r="B87" s="26" t="s">
        <v>84</v>
      </c>
      <c r="C87" s="24">
        <v>2990.01</v>
      </c>
      <c r="D87" s="24">
        <v>41227.997065392665</v>
      </c>
      <c r="E87" s="24">
        <f t="shared" si="25"/>
        <v>42893.237094860946</v>
      </c>
      <c r="F87" s="34">
        <f t="shared" ref="F87:F97" si="28">E87/D87-100%</f>
        <v>4.0391000000000066E-2</v>
      </c>
      <c r="G87" s="24">
        <f t="shared" ref="G87:G94" si="29">+H87*J87*12*1.302/1000</f>
        <v>494.33649418783614</v>
      </c>
      <c r="H87" s="24">
        <f t="shared" ref="H87:H97" si="30">E87-D87</f>
        <v>1665.2400294682811</v>
      </c>
      <c r="I87" s="14">
        <v>18.8</v>
      </c>
      <c r="J87" s="14">
        <v>19</v>
      </c>
      <c r="K87" s="24">
        <f>(C87/50*100*J87/I87+G87)*0.5</f>
        <v>3268.9868641151947</v>
      </c>
      <c r="L87" s="25">
        <f t="shared" si="23"/>
        <v>3269</v>
      </c>
      <c r="M87" s="20">
        <f t="shared" si="26"/>
        <v>3053.8986593566874</v>
      </c>
      <c r="N87" s="39">
        <f t="shared" si="24"/>
        <v>3053.9</v>
      </c>
    </row>
    <row r="88" spans="1:14" ht="15.75" x14ac:dyDescent="0.25">
      <c r="A88" s="14">
        <f t="shared" si="27"/>
        <v>82</v>
      </c>
      <c r="B88" s="26" t="s">
        <v>85</v>
      </c>
      <c r="C88" s="24">
        <v>9078.2999999999993</v>
      </c>
      <c r="D88" s="24">
        <v>39438.19844469885</v>
      </c>
      <c r="E88" s="24">
        <f t="shared" si="25"/>
        <v>41031.146718078686</v>
      </c>
      <c r="F88" s="34">
        <f t="shared" si="28"/>
        <v>4.0391000000000066E-2</v>
      </c>
      <c r="G88" s="24">
        <f t="shared" si="29"/>
        <v>1294.187638810901</v>
      </c>
      <c r="H88" s="24">
        <f t="shared" si="30"/>
        <v>1592.9482733798359</v>
      </c>
      <c r="I88" s="14">
        <v>52</v>
      </c>
      <c r="J88" s="28">
        <v>52</v>
      </c>
      <c r="K88" s="24">
        <f>(C88/50*100*J88/I88+G88)*0.5</f>
        <v>9725.3938194054499</v>
      </c>
      <c r="L88" s="25">
        <f t="shared" si="23"/>
        <v>9725.4</v>
      </c>
      <c r="M88" s="20">
        <f t="shared" si="26"/>
        <v>9085.4960210545269</v>
      </c>
      <c r="N88" s="39">
        <f t="shared" si="24"/>
        <v>9085.5</v>
      </c>
    </row>
    <row r="89" spans="1:14" ht="15.75" x14ac:dyDescent="0.25">
      <c r="A89" s="14">
        <f t="shared" si="27"/>
        <v>83</v>
      </c>
      <c r="B89" s="26" t="s">
        <v>86</v>
      </c>
      <c r="C89" s="24">
        <v>2334.4</v>
      </c>
      <c r="D89" s="24">
        <v>40850</v>
      </c>
      <c r="E89" s="24">
        <f t="shared" si="25"/>
        <v>42499.972350000004</v>
      </c>
      <c r="F89" s="34">
        <f t="shared" si="28"/>
        <v>4.0391000000000066E-2</v>
      </c>
      <c r="G89" s="24">
        <f t="shared" si="29"/>
        <v>322.23959995500076</v>
      </c>
      <c r="H89" s="24">
        <f t="shared" si="30"/>
        <v>1649.9723500000036</v>
      </c>
      <c r="I89" s="14">
        <v>11.5</v>
      </c>
      <c r="J89" s="14">
        <v>12.5</v>
      </c>
      <c r="K89" s="24">
        <f>(C89/49*100*J89/I89+G89)*0.49</f>
        <v>2695.2887083257765</v>
      </c>
      <c r="L89" s="25">
        <f t="shared" si="23"/>
        <v>2695.3</v>
      </c>
      <c r="M89" s="20">
        <f t="shared" si="26"/>
        <v>2517.9478887759924</v>
      </c>
      <c r="N89" s="39">
        <f t="shared" si="24"/>
        <v>2517.9</v>
      </c>
    </row>
    <row r="90" spans="1:14" ht="15.75" x14ac:dyDescent="0.25">
      <c r="A90" s="14">
        <f t="shared" si="27"/>
        <v>84</v>
      </c>
      <c r="B90" s="26" t="s">
        <v>87</v>
      </c>
      <c r="C90" s="24">
        <v>1659.8</v>
      </c>
      <c r="D90" s="24">
        <v>42467.45891588433</v>
      </c>
      <c r="E90" s="24">
        <f t="shared" si="25"/>
        <v>44182.762048955818</v>
      </c>
      <c r="F90" s="34">
        <f t="shared" si="28"/>
        <v>4.0391000000000066E-2</v>
      </c>
      <c r="G90" s="24">
        <f t="shared" si="29"/>
        <v>294.79885766219815</v>
      </c>
      <c r="H90" s="24">
        <f t="shared" si="30"/>
        <v>1715.3031330714875</v>
      </c>
      <c r="I90" s="14">
        <v>11</v>
      </c>
      <c r="J90" s="14">
        <v>11</v>
      </c>
      <c r="K90" s="24">
        <f>(C90/49*100*J90/I90+G90)*0.49</f>
        <v>1804.2514402544771</v>
      </c>
      <c r="L90" s="25">
        <f t="shared" si="23"/>
        <v>1804.3</v>
      </c>
      <c r="M90" s="20">
        <f t="shared" si="26"/>
        <v>1685.5378389618866</v>
      </c>
      <c r="N90" s="39">
        <f t="shared" si="24"/>
        <v>1685.5</v>
      </c>
    </row>
    <row r="91" spans="1:14" ht="15.75" x14ac:dyDescent="0.25">
      <c r="A91" s="14">
        <f t="shared" si="27"/>
        <v>85</v>
      </c>
      <c r="B91" s="26" t="s">
        <v>88</v>
      </c>
      <c r="C91" s="24">
        <v>1908.8</v>
      </c>
      <c r="D91" s="24">
        <v>42302.749297278897</v>
      </c>
      <c r="E91" s="24">
        <f t="shared" si="25"/>
        <v>44011.399644145291</v>
      </c>
      <c r="F91" s="34">
        <f t="shared" si="28"/>
        <v>4.0391000000000066E-2</v>
      </c>
      <c r="G91" s="24">
        <f t="shared" si="29"/>
        <v>266.95953019440543</v>
      </c>
      <c r="H91" s="24">
        <f t="shared" si="30"/>
        <v>1708.6503468663941</v>
      </c>
      <c r="I91" s="14">
        <v>10</v>
      </c>
      <c r="J91" s="14">
        <v>10</v>
      </c>
      <c r="K91" s="24">
        <f t="shared" ref="K91:K97" si="31">(C91/50*100*J91/I91+G91)*0.5</f>
        <v>2042.2797650972027</v>
      </c>
      <c r="L91" s="25">
        <f t="shared" si="23"/>
        <v>2042.3</v>
      </c>
      <c r="M91" s="20">
        <f t="shared" si="26"/>
        <v>1907.9047105164068</v>
      </c>
      <c r="N91" s="39">
        <f t="shared" si="24"/>
        <v>1907.9</v>
      </c>
    </row>
    <row r="92" spans="1:14" ht="15.75" x14ac:dyDescent="0.25">
      <c r="A92" s="14">
        <f t="shared" si="27"/>
        <v>86</v>
      </c>
      <c r="B92" s="26" t="s">
        <v>89</v>
      </c>
      <c r="C92" s="24">
        <v>1320.9</v>
      </c>
      <c r="D92" s="24">
        <v>38225.10397074154</v>
      </c>
      <c r="E92" s="24">
        <f t="shared" si="25"/>
        <v>39769.054145223767</v>
      </c>
      <c r="F92" s="34">
        <f t="shared" si="28"/>
        <v>4.0391000000000066E-2</v>
      </c>
      <c r="G92" s="24">
        <f t="shared" si="29"/>
        <v>192.98142020888244</v>
      </c>
      <c r="H92" s="24">
        <f t="shared" si="30"/>
        <v>1543.9501744822264</v>
      </c>
      <c r="I92" s="14">
        <v>7.8</v>
      </c>
      <c r="J92" s="14">
        <v>8</v>
      </c>
      <c r="K92" s="24">
        <f t="shared" si="31"/>
        <v>1451.2599408736721</v>
      </c>
      <c r="L92" s="25">
        <f t="shared" si="23"/>
        <v>1451.3</v>
      </c>
      <c r="M92" s="20">
        <f t="shared" si="26"/>
        <v>1355.771978304283</v>
      </c>
      <c r="N92" s="39">
        <f t="shared" si="24"/>
        <v>1355.8</v>
      </c>
    </row>
    <row r="93" spans="1:14" ht="15.75" x14ac:dyDescent="0.25">
      <c r="A93" s="14">
        <f t="shared" si="27"/>
        <v>87</v>
      </c>
      <c r="B93" s="26" t="s">
        <v>90</v>
      </c>
      <c r="C93" s="24">
        <v>430.7</v>
      </c>
      <c r="D93" s="24">
        <v>34719.880454130536</v>
      </c>
      <c r="E93" s="24">
        <f t="shared" si="25"/>
        <v>36122.251145553324</v>
      </c>
      <c r="F93" s="34">
        <f t="shared" si="28"/>
        <v>4.0391000000000066E-2</v>
      </c>
      <c r="G93" s="24">
        <f t="shared" si="29"/>
        <v>54.77659920697409</v>
      </c>
      <c r="H93" s="24">
        <f t="shared" si="30"/>
        <v>1402.3706914227878</v>
      </c>
      <c r="I93" s="14">
        <v>2.5</v>
      </c>
      <c r="J93" s="14">
        <v>2.5</v>
      </c>
      <c r="K93" s="24">
        <f t="shared" si="31"/>
        <v>458.08829960348697</v>
      </c>
      <c r="L93" s="25">
        <f t="shared" si="23"/>
        <v>458.1</v>
      </c>
      <c r="M93" s="20">
        <f t="shared" si="26"/>
        <v>427.94764928023767</v>
      </c>
      <c r="N93" s="39">
        <f t="shared" si="24"/>
        <v>427.9</v>
      </c>
    </row>
    <row r="94" spans="1:14" ht="15.75" x14ac:dyDescent="0.25">
      <c r="A94" s="14">
        <f t="shared" si="27"/>
        <v>88</v>
      </c>
      <c r="B94" s="26" t="s">
        <v>91</v>
      </c>
      <c r="C94" s="24">
        <v>909.8</v>
      </c>
      <c r="D94" s="24">
        <v>36316.647718414955</v>
      </c>
      <c r="E94" s="24">
        <f t="shared" si="25"/>
        <v>37783.513436409456</v>
      </c>
      <c r="F94" s="34">
        <f t="shared" si="28"/>
        <v>4.0391000000000066E-2</v>
      </c>
      <c r="G94" s="24">
        <f t="shared" si="29"/>
        <v>160.42816984562253</v>
      </c>
      <c r="H94" s="24">
        <f t="shared" si="30"/>
        <v>1466.8657179945003</v>
      </c>
      <c r="I94" s="14">
        <v>6.8</v>
      </c>
      <c r="J94" s="14">
        <v>7</v>
      </c>
      <c r="K94" s="24">
        <f t="shared" si="31"/>
        <v>1016.772908452223</v>
      </c>
      <c r="L94" s="25">
        <f t="shared" si="23"/>
        <v>1016.8</v>
      </c>
      <c r="M94" s="20">
        <f t="shared" si="26"/>
        <v>949.87271318781995</v>
      </c>
      <c r="N94" s="39">
        <f t="shared" si="24"/>
        <v>949.9</v>
      </c>
    </row>
    <row r="95" spans="1:14" ht="15.75" x14ac:dyDescent="0.25">
      <c r="A95" s="14">
        <f t="shared" si="27"/>
        <v>89</v>
      </c>
      <c r="B95" s="26" t="s">
        <v>92</v>
      </c>
      <c r="C95" s="24">
        <v>1662.8</v>
      </c>
      <c r="D95" s="24">
        <v>43400.253733655925</v>
      </c>
      <c r="E95" s="24">
        <f t="shared" si="25"/>
        <v>45153.233382212027</v>
      </c>
      <c r="F95" s="34">
        <f t="shared" si="28"/>
        <v>4.0391000000000066E-2</v>
      </c>
      <c r="G95" s="24">
        <f>+H95*J95*12*1.302/1000</f>
        <v>219.1084322323243</v>
      </c>
      <c r="H95" s="24">
        <f t="shared" si="30"/>
        <v>1752.9796485561019</v>
      </c>
      <c r="I95" s="14">
        <v>8</v>
      </c>
      <c r="J95" s="14">
        <v>8</v>
      </c>
      <c r="K95" s="24">
        <f t="shared" si="31"/>
        <v>1772.3542161161622</v>
      </c>
      <c r="L95" s="25">
        <f t="shared" si="23"/>
        <v>1772.4</v>
      </c>
      <c r="M95" s="20">
        <f t="shared" si="26"/>
        <v>1655.7393435618246</v>
      </c>
      <c r="N95" s="39">
        <f t="shared" si="24"/>
        <v>1655.7</v>
      </c>
    </row>
    <row r="96" spans="1:14" ht="15.75" x14ac:dyDescent="0.25">
      <c r="A96" s="14">
        <f t="shared" si="27"/>
        <v>90</v>
      </c>
      <c r="B96" s="26" t="s">
        <v>93</v>
      </c>
      <c r="C96" s="24">
        <v>1109.4000000000001</v>
      </c>
      <c r="D96" s="24">
        <v>42467.45891588433</v>
      </c>
      <c r="E96" s="24">
        <f t="shared" si="25"/>
        <v>44182.762048955818</v>
      </c>
      <c r="F96" s="34">
        <f t="shared" si="28"/>
        <v>4.0391000000000066E-2</v>
      </c>
      <c r="G96" s="24">
        <f>+H96*J96*12*1.302/1000</f>
        <v>160.79937690665355</v>
      </c>
      <c r="H96" s="24">
        <f t="shared" si="30"/>
        <v>1715.3031330714875</v>
      </c>
      <c r="I96" s="14">
        <v>6</v>
      </c>
      <c r="J96" s="14">
        <v>6</v>
      </c>
      <c r="K96" s="24">
        <f t="shared" si="31"/>
        <v>1189.7996884533268</v>
      </c>
      <c r="L96" s="25">
        <f t="shared" si="23"/>
        <v>1189.8</v>
      </c>
      <c r="M96" s="20">
        <f t="shared" si="26"/>
        <v>1111.5149202210371</v>
      </c>
      <c r="N96" s="39">
        <f t="shared" si="24"/>
        <v>1111.5</v>
      </c>
    </row>
    <row r="97" spans="1:14" ht="15.75" x14ac:dyDescent="0.25">
      <c r="A97" s="14">
        <f t="shared" si="27"/>
        <v>91</v>
      </c>
      <c r="B97" s="26" t="s">
        <v>94</v>
      </c>
      <c r="C97" s="24">
        <v>832</v>
      </c>
      <c r="D97" s="24">
        <v>36428.00273570932</v>
      </c>
      <c r="E97" s="24">
        <f t="shared" si="25"/>
        <v>37899.36619420736</v>
      </c>
      <c r="F97" s="34">
        <f t="shared" si="28"/>
        <v>4.0391000000000066E-2</v>
      </c>
      <c r="G97" s="24">
        <f>+H97*J97*12*1.302/1000</f>
        <v>114.94291337786682</v>
      </c>
      <c r="H97" s="24">
        <f t="shared" si="30"/>
        <v>1471.3634584980391</v>
      </c>
      <c r="I97" s="14">
        <v>5</v>
      </c>
      <c r="J97" s="14">
        <v>5</v>
      </c>
      <c r="K97" s="24">
        <f t="shared" si="31"/>
        <v>889.47145668893336</v>
      </c>
      <c r="L97" s="25">
        <f t="shared" si="23"/>
        <v>889.5</v>
      </c>
      <c r="M97" s="20">
        <f t="shared" si="26"/>
        <v>830.94726348911161</v>
      </c>
      <c r="N97" s="39">
        <f t="shared" si="24"/>
        <v>830.9</v>
      </c>
    </row>
    <row r="98" spans="1:14" ht="15.75" x14ac:dyDescent="0.25">
      <c r="A98" s="14">
        <f t="shared" si="27"/>
        <v>92</v>
      </c>
      <c r="B98" s="26" t="s">
        <v>95</v>
      </c>
      <c r="C98" s="24">
        <v>0</v>
      </c>
      <c r="D98" s="24">
        <v>0</v>
      </c>
      <c r="E98" s="24">
        <f t="shared" si="25"/>
        <v>0</v>
      </c>
      <c r="F98" s="34"/>
      <c r="G98" s="24"/>
      <c r="H98" s="24"/>
      <c r="I98" s="14"/>
      <c r="J98" s="14"/>
      <c r="K98" s="24">
        <v>0</v>
      </c>
      <c r="L98" s="25">
        <f t="shared" si="23"/>
        <v>0</v>
      </c>
      <c r="M98" s="20">
        <f t="shared" si="26"/>
        <v>0</v>
      </c>
      <c r="N98" s="39">
        <f t="shared" si="24"/>
        <v>0</v>
      </c>
    </row>
    <row r="99" spans="1:14" ht="15.75" x14ac:dyDescent="0.25">
      <c r="A99" s="14">
        <f t="shared" si="27"/>
        <v>93</v>
      </c>
      <c r="B99" s="26" t="s">
        <v>95</v>
      </c>
      <c r="C99" s="24">
        <v>8907</v>
      </c>
      <c r="D99" s="24">
        <v>41217.649999999994</v>
      </c>
      <c r="E99" s="24">
        <f t="shared" si="25"/>
        <v>42882.472101149993</v>
      </c>
      <c r="F99" s="34">
        <f t="shared" ref="F99:F145" si="32">E99/D99-100%</f>
        <v>4.0391000000000066E-2</v>
      </c>
      <c r="G99" s="24">
        <f t="shared" ref="G99:G147" si="33">+H99*J99*12*1.302/1000</f>
        <v>2002.8608991443043</v>
      </c>
      <c r="H99" s="24">
        <f t="shared" ref="H99:H145" si="34">E99-D99</f>
        <v>1664.8221011499991</v>
      </c>
      <c r="I99" s="14">
        <v>84.5</v>
      </c>
      <c r="J99" s="41">
        <v>77</v>
      </c>
      <c r="K99" s="24">
        <f t="shared" ref="K99:K106" si="35">(C99/50*100*J99/I99+G99)*0.5</f>
        <v>9117.8683193946381</v>
      </c>
      <c r="L99" s="25">
        <f t="shared" si="23"/>
        <v>9117.9</v>
      </c>
      <c r="M99" s="20">
        <f t="shared" si="26"/>
        <v>8517.9436303200982</v>
      </c>
      <c r="N99" s="39">
        <f t="shared" si="24"/>
        <v>8517.9</v>
      </c>
    </row>
    <row r="100" spans="1:14" ht="15.75" x14ac:dyDescent="0.25">
      <c r="A100" s="14">
        <f t="shared" si="27"/>
        <v>94</v>
      </c>
      <c r="B100" s="44" t="s">
        <v>96</v>
      </c>
      <c r="C100" s="24">
        <v>6593.9</v>
      </c>
      <c r="D100" s="24">
        <v>40805.222254693894</v>
      </c>
      <c r="E100" s="24">
        <f t="shared" si="25"/>
        <v>42453.385986783236</v>
      </c>
      <c r="F100" s="34">
        <f t="shared" si="32"/>
        <v>4.0391000000000066E-2</v>
      </c>
      <c r="G100" s="24">
        <f t="shared" si="33"/>
        <v>1055.787316156719</v>
      </c>
      <c r="H100" s="24">
        <f t="shared" si="34"/>
        <v>1648.1637320893424</v>
      </c>
      <c r="I100" s="14">
        <v>40.4</v>
      </c>
      <c r="J100" s="14">
        <v>41</v>
      </c>
      <c r="K100" s="24">
        <f t="shared" si="35"/>
        <v>7219.7228659991506</v>
      </c>
      <c r="L100" s="25">
        <f t="shared" si="23"/>
        <v>7219.7</v>
      </c>
      <c r="M100" s="20">
        <f t="shared" si="26"/>
        <v>6744.6896845727651</v>
      </c>
      <c r="N100" s="39">
        <f t="shared" si="24"/>
        <v>6744.7</v>
      </c>
    </row>
    <row r="101" spans="1:14" ht="15.75" x14ac:dyDescent="0.25">
      <c r="A101" s="14">
        <f t="shared" si="27"/>
        <v>95</v>
      </c>
      <c r="B101" s="26" t="s">
        <v>97</v>
      </c>
      <c r="C101" s="24">
        <v>5559.5</v>
      </c>
      <c r="D101" s="24">
        <v>43500.34379129405</v>
      </c>
      <c r="E101" s="24">
        <f t="shared" si="25"/>
        <v>45257.366177368211</v>
      </c>
      <c r="F101" s="34">
        <f t="shared" si="32"/>
        <v>4.0391000000000066E-2</v>
      </c>
      <c r="G101" s="24">
        <f t="shared" si="33"/>
        <v>1152.9721459209529</v>
      </c>
      <c r="H101" s="24">
        <f t="shared" si="34"/>
        <v>1757.0223860741607</v>
      </c>
      <c r="I101" s="14">
        <v>40</v>
      </c>
      <c r="J101" s="14">
        <v>42</v>
      </c>
      <c r="K101" s="24">
        <f t="shared" si="35"/>
        <v>6413.9610729604765</v>
      </c>
      <c r="L101" s="25">
        <f t="shared" si="23"/>
        <v>6414</v>
      </c>
      <c r="M101" s="20">
        <f t="shared" si="26"/>
        <v>5991.9442738971302</v>
      </c>
      <c r="N101" s="42">
        <f t="shared" si="24"/>
        <v>5991.9</v>
      </c>
    </row>
    <row r="102" spans="1:14" ht="15.75" x14ac:dyDescent="0.25">
      <c r="A102" s="14">
        <f t="shared" si="27"/>
        <v>96</v>
      </c>
      <c r="B102" s="26" t="s">
        <v>98</v>
      </c>
      <c r="C102" s="24">
        <v>1196.4000000000001</v>
      </c>
      <c r="D102" s="24">
        <v>42467.45891588433</v>
      </c>
      <c r="E102" s="24">
        <f t="shared" si="25"/>
        <v>44182.762048955818</v>
      </c>
      <c r="F102" s="34">
        <f t="shared" si="32"/>
        <v>4.0391000000000066E-2</v>
      </c>
      <c r="G102" s="24">
        <f t="shared" si="33"/>
        <v>241.1990653599803</v>
      </c>
      <c r="H102" s="24">
        <f t="shared" si="34"/>
        <v>1715.3031330714875</v>
      </c>
      <c r="I102" s="14">
        <v>11</v>
      </c>
      <c r="J102" s="14">
        <v>9</v>
      </c>
      <c r="K102" s="24">
        <f t="shared" si="35"/>
        <v>1099.4722599527174</v>
      </c>
      <c r="L102" s="25">
        <f t="shared" si="23"/>
        <v>1099.5</v>
      </c>
      <c r="M102" s="20">
        <f t="shared" si="26"/>
        <v>1027.1307289508738</v>
      </c>
      <c r="N102" s="39">
        <f t="shared" si="24"/>
        <v>1027.0999999999999</v>
      </c>
    </row>
    <row r="103" spans="1:14" ht="15.75" x14ac:dyDescent="0.25">
      <c r="A103" s="14">
        <f t="shared" si="27"/>
        <v>97</v>
      </c>
      <c r="B103" s="26" t="s">
        <v>99</v>
      </c>
      <c r="C103" s="24">
        <v>5340.6</v>
      </c>
      <c r="D103" s="24">
        <v>39195.645640589719</v>
      </c>
      <c r="E103" s="24">
        <f t="shared" si="25"/>
        <v>40778.79696365878</v>
      </c>
      <c r="F103" s="34">
        <f t="shared" si="32"/>
        <v>4.0391000000000066E-2</v>
      </c>
      <c r="G103" s="24">
        <f t="shared" si="33"/>
        <v>816.26015696382365</v>
      </c>
      <c r="H103" s="24">
        <f t="shared" si="34"/>
        <v>1583.1513230690616</v>
      </c>
      <c r="I103" s="14">
        <v>33</v>
      </c>
      <c r="J103" s="14">
        <v>33</v>
      </c>
      <c r="K103" s="24">
        <f t="shared" si="35"/>
        <v>5748.7300784819126</v>
      </c>
      <c r="L103" s="25">
        <f t="shared" si="23"/>
        <v>5748.7</v>
      </c>
      <c r="M103" s="20">
        <f t="shared" si="26"/>
        <v>5370.4832137437197</v>
      </c>
      <c r="N103" s="39">
        <f t="shared" si="24"/>
        <v>5370.5</v>
      </c>
    </row>
    <row r="104" spans="1:14" ht="15.75" x14ac:dyDescent="0.25">
      <c r="A104" s="14">
        <f t="shared" si="27"/>
        <v>98</v>
      </c>
      <c r="B104" s="26" t="s">
        <v>100</v>
      </c>
      <c r="C104" s="24">
        <v>6431.8</v>
      </c>
      <c r="D104" s="24">
        <v>41227.997065392665</v>
      </c>
      <c r="E104" s="24">
        <f t="shared" si="25"/>
        <v>42893.237094860946</v>
      </c>
      <c r="F104" s="34">
        <f t="shared" si="32"/>
        <v>4.0391000000000066E-2</v>
      </c>
      <c r="G104" s="24">
        <f t="shared" si="33"/>
        <v>910.61985771443494</v>
      </c>
      <c r="H104" s="24">
        <f t="shared" si="34"/>
        <v>1665.2400294682811</v>
      </c>
      <c r="I104" s="14">
        <v>37</v>
      </c>
      <c r="J104" s="14">
        <v>35</v>
      </c>
      <c r="K104" s="24">
        <f t="shared" si="35"/>
        <v>6539.4450639923525</v>
      </c>
      <c r="L104" s="25">
        <v>6539.5</v>
      </c>
      <c r="M104" s="20">
        <f t="shared" si="26"/>
        <v>6109.1718455920982</v>
      </c>
      <c r="N104" s="39">
        <f t="shared" si="24"/>
        <v>6109.2</v>
      </c>
    </row>
    <row r="105" spans="1:14" ht="15.75" x14ac:dyDescent="0.25">
      <c r="A105" s="14">
        <f t="shared" si="27"/>
        <v>99</v>
      </c>
      <c r="B105" s="26" t="s">
        <v>101</v>
      </c>
      <c r="C105" s="24">
        <v>2179.1999999999998</v>
      </c>
      <c r="D105" s="24">
        <v>40136.611361646086</v>
      </c>
      <c r="E105" s="24">
        <f t="shared" si="25"/>
        <v>41757.769231154336</v>
      </c>
      <c r="F105" s="34">
        <f t="shared" si="32"/>
        <v>4.0391000000000066E-2</v>
      </c>
      <c r="G105" s="24">
        <f t="shared" si="33"/>
        <v>303.94764663836281</v>
      </c>
      <c r="H105" s="24">
        <f t="shared" si="34"/>
        <v>1621.1578695082499</v>
      </c>
      <c r="I105" s="14">
        <v>13</v>
      </c>
      <c r="J105" s="14">
        <v>12</v>
      </c>
      <c r="K105" s="24">
        <f t="shared" si="35"/>
        <v>2163.5430540884122</v>
      </c>
      <c r="L105" s="25">
        <f t="shared" si="23"/>
        <v>2163.5</v>
      </c>
      <c r="M105" s="20">
        <f t="shared" si="26"/>
        <v>2021.1892879934937</v>
      </c>
      <c r="N105" s="39">
        <f t="shared" si="24"/>
        <v>2021.2</v>
      </c>
    </row>
    <row r="106" spans="1:14" ht="15.75" x14ac:dyDescent="0.25">
      <c r="A106" s="14">
        <f t="shared" si="27"/>
        <v>100</v>
      </c>
      <c r="B106" s="26" t="s">
        <v>102</v>
      </c>
      <c r="C106" s="24">
        <v>2692.4</v>
      </c>
      <c r="D106" s="24">
        <v>41227.997065392665</v>
      </c>
      <c r="E106" s="24">
        <f t="shared" si="25"/>
        <v>42893.237094860946</v>
      </c>
      <c r="F106" s="34">
        <f t="shared" si="32"/>
        <v>4.0391000000000066E-2</v>
      </c>
      <c r="G106" s="24">
        <f t="shared" si="33"/>
        <v>390.26565330618644</v>
      </c>
      <c r="H106" s="24">
        <f t="shared" si="34"/>
        <v>1665.2400294682811</v>
      </c>
      <c r="I106" s="14">
        <v>15</v>
      </c>
      <c r="J106" s="14">
        <v>15</v>
      </c>
      <c r="K106" s="24">
        <f t="shared" si="35"/>
        <v>2887.5328266530933</v>
      </c>
      <c r="L106" s="25">
        <f t="shared" si="23"/>
        <v>2887.5</v>
      </c>
      <c r="M106" s="20">
        <f t="shared" si="26"/>
        <v>2697.5429987085945</v>
      </c>
      <c r="N106" s="39">
        <f t="shared" si="24"/>
        <v>2697.5</v>
      </c>
    </row>
    <row r="107" spans="1:14" ht="15.75" x14ac:dyDescent="0.25">
      <c r="A107" s="14">
        <f t="shared" si="27"/>
        <v>101</v>
      </c>
      <c r="B107" s="26" t="s">
        <v>103</v>
      </c>
      <c r="C107" s="24">
        <v>2418.3000000000002</v>
      </c>
      <c r="D107" s="24">
        <v>42467.45891588433</v>
      </c>
      <c r="E107" s="24">
        <f t="shared" si="25"/>
        <v>44182.762048955818</v>
      </c>
      <c r="F107" s="34">
        <f t="shared" si="32"/>
        <v>4.0391000000000066E-2</v>
      </c>
      <c r="G107" s="24">
        <f t="shared" si="33"/>
        <v>428.79833841774274</v>
      </c>
      <c r="H107" s="24">
        <f t="shared" si="34"/>
        <v>1715.3031330714875</v>
      </c>
      <c r="I107" s="14">
        <v>16</v>
      </c>
      <c r="J107" s="14">
        <v>16</v>
      </c>
      <c r="K107" s="24">
        <f>(C107/49*100*J107/I107+G107)*0.49</f>
        <v>2628.4111858246938</v>
      </c>
      <c r="L107" s="25">
        <f t="shared" si="23"/>
        <v>2628.4</v>
      </c>
      <c r="M107" s="20">
        <f t="shared" si="26"/>
        <v>2455.4706795375168</v>
      </c>
      <c r="N107" s="39">
        <f t="shared" si="24"/>
        <v>2455.5</v>
      </c>
    </row>
    <row r="108" spans="1:14" ht="15.75" x14ac:dyDescent="0.25">
      <c r="A108" s="14">
        <f t="shared" si="27"/>
        <v>102</v>
      </c>
      <c r="B108" s="26" t="s">
        <v>104</v>
      </c>
      <c r="C108" s="24">
        <v>6206.4</v>
      </c>
      <c r="D108" s="24">
        <v>37827.094790588511</v>
      </c>
      <c r="E108" s="24">
        <f t="shared" si="25"/>
        <v>39354.968976275173</v>
      </c>
      <c r="F108" s="34">
        <f t="shared" si="32"/>
        <v>4.0391000000000066E-2</v>
      </c>
      <c r="G108" s="24">
        <f t="shared" si="33"/>
        <v>883.24573225523091</v>
      </c>
      <c r="H108" s="24">
        <f t="shared" si="34"/>
        <v>1527.8741856866618</v>
      </c>
      <c r="I108" s="14">
        <v>37</v>
      </c>
      <c r="J108" s="14">
        <v>37</v>
      </c>
      <c r="K108" s="24">
        <f t="shared" ref="K108:K119" si="36">(C108/50*100*J108/I108+G108)*0.5</f>
        <v>6648.0228661276151</v>
      </c>
      <c r="L108" s="25">
        <f t="shared" si="23"/>
        <v>6648</v>
      </c>
      <c r="M108" s="20">
        <f t="shared" si="26"/>
        <v>6210.6055980542769</v>
      </c>
      <c r="N108" s="39">
        <f t="shared" si="24"/>
        <v>6210.6</v>
      </c>
    </row>
    <row r="109" spans="1:14" ht="15.75" x14ac:dyDescent="0.25">
      <c r="A109" s="14">
        <f t="shared" si="27"/>
        <v>103</v>
      </c>
      <c r="B109" s="26" t="s">
        <v>105</v>
      </c>
      <c r="C109" s="24">
        <v>878</v>
      </c>
      <c r="D109" s="24">
        <v>39797.605869497922</v>
      </c>
      <c r="E109" s="24">
        <f t="shared" si="25"/>
        <v>41405.070968172819</v>
      </c>
      <c r="F109" s="34">
        <f t="shared" si="32"/>
        <v>4.0391000000000066E-2</v>
      </c>
      <c r="G109" s="24">
        <f t="shared" si="33"/>
        <v>163.24772556102781</v>
      </c>
      <c r="H109" s="24">
        <f t="shared" si="34"/>
        <v>1607.4650986748966</v>
      </c>
      <c r="I109" s="14">
        <v>6</v>
      </c>
      <c r="J109" s="14">
        <v>6.5</v>
      </c>
      <c r="K109" s="24">
        <f t="shared" si="36"/>
        <v>1032.7905294471805</v>
      </c>
      <c r="L109" s="25">
        <f t="shared" si="23"/>
        <v>1032.8</v>
      </c>
      <c r="M109" s="20">
        <f t="shared" si="26"/>
        <v>964.83642926130869</v>
      </c>
      <c r="N109" s="39">
        <f t="shared" si="24"/>
        <v>964.8</v>
      </c>
    </row>
    <row r="110" spans="1:14" ht="15.75" x14ac:dyDescent="0.25">
      <c r="A110" s="14">
        <f t="shared" si="27"/>
        <v>104</v>
      </c>
      <c r="B110" s="26" t="s">
        <v>106</v>
      </c>
      <c r="C110" s="24">
        <v>779.8</v>
      </c>
      <c r="D110" s="24">
        <v>31869.428991211051</v>
      </c>
      <c r="E110" s="24">
        <f t="shared" si="25"/>
        <v>33156.667097595062</v>
      </c>
      <c r="F110" s="34">
        <f t="shared" si="32"/>
        <v>4.0391000000000288E-2</v>
      </c>
      <c r="G110" s="24">
        <f t="shared" si="33"/>
        <v>100.55904087071896</v>
      </c>
      <c r="H110" s="24">
        <f t="shared" si="34"/>
        <v>1287.2381063840112</v>
      </c>
      <c r="I110" s="14">
        <v>5</v>
      </c>
      <c r="J110" s="14">
        <v>5</v>
      </c>
      <c r="K110" s="24">
        <f t="shared" si="36"/>
        <v>830.07952043535943</v>
      </c>
      <c r="L110" s="25">
        <f t="shared" si="23"/>
        <v>830.1</v>
      </c>
      <c r="M110" s="20">
        <f t="shared" si="26"/>
        <v>775.46311441147986</v>
      </c>
      <c r="N110" s="39">
        <f t="shared" si="24"/>
        <v>775.5</v>
      </c>
    </row>
    <row r="111" spans="1:14" ht="15.75" x14ac:dyDescent="0.25">
      <c r="A111" s="14">
        <f t="shared" si="27"/>
        <v>105</v>
      </c>
      <c r="B111" s="26" t="s">
        <v>107</v>
      </c>
      <c r="C111" s="24">
        <v>1008.4</v>
      </c>
      <c r="D111" s="24">
        <v>38730.709475671698</v>
      </c>
      <c r="E111" s="24">
        <f t="shared" si="25"/>
        <v>40295.081562103558</v>
      </c>
      <c r="F111" s="34">
        <f t="shared" si="32"/>
        <v>4.0391000000000066E-2</v>
      </c>
      <c r="G111" s="24">
        <f t="shared" si="33"/>
        <v>146.65049687046832</v>
      </c>
      <c r="H111" s="24">
        <f t="shared" si="34"/>
        <v>1564.3720864318602</v>
      </c>
      <c r="I111" s="14">
        <v>6.5</v>
      </c>
      <c r="J111" s="14">
        <v>6</v>
      </c>
      <c r="K111" s="24">
        <f t="shared" si="36"/>
        <v>1004.1560176660033</v>
      </c>
      <c r="L111" s="25">
        <f t="shared" si="23"/>
        <v>1004.2</v>
      </c>
      <c r="M111" s="20">
        <f t="shared" si="26"/>
        <v>938.0859708548204</v>
      </c>
      <c r="N111" s="39">
        <f t="shared" si="24"/>
        <v>938.1</v>
      </c>
    </row>
    <row r="112" spans="1:14" ht="31.5" x14ac:dyDescent="0.25">
      <c r="A112" s="14">
        <f t="shared" si="27"/>
        <v>106</v>
      </c>
      <c r="B112" s="23" t="s">
        <v>108</v>
      </c>
      <c r="C112" s="24">
        <v>6119.8</v>
      </c>
      <c r="D112" s="24">
        <v>41176.068672142414</v>
      </c>
      <c r="E112" s="24">
        <f t="shared" si="25"/>
        <v>42839.211261878918</v>
      </c>
      <c r="F112" s="34">
        <f t="shared" si="32"/>
        <v>4.0391000000000066E-2</v>
      </c>
      <c r="G112" s="24">
        <f t="shared" si="33"/>
        <v>987.42771323763941</v>
      </c>
      <c r="H112" s="24">
        <f t="shared" si="34"/>
        <v>1663.1425897365043</v>
      </c>
      <c r="I112" s="14">
        <v>37</v>
      </c>
      <c r="J112" s="14">
        <v>38</v>
      </c>
      <c r="K112" s="24">
        <f t="shared" si="36"/>
        <v>6778.9138566188194</v>
      </c>
      <c r="L112" s="25">
        <f t="shared" si="23"/>
        <v>6778.9</v>
      </c>
      <c r="M112" s="20">
        <f t="shared" si="26"/>
        <v>6332.8844070549831</v>
      </c>
      <c r="N112" s="39">
        <f t="shared" si="24"/>
        <v>6332.9</v>
      </c>
    </row>
    <row r="113" spans="1:14" ht="15.75" x14ac:dyDescent="0.25">
      <c r="A113" s="14">
        <f t="shared" si="27"/>
        <v>107</v>
      </c>
      <c r="B113" s="26" t="s">
        <v>109</v>
      </c>
      <c r="C113" s="24">
        <v>6634.3</v>
      </c>
      <c r="D113" s="24">
        <v>41227.997065392665</v>
      </c>
      <c r="E113" s="24">
        <f t="shared" si="25"/>
        <v>42893.237094860946</v>
      </c>
      <c r="F113" s="34">
        <f t="shared" si="32"/>
        <v>4.0391000000000066E-2</v>
      </c>
      <c r="G113" s="24">
        <f t="shared" si="33"/>
        <v>1040.708408816497</v>
      </c>
      <c r="H113" s="24">
        <f t="shared" si="34"/>
        <v>1665.2400294682811</v>
      </c>
      <c r="I113" s="14">
        <v>38</v>
      </c>
      <c r="J113" s="14">
        <v>40</v>
      </c>
      <c r="K113" s="24">
        <f t="shared" si="36"/>
        <v>7503.8278886187754</v>
      </c>
      <c r="L113" s="25">
        <f t="shared" si="23"/>
        <v>7503.8</v>
      </c>
      <c r="M113" s="20">
        <f t="shared" si="26"/>
        <v>7010.1015640816204</v>
      </c>
      <c r="N113" s="39">
        <f t="shared" si="24"/>
        <v>7010.1</v>
      </c>
    </row>
    <row r="114" spans="1:14" ht="15.75" x14ac:dyDescent="0.25">
      <c r="A114" s="14">
        <f t="shared" si="27"/>
        <v>108</v>
      </c>
      <c r="B114" s="26" t="s">
        <v>110</v>
      </c>
      <c r="C114" s="24">
        <v>875.1</v>
      </c>
      <c r="D114" s="24">
        <v>41227.997065392665</v>
      </c>
      <c r="E114" s="24">
        <f t="shared" si="25"/>
        <v>42893.237094860946</v>
      </c>
      <c r="F114" s="34">
        <f t="shared" si="32"/>
        <v>4.0391000000000066E-2</v>
      </c>
      <c r="G114" s="24">
        <f t="shared" si="33"/>
        <v>130.08855110206213</v>
      </c>
      <c r="H114" s="24">
        <f t="shared" si="34"/>
        <v>1665.2400294682811</v>
      </c>
      <c r="I114" s="14">
        <v>5</v>
      </c>
      <c r="J114" s="14">
        <v>5</v>
      </c>
      <c r="K114" s="24">
        <f t="shared" si="36"/>
        <v>940.14427555103111</v>
      </c>
      <c r="L114" s="25">
        <f t="shared" si="23"/>
        <v>940.1</v>
      </c>
      <c r="M114" s="20">
        <f t="shared" si="26"/>
        <v>878.28598341103145</v>
      </c>
      <c r="N114" s="39">
        <f t="shared" si="24"/>
        <v>878.3</v>
      </c>
    </row>
    <row r="115" spans="1:14" ht="15.75" x14ac:dyDescent="0.25">
      <c r="A115" s="14">
        <f t="shared" si="27"/>
        <v>109</v>
      </c>
      <c r="B115" s="26" t="s">
        <v>111</v>
      </c>
      <c r="C115" s="24">
        <v>4547.8</v>
      </c>
      <c r="D115" s="24">
        <v>41227.997065392665</v>
      </c>
      <c r="E115" s="24">
        <f t="shared" si="25"/>
        <v>42893.237094860946</v>
      </c>
      <c r="F115" s="34">
        <f t="shared" si="32"/>
        <v>4.0391000000000066E-2</v>
      </c>
      <c r="G115" s="24">
        <f t="shared" si="33"/>
        <v>702.47817595113554</v>
      </c>
      <c r="H115" s="24">
        <f t="shared" si="34"/>
        <v>1665.2400294682811</v>
      </c>
      <c r="I115" s="14">
        <v>27</v>
      </c>
      <c r="J115" s="14">
        <v>27</v>
      </c>
      <c r="K115" s="24">
        <f t="shared" si="36"/>
        <v>4899.0390879755678</v>
      </c>
      <c r="L115" s="25">
        <f t="shared" si="23"/>
        <v>4899</v>
      </c>
      <c r="M115" s="20">
        <f t="shared" si="26"/>
        <v>4576.6989972148704</v>
      </c>
      <c r="N115" s="39">
        <f t="shared" si="24"/>
        <v>4576.7</v>
      </c>
    </row>
    <row r="116" spans="1:14" ht="15.75" x14ac:dyDescent="0.25">
      <c r="A116" s="14">
        <f t="shared" si="27"/>
        <v>110</v>
      </c>
      <c r="B116" s="26" t="s">
        <v>112</v>
      </c>
      <c r="C116" s="24">
        <v>1738.8</v>
      </c>
      <c r="D116" s="24">
        <v>41227.997065392665</v>
      </c>
      <c r="E116" s="24">
        <f t="shared" si="25"/>
        <v>42893.237094860946</v>
      </c>
      <c r="F116" s="34">
        <f t="shared" si="32"/>
        <v>4.0391000000000066E-2</v>
      </c>
      <c r="G116" s="24">
        <f t="shared" si="33"/>
        <v>260.17710220412425</v>
      </c>
      <c r="H116" s="24">
        <f t="shared" si="34"/>
        <v>1665.2400294682811</v>
      </c>
      <c r="I116" s="14">
        <v>10</v>
      </c>
      <c r="J116" s="14">
        <v>10</v>
      </c>
      <c r="K116" s="24">
        <f t="shared" si="36"/>
        <v>1868.8885511020619</v>
      </c>
      <c r="L116" s="25">
        <f t="shared" si="23"/>
        <v>1868.9</v>
      </c>
      <c r="M116" s="20">
        <f t="shared" si="26"/>
        <v>1745.9220480050626</v>
      </c>
      <c r="N116" s="39">
        <f t="shared" si="24"/>
        <v>1745.9</v>
      </c>
    </row>
    <row r="117" spans="1:14" ht="15.75" x14ac:dyDescent="0.25">
      <c r="A117" s="14">
        <f t="shared" si="27"/>
        <v>111</v>
      </c>
      <c r="B117" s="26" t="s">
        <v>113</v>
      </c>
      <c r="C117" s="24">
        <v>1806.2</v>
      </c>
      <c r="D117" s="24">
        <v>41227.997065392665</v>
      </c>
      <c r="E117" s="24">
        <f t="shared" si="25"/>
        <v>42893.237094860946</v>
      </c>
      <c r="F117" s="34">
        <f t="shared" si="32"/>
        <v>4.0391000000000066E-2</v>
      </c>
      <c r="G117" s="24">
        <f t="shared" si="33"/>
        <v>286.19481242453668</v>
      </c>
      <c r="H117" s="24">
        <f t="shared" si="34"/>
        <v>1665.2400294682811</v>
      </c>
      <c r="I117" s="14">
        <v>11</v>
      </c>
      <c r="J117" s="14">
        <v>11</v>
      </c>
      <c r="K117" s="24">
        <f t="shared" si="36"/>
        <v>1949.2974062122685</v>
      </c>
      <c r="L117" s="25">
        <f t="shared" si="23"/>
        <v>1949.3</v>
      </c>
      <c r="M117" s="20">
        <f t="shared" si="26"/>
        <v>1821.0402742411693</v>
      </c>
      <c r="N117" s="39">
        <f t="shared" si="24"/>
        <v>1821</v>
      </c>
    </row>
    <row r="118" spans="1:14" ht="15.75" x14ac:dyDescent="0.25">
      <c r="A118" s="14">
        <f t="shared" si="27"/>
        <v>112</v>
      </c>
      <c r="B118" s="23" t="s">
        <v>114</v>
      </c>
      <c r="C118" s="24">
        <v>18269.2</v>
      </c>
      <c r="D118" s="24">
        <v>40507.731567500334</v>
      </c>
      <c r="E118" s="24">
        <f t="shared" si="25"/>
        <v>42143.879353243239</v>
      </c>
      <c r="F118" s="34">
        <f t="shared" si="32"/>
        <v>4.0391000000000066E-2</v>
      </c>
      <c r="G118" s="24">
        <f t="shared" si="33"/>
        <v>2402.9382624180321</v>
      </c>
      <c r="H118" s="24">
        <f t="shared" si="34"/>
        <v>1636.1477857429054</v>
      </c>
      <c r="I118" s="14">
        <v>109</v>
      </c>
      <c r="J118" s="41">
        <v>94</v>
      </c>
      <c r="K118" s="24">
        <f t="shared" si="36"/>
        <v>16956.559039465898</v>
      </c>
      <c r="L118" s="25">
        <f t="shared" si="23"/>
        <v>16956.599999999999</v>
      </c>
      <c r="M118" s="20">
        <f t="shared" si="26"/>
        <v>15840.875191752571</v>
      </c>
      <c r="N118" s="39">
        <f t="shared" si="24"/>
        <v>15840.9</v>
      </c>
    </row>
    <row r="119" spans="1:14" ht="15.75" x14ac:dyDescent="0.25">
      <c r="A119" s="14">
        <f t="shared" si="27"/>
        <v>113</v>
      </c>
      <c r="B119" s="26" t="s">
        <v>115</v>
      </c>
      <c r="C119" s="24">
        <v>1034.2</v>
      </c>
      <c r="D119" s="24">
        <v>42467.45891588433</v>
      </c>
      <c r="E119" s="24">
        <f t="shared" si="25"/>
        <v>44182.762048955818</v>
      </c>
      <c r="F119" s="34">
        <f t="shared" si="32"/>
        <v>4.0391000000000066E-2</v>
      </c>
      <c r="G119" s="24">
        <f t="shared" si="33"/>
        <v>214.39916920887137</v>
      </c>
      <c r="H119" s="24">
        <f t="shared" si="34"/>
        <v>1715.3031330714875</v>
      </c>
      <c r="I119" s="14">
        <v>12</v>
      </c>
      <c r="J119" s="14">
        <v>8</v>
      </c>
      <c r="K119" s="24">
        <f t="shared" si="36"/>
        <v>796.6662512711024</v>
      </c>
      <c r="L119" s="25">
        <f t="shared" si="23"/>
        <v>796.7</v>
      </c>
      <c r="M119" s="20">
        <f t="shared" si="26"/>
        <v>744.24832458604942</v>
      </c>
      <c r="N119" s="39">
        <f t="shared" si="24"/>
        <v>744.2</v>
      </c>
    </row>
    <row r="120" spans="1:14" ht="15.75" x14ac:dyDescent="0.25">
      <c r="A120" s="14">
        <f t="shared" si="27"/>
        <v>114</v>
      </c>
      <c r="B120" s="26" t="s">
        <v>116</v>
      </c>
      <c r="C120" s="24">
        <v>5758.9</v>
      </c>
      <c r="D120" s="24">
        <v>42467.45891588433</v>
      </c>
      <c r="E120" s="24">
        <f t="shared" si="25"/>
        <v>44182.762048955818</v>
      </c>
      <c r="F120" s="34">
        <f t="shared" si="32"/>
        <v>4.0391000000000066E-2</v>
      </c>
      <c r="G120" s="24">
        <f t="shared" si="33"/>
        <v>964.79626143992118</v>
      </c>
      <c r="H120" s="24">
        <f t="shared" si="34"/>
        <v>1715.3031330714875</v>
      </c>
      <c r="I120" s="14">
        <v>32.200000000000003</v>
      </c>
      <c r="J120" s="14">
        <v>36</v>
      </c>
      <c r="K120" s="24">
        <f>(C120/49*100*J120/I120+G120)*0.49</f>
        <v>6911.271907235996</v>
      </c>
      <c r="L120" s="25">
        <f t="shared" si="23"/>
        <v>6911.3</v>
      </c>
      <c r="M120" s="20">
        <f t="shared" si="26"/>
        <v>6456.5337486207118</v>
      </c>
      <c r="N120" s="39">
        <f t="shared" si="24"/>
        <v>6456.5</v>
      </c>
    </row>
    <row r="121" spans="1:14" ht="15.75" x14ac:dyDescent="0.25">
      <c r="A121" s="14">
        <f t="shared" si="27"/>
        <v>115</v>
      </c>
      <c r="B121" s="26" t="s">
        <v>117</v>
      </c>
      <c r="C121" s="24">
        <v>6421.5</v>
      </c>
      <c r="D121" s="24">
        <v>41206.044899185843</v>
      </c>
      <c r="E121" s="24">
        <f t="shared" si="25"/>
        <v>42870.398258708861</v>
      </c>
      <c r="F121" s="34">
        <f t="shared" si="32"/>
        <v>4.0391000000000066E-2</v>
      </c>
      <c r="G121" s="24">
        <f t="shared" si="33"/>
        <v>936.13884801075505</v>
      </c>
      <c r="H121" s="24">
        <f t="shared" si="34"/>
        <v>1664.3533595230183</v>
      </c>
      <c r="I121" s="14">
        <v>38</v>
      </c>
      <c r="J121" s="14">
        <v>36</v>
      </c>
      <c r="K121" s="24">
        <f>(C121/49*100*J121/I121+G121)*0.49</f>
        <v>6542.2343513147434</v>
      </c>
      <c r="L121" s="25">
        <f t="shared" si="23"/>
        <v>6542.2</v>
      </c>
      <c r="M121" s="20">
        <f t="shared" si="26"/>
        <v>6111.7776073061996</v>
      </c>
      <c r="N121" s="39">
        <f t="shared" si="24"/>
        <v>6111.8</v>
      </c>
    </row>
    <row r="122" spans="1:14" ht="15.75" x14ac:dyDescent="0.25">
      <c r="A122" s="14">
        <f t="shared" si="27"/>
        <v>116</v>
      </c>
      <c r="B122" s="26" t="s">
        <v>118</v>
      </c>
      <c r="C122" s="24">
        <v>2246.5</v>
      </c>
      <c r="D122" s="24">
        <v>42467.45891588433</v>
      </c>
      <c r="E122" s="24">
        <f t="shared" si="25"/>
        <v>44182.762048955818</v>
      </c>
      <c r="F122" s="34">
        <f t="shared" si="32"/>
        <v>4.0391000000000066E-2</v>
      </c>
      <c r="G122" s="24">
        <f t="shared" si="33"/>
        <v>348.39864996441599</v>
      </c>
      <c r="H122" s="24">
        <f t="shared" si="34"/>
        <v>1715.3031330714875</v>
      </c>
      <c r="I122" s="14">
        <v>13</v>
      </c>
      <c r="J122" s="14">
        <v>13</v>
      </c>
      <c r="K122" s="24">
        <f t="shared" ref="K122:K127" si="37">(C122/50*100*J122/I122+G122)*0.5</f>
        <v>2420.6993249822081</v>
      </c>
      <c r="L122" s="25">
        <f t="shared" si="23"/>
        <v>2420.6999999999998</v>
      </c>
      <c r="M122" s="20">
        <f t="shared" si="26"/>
        <v>2261.4255518795803</v>
      </c>
      <c r="N122" s="39">
        <f t="shared" si="24"/>
        <v>2261.4</v>
      </c>
    </row>
    <row r="123" spans="1:14" ht="15.75" x14ac:dyDescent="0.25">
      <c r="A123" s="14">
        <f t="shared" si="27"/>
        <v>117</v>
      </c>
      <c r="B123" s="26" t="s">
        <v>119</v>
      </c>
      <c r="C123" s="24">
        <v>2122.3000000000002</v>
      </c>
      <c r="D123" s="24">
        <v>33928.582062110341</v>
      </c>
      <c r="E123" s="24">
        <f t="shared" si="25"/>
        <v>35298.991420181039</v>
      </c>
      <c r="F123" s="34">
        <f t="shared" si="32"/>
        <v>4.0391000000000066E-2</v>
      </c>
      <c r="G123" s="24">
        <f t="shared" si="33"/>
        <v>299.75786134695215</v>
      </c>
      <c r="H123" s="24">
        <f t="shared" si="34"/>
        <v>1370.4093580706976</v>
      </c>
      <c r="I123" s="14">
        <v>14</v>
      </c>
      <c r="J123" s="14">
        <v>14</v>
      </c>
      <c r="K123" s="24">
        <f t="shared" si="37"/>
        <v>2272.1789306734763</v>
      </c>
      <c r="L123" s="25">
        <f t="shared" si="23"/>
        <v>2272.1999999999998</v>
      </c>
      <c r="M123" s="20">
        <f t="shared" si="26"/>
        <v>2122.6772938044205</v>
      </c>
      <c r="N123" s="39">
        <f t="shared" si="24"/>
        <v>2122.6999999999998</v>
      </c>
    </row>
    <row r="124" spans="1:14" ht="15.75" x14ac:dyDescent="0.25">
      <c r="A124" s="14">
        <f t="shared" si="27"/>
        <v>118</v>
      </c>
      <c r="B124" s="26" t="s">
        <v>120</v>
      </c>
      <c r="C124" s="24">
        <v>1223.7</v>
      </c>
      <c r="D124" s="24">
        <v>38773.311693694115</v>
      </c>
      <c r="E124" s="24">
        <f t="shared" si="25"/>
        <v>40339.404526314116</v>
      </c>
      <c r="F124" s="34">
        <f t="shared" si="32"/>
        <v>4.0391000000000066E-2</v>
      </c>
      <c r="G124" s="24">
        <f t="shared" si="33"/>
        <v>171.28044091798427</v>
      </c>
      <c r="H124" s="24">
        <f t="shared" si="34"/>
        <v>1566.092832620001</v>
      </c>
      <c r="I124" s="14">
        <v>7</v>
      </c>
      <c r="J124" s="14">
        <v>7</v>
      </c>
      <c r="K124" s="24">
        <f t="shared" si="37"/>
        <v>1309.3402204589922</v>
      </c>
      <c r="L124" s="25">
        <f t="shared" si="23"/>
        <v>1309.3</v>
      </c>
      <c r="M124" s="20">
        <f t="shared" si="26"/>
        <v>1223.1900922562411</v>
      </c>
      <c r="N124" s="39">
        <f t="shared" si="24"/>
        <v>1223.2</v>
      </c>
    </row>
    <row r="125" spans="1:14" ht="15.75" x14ac:dyDescent="0.25">
      <c r="A125" s="14">
        <f t="shared" si="27"/>
        <v>119</v>
      </c>
      <c r="B125" s="26" t="s">
        <v>121</v>
      </c>
      <c r="C125" s="24">
        <v>1151.5</v>
      </c>
      <c r="D125" s="24">
        <v>36513.910190768183</v>
      </c>
      <c r="E125" s="24">
        <f t="shared" si="25"/>
        <v>37988.743537283503</v>
      </c>
      <c r="F125" s="34">
        <f t="shared" si="32"/>
        <v>4.0391000000000066E-2</v>
      </c>
      <c r="G125" s="24">
        <f t="shared" si="33"/>
        <v>161.29957344168741</v>
      </c>
      <c r="H125" s="24">
        <f t="shared" si="34"/>
        <v>1474.8333465153191</v>
      </c>
      <c r="I125" s="14">
        <v>7</v>
      </c>
      <c r="J125" s="14">
        <v>7</v>
      </c>
      <c r="K125" s="24">
        <f t="shared" si="37"/>
        <v>1232.1497867208436</v>
      </c>
      <c r="L125" s="25">
        <v>1232.2</v>
      </c>
      <c r="M125" s="20">
        <f t="shared" si="26"/>
        <v>1151.0785262246359</v>
      </c>
      <c r="N125" s="39">
        <f t="shared" si="24"/>
        <v>1151.0999999999999</v>
      </c>
    </row>
    <row r="126" spans="1:14" ht="15.75" x14ac:dyDescent="0.25">
      <c r="A126" s="14">
        <f t="shared" si="27"/>
        <v>120</v>
      </c>
      <c r="B126" s="26" t="s">
        <v>122</v>
      </c>
      <c r="C126" s="24">
        <v>2702.1</v>
      </c>
      <c r="D126" s="24">
        <v>31362.8492681424</v>
      </c>
      <c r="E126" s="24">
        <f t="shared" si="25"/>
        <v>32629.626112931943</v>
      </c>
      <c r="F126" s="34">
        <f t="shared" si="32"/>
        <v>4.0391000000000066E-2</v>
      </c>
      <c r="G126" s="24">
        <f t="shared" si="33"/>
        <v>395.84242845983647</v>
      </c>
      <c r="H126" s="24">
        <f t="shared" si="34"/>
        <v>1266.7768447895432</v>
      </c>
      <c r="I126" s="14">
        <v>20</v>
      </c>
      <c r="J126" s="14">
        <v>20</v>
      </c>
      <c r="K126" s="24">
        <f t="shared" si="37"/>
        <v>2900.0212142299183</v>
      </c>
      <c r="L126" s="25">
        <f t="shared" si="23"/>
        <v>2900</v>
      </c>
      <c r="M126" s="20">
        <f t="shared" si="26"/>
        <v>2709.2096929058239</v>
      </c>
      <c r="N126" s="39">
        <f t="shared" si="24"/>
        <v>2709.2</v>
      </c>
    </row>
    <row r="127" spans="1:14" ht="15.75" x14ac:dyDescent="0.25">
      <c r="A127" s="14">
        <f t="shared" si="27"/>
        <v>121</v>
      </c>
      <c r="B127" s="26" t="s">
        <v>123</v>
      </c>
      <c r="C127" s="24">
        <v>2304.3000000000002</v>
      </c>
      <c r="D127" s="24">
        <v>36893.556306313163</v>
      </c>
      <c r="E127" s="24">
        <f t="shared" si="25"/>
        <v>38383.723939081458</v>
      </c>
      <c r="F127" s="34">
        <f t="shared" si="32"/>
        <v>4.0391000000000066E-2</v>
      </c>
      <c r="G127" s="24">
        <f t="shared" si="33"/>
        <v>302.67092822683384</v>
      </c>
      <c r="H127" s="24">
        <f t="shared" si="34"/>
        <v>1490.1676327682944</v>
      </c>
      <c r="I127" s="14">
        <v>14</v>
      </c>
      <c r="J127" s="14">
        <v>13</v>
      </c>
      <c r="K127" s="24">
        <f t="shared" si="37"/>
        <v>2291.04260697056</v>
      </c>
      <c r="L127" s="25">
        <f t="shared" si="23"/>
        <v>2291</v>
      </c>
      <c r="M127" s="20">
        <f t="shared" si="26"/>
        <v>2140.2998044319738</v>
      </c>
      <c r="N127" s="39">
        <f t="shared" si="24"/>
        <v>2140.3000000000002</v>
      </c>
    </row>
    <row r="128" spans="1:14" ht="15.75" x14ac:dyDescent="0.25">
      <c r="A128" s="14">
        <f t="shared" si="27"/>
        <v>122</v>
      </c>
      <c r="B128" s="26" t="s">
        <v>124</v>
      </c>
      <c r="C128" s="24">
        <v>1259.2</v>
      </c>
      <c r="D128" s="24">
        <v>43500.34379129405</v>
      </c>
      <c r="E128" s="24">
        <f t="shared" si="25"/>
        <v>45257.366177368211</v>
      </c>
      <c r="F128" s="34">
        <f t="shared" si="32"/>
        <v>4.0391000000000066E-2</v>
      </c>
      <c r="G128" s="24">
        <f t="shared" si="33"/>
        <v>411.77576640034033</v>
      </c>
      <c r="H128" s="24">
        <f t="shared" si="34"/>
        <v>1757.0223860741607</v>
      </c>
      <c r="I128" s="14">
        <v>14</v>
      </c>
      <c r="J128" s="25">
        <v>15</v>
      </c>
      <c r="K128" s="24">
        <f>(C128/49*100*J128/I128+G128)*0.49</f>
        <v>1550.9129826790238</v>
      </c>
      <c r="L128" s="25">
        <f t="shared" si="23"/>
        <v>1550.9</v>
      </c>
      <c r="M128" s="20">
        <f t="shared" si="26"/>
        <v>1448.86818927745</v>
      </c>
      <c r="N128" s="39">
        <f t="shared" si="24"/>
        <v>1448.9</v>
      </c>
    </row>
    <row r="129" spans="1:14" ht="15.75" x14ac:dyDescent="0.25">
      <c r="A129" s="14">
        <f t="shared" si="27"/>
        <v>123</v>
      </c>
      <c r="B129" s="26" t="s">
        <v>125</v>
      </c>
      <c r="C129" s="24">
        <v>683</v>
      </c>
      <c r="D129" s="24">
        <v>39052.767248925324</v>
      </c>
      <c r="E129" s="24">
        <f t="shared" si="25"/>
        <v>40630.147570876667</v>
      </c>
      <c r="F129" s="34">
        <f t="shared" si="32"/>
        <v>4.0391000000000066E-2</v>
      </c>
      <c r="G129" s="24">
        <f t="shared" si="33"/>
        <v>98.579960600671129</v>
      </c>
      <c r="H129" s="24">
        <f t="shared" si="34"/>
        <v>1577.3803219513429</v>
      </c>
      <c r="I129" s="14">
        <v>4</v>
      </c>
      <c r="J129" s="14">
        <v>4</v>
      </c>
      <c r="K129" s="24">
        <f t="shared" ref="K129:K145" si="38">(C129/50*100*J129/I129+G129)*0.5</f>
        <v>732.28998030033551</v>
      </c>
      <c r="L129" s="25">
        <f t="shared" si="23"/>
        <v>732.3</v>
      </c>
      <c r="M129" s="20">
        <f t="shared" si="26"/>
        <v>684.10779304395635</v>
      </c>
      <c r="N129" s="39">
        <f t="shared" si="24"/>
        <v>684.1</v>
      </c>
    </row>
    <row r="130" spans="1:14" ht="15.75" x14ac:dyDescent="0.25">
      <c r="A130" s="14">
        <f t="shared" si="27"/>
        <v>124</v>
      </c>
      <c r="B130" s="26" t="s">
        <v>126</v>
      </c>
      <c r="C130" s="24">
        <v>1688.4</v>
      </c>
      <c r="D130" s="24">
        <v>42467.45891588433</v>
      </c>
      <c r="E130" s="24">
        <f t="shared" si="25"/>
        <v>44182.762048955818</v>
      </c>
      <c r="F130" s="34">
        <f t="shared" si="32"/>
        <v>4.0391000000000066E-2</v>
      </c>
      <c r="G130" s="24">
        <f t="shared" si="33"/>
        <v>214.39916920887137</v>
      </c>
      <c r="H130" s="24">
        <f t="shared" si="34"/>
        <v>1715.3031330714875</v>
      </c>
      <c r="I130" s="14">
        <v>8</v>
      </c>
      <c r="J130" s="14">
        <v>8</v>
      </c>
      <c r="K130" s="24">
        <f t="shared" si="38"/>
        <v>1795.5995846044357</v>
      </c>
      <c r="L130" s="25">
        <f t="shared" si="23"/>
        <v>1795.6</v>
      </c>
      <c r="M130" s="20">
        <f t="shared" si="26"/>
        <v>1677.4552459540494</v>
      </c>
      <c r="N130" s="39">
        <f t="shared" si="24"/>
        <v>1677.5</v>
      </c>
    </row>
    <row r="131" spans="1:14" ht="15.75" x14ac:dyDescent="0.25">
      <c r="A131" s="14">
        <f t="shared" si="27"/>
        <v>125</v>
      </c>
      <c r="B131" s="26" t="s">
        <v>127</v>
      </c>
      <c r="C131" s="24">
        <v>1301.5999999999999</v>
      </c>
      <c r="D131" s="24">
        <v>42467.45891588433</v>
      </c>
      <c r="E131" s="24">
        <f t="shared" si="25"/>
        <v>44182.762048955818</v>
      </c>
      <c r="F131" s="34">
        <f t="shared" si="32"/>
        <v>4.0391000000000066E-2</v>
      </c>
      <c r="G131" s="24">
        <f t="shared" si="33"/>
        <v>187.59927305776245</v>
      </c>
      <c r="H131" s="24">
        <f t="shared" si="34"/>
        <v>1715.3031330714875</v>
      </c>
      <c r="I131" s="14">
        <v>7</v>
      </c>
      <c r="J131" s="14">
        <v>7</v>
      </c>
      <c r="K131" s="24">
        <f t="shared" si="38"/>
        <v>1395.399636528881</v>
      </c>
      <c r="L131" s="25">
        <f t="shared" si="23"/>
        <v>1395.4</v>
      </c>
      <c r="M131" s="20">
        <f t="shared" si="26"/>
        <v>1303.587091781043</v>
      </c>
      <c r="N131" s="39">
        <f t="shared" si="24"/>
        <v>1303.5999999999999</v>
      </c>
    </row>
    <row r="132" spans="1:14" ht="15.75" x14ac:dyDescent="0.25">
      <c r="A132" s="14">
        <f t="shared" si="27"/>
        <v>126</v>
      </c>
      <c r="B132" s="26" t="s">
        <v>128</v>
      </c>
      <c r="C132" s="24">
        <v>303.3</v>
      </c>
      <c r="D132" s="24">
        <v>42460.975334370451</v>
      </c>
      <c r="E132" s="24">
        <f t="shared" si="25"/>
        <v>44176.016589101011</v>
      </c>
      <c r="F132" s="34">
        <f t="shared" si="32"/>
        <v>4.0391000000000066E-2</v>
      </c>
      <c r="G132" s="24">
        <f t="shared" si="33"/>
        <v>53.591609127820554</v>
      </c>
      <c r="H132" s="24">
        <f t="shared" si="34"/>
        <v>1715.0412547305605</v>
      </c>
      <c r="I132" s="14">
        <v>2</v>
      </c>
      <c r="J132" s="14">
        <v>2</v>
      </c>
      <c r="K132" s="24">
        <f t="shared" si="38"/>
        <v>330.09580456391029</v>
      </c>
      <c r="L132" s="25">
        <f t="shared" si="23"/>
        <v>330.1</v>
      </c>
      <c r="M132" s="20">
        <f t="shared" si="26"/>
        <v>308.37662459981954</v>
      </c>
      <c r="N132" s="39">
        <f t="shared" si="24"/>
        <v>308.39999999999998</v>
      </c>
    </row>
    <row r="133" spans="1:14" ht="15.75" x14ac:dyDescent="0.25">
      <c r="A133" s="14">
        <f t="shared" si="27"/>
        <v>127</v>
      </c>
      <c r="B133" s="44" t="s">
        <v>129</v>
      </c>
      <c r="C133" s="24">
        <v>1601.7</v>
      </c>
      <c r="D133" s="24">
        <v>41227.997065392665</v>
      </c>
      <c r="E133" s="24">
        <f t="shared" si="25"/>
        <v>42893.237094860946</v>
      </c>
      <c r="F133" s="34">
        <f t="shared" si="32"/>
        <v>4.0391000000000066E-2</v>
      </c>
      <c r="G133" s="24">
        <f t="shared" si="33"/>
        <v>208.1416817632994</v>
      </c>
      <c r="H133" s="24">
        <f t="shared" si="34"/>
        <v>1665.2400294682811</v>
      </c>
      <c r="I133" s="14">
        <v>9</v>
      </c>
      <c r="J133" s="14">
        <v>8</v>
      </c>
      <c r="K133" s="24">
        <f t="shared" si="38"/>
        <v>1527.804174214983</v>
      </c>
      <c r="L133" s="25">
        <f t="shared" si="23"/>
        <v>1527.8</v>
      </c>
      <c r="M133" s="20">
        <f t="shared" si="26"/>
        <v>1427.2798617248504</v>
      </c>
      <c r="N133" s="39">
        <f t="shared" si="24"/>
        <v>1427.3</v>
      </c>
    </row>
    <row r="134" spans="1:14" ht="15.75" x14ac:dyDescent="0.25">
      <c r="A134" s="14">
        <f t="shared" si="27"/>
        <v>128</v>
      </c>
      <c r="B134" s="26" t="s">
        <v>130</v>
      </c>
      <c r="C134" s="24">
        <v>21782</v>
      </c>
      <c r="D134" s="24">
        <v>42467.45891588433</v>
      </c>
      <c r="E134" s="24">
        <f t="shared" si="25"/>
        <v>44182.762048955818</v>
      </c>
      <c r="F134" s="34">
        <f t="shared" si="32"/>
        <v>4.0391000000000066E-2</v>
      </c>
      <c r="G134" s="24">
        <f t="shared" si="33"/>
        <v>2894.3887843197635</v>
      </c>
      <c r="H134" s="24">
        <f t="shared" si="34"/>
        <v>1715.3031330714875</v>
      </c>
      <c r="I134" s="14">
        <v>114</v>
      </c>
      <c r="J134" s="14">
        <v>108</v>
      </c>
      <c r="K134" s="24">
        <f t="shared" si="38"/>
        <v>22082.773339528303</v>
      </c>
      <c r="L134" s="25">
        <f t="shared" si="23"/>
        <v>22082.799999999999</v>
      </c>
      <c r="M134" s="20">
        <f t="shared" si="26"/>
        <v>20629.80204563056</v>
      </c>
      <c r="N134" s="39">
        <f t="shared" si="24"/>
        <v>20629.8</v>
      </c>
    </row>
    <row r="135" spans="1:14" ht="15.75" x14ac:dyDescent="0.25">
      <c r="A135" s="14">
        <f t="shared" si="27"/>
        <v>129</v>
      </c>
      <c r="B135" s="26" t="s">
        <v>131</v>
      </c>
      <c r="C135" s="24">
        <v>1872.6</v>
      </c>
      <c r="D135" s="24">
        <v>42214.518192074262</v>
      </c>
      <c r="E135" s="24">
        <f t="shared" si="25"/>
        <v>43919.604796370339</v>
      </c>
      <c r="F135" s="34">
        <f t="shared" si="32"/>
        <v>4.0391000000000066E-2</v>
      </c>
      <c r="G135" s="24">
        <f t="shared" si="33"/>
        <v>279.72286760798005</v>
      </c>
      <c r="H135" s="24">
        <f t="shared" si="34"/>
        <v>1705.086604296077</v>
      </c>
      <c r="I135" s="14">
        <v>10</v>
      </c>
      <c r="J135" s="14">
        <v>10.5</v>
      </c>
      <c r="K135" s="24">
        <f t="shared" si="38"/>
        <v>2106.0914338039902</v>
      </c>
      <c r="L135" s="25">
        <f t="shared" ref="L135:L197" si="39">ROUND(K135,1)</f>
        <v>2106.1</v>
      </c>
      <c r="M135" s="20">
        <f t="shared" si="26"/>
        <v>1967.5177887010198</v>
      </c>
      <c r="N135" s="39">
        <f t="shared" ref="N135:N197" si="40">ROUND(M135,1)</f>
        <v>1967.5</v>
      </c>
    </row>
    <row r="136" spans="1:14" ht="15.75" x14ac:dyDescent="0.25">
      <c r="A136" s="14">
        <f t="shared" si="27"/>
        <v>130</v>
      </c>
      <c r="B136" s="26" t="s">
        <v>132</v>
      </c>
      <c r="C136" s="24">
        <v>674.1</v>
      </c>
      <c r="D136" s="24">
        <v>37489.92763461385</v>
      </c>
      <c r="E136" s="24">
        <f t="shared" ref="E136:E197" si="41">D136*1.040391</f>
        <v>39004.183301703539</v>
      </c>
      <c r="F136" s="34">
        <f t="shared" si="32"/>
        <v>4.0391000000000066E-2</v>
      </c>
      <c r="G136" s="24">
        <f t="shared" si="33"/>
        <v>106.4642874417418</v>
      </c>
      <c r="H136" s="24">
        <f t="shared" si="34"/>
        <v>1514.2556670896884</v>
      </c>
      <c r="I136" s="14">
        <v>4</v>
      </c>
      <c r="J136" s="14">
        <v>4.5</v>
      </c>
      <c r="K136" s="24">
        <f t="shared" si="38"/>
        <v>811.59464372087098</v>
      </c>
      <c r="L136" s="25">
        <f t="shared" si="39"/>
        <v>811.6</v>
      </c>
      <c r="M136" s="20">
        <f t="shared" ref="M136:M197" si="42">+K136*0.934203405</f>
        <v>758.19447964379958</v>
      </c>
      <c r="N136" s="39">
        <f t="shared" si="40"/>
        <v>758.2</v>
      </c>
    </row>
    <row r="137" spans="1:14" ht="15.75" x14ac:dyDescent="0.25">
      <c r="A137" s="14">
        <f t="shared" si="27"/>
        <v>131</v>
      </c>
      <c r="B137" s="26" t="s">
        <v>133</v>
      </c>
      <c r="C137" s="24">
        <v>110.3</v>
      </c>
      <c r="D137" s="24">
        <v>31205.946431743498</v>
      </c>
      <c r="E137" s="24">
        <f t="shared" si="41"/>
        <v>32466.385814068053</v>
      </c>
      <c r="F137" s="34">
        <f t="shared" si="32"/>
        <v>4.0391000000000066E-2</v>
      </c>
      <c r="G137" s="24">
        <f t="shared" si="33"/>
        <v>19.693104909438855</v>
      </c>
      <c r="H137" s="24">
        <f t="shared" si="34"/>
        <v>1260.4393823245555</v>
      </c>
      <c r="I137" s="14">
        <v>1</v>
      </c>
      <c r="J137" s="14">
        <v>1</v>
      </c>
      <c r="K137" s="24">
        <f t="shared" si="38"/>
        <v>120.14655245471943</v>
      </c>
      <c r="L137" s="25">
        <v>120.2</v>
      </c>
      <c r="M137" s="20">
        <f t="shared" si="42"/>
        <v>112.24131840221</v>
      </c>
      <c r="N137" s="39">
        <f t="shared" si="40"/>
        <v>112.2</v>
      </c>
    </row>
    <row r="138" spans="1:14" ht="15.75" x14ac:dyDescent="0.25">
      <c r="A138" s="14">
        <f t="shared" si="27"/>
        <v>132</v>
      </c>
      <c r="B138" s="26" t="s">
        <v>134</v>
      </c>
      <c r="C138" s="24">
        <v>1237.3</v>
      </c>
      <c r="D138" s="24">
        <v>42347.759467873097</v>
      </c>
      <c r="E138" s="24">
        <f t="shared" si="41"/>
        <v>44058.227820539963</v>
      </c>
      <c r="F138" s="34">
        <f t="shared" si="32"/>
        <v>4.0391000000000066E-2</v>
      </c>
      <c r="G138" s="24">
        <f t="shared" si="33"/>
        <v>187.07050279446992</v>
      </c>
      <c r="H138" s="24">
        <f t="shared" si="34"/>
        <v>1710.4683526668668</v>
      </c>
      <c r="I138" s="14">
        <v>7</v>
      </c>
      <c r="J138" s="14">
        <v>7</v>
      </c>
      <c r="K138" s="24">
        <f t="shared" si="38"/>
        <v>1330.835251397235</v>
      </c>
      <c r="L138" s="25">
        <f t="shared" si="39"/>
        <v>1330.8</v>
      </c>
      <c r="M138" s="20">
        <f t="shared" si="42"/>
        <v>1243.2708233493279</v>
      </c>
      <c r="N138" s="39">
        <f t="shared" si="40"/>
        <v>1243.3</v>
      </c>
    </row>
    <row r="139" spans="1:14" ht="15.75" x14ac:dyDescent="0.25">
      <c r="A139" s="14">
        <f t="shared" ref="A139:A197" si="43">+A138+1</f>
        <v>133</v>
      </c>
      <c r="B139" s="26" t="s">
        <v>135</v>
      </c>
      <c r="C139" s="24">
        <v>2334.1</v>
      </c>
      <c r="D139" s="24">
        <v>41157.185620051343</v>
      </c>
      <c r="E139" s="24">
        <f t="shared" si="41"/>
        <v>42819.565504430837</v>
      </c>
      <c r="F139" s="34">
        <f t="shared" si="32"/>
        <v>4.0391000000000066E-2</v>
      </c>
      <c r="G139" s="24">
        <f t="shared" si="33"/>
        <v>337.64930307608779</v>
      </c>
      <c r="H139" s="24">
        <f t="shared" si="34"/>
        <v>1662.3798843794939</v>
      </c>
      <c r="I139" s="14">
        <v>13</v>
      </c>
      <c r="J139" s="14">
        <v>13</v>
      </c>
      <c r="K139" s="24">
        <f t="shared" si="38"/>
        <v>2502.9246515380437</v>
      </c>
      <c r="L139" s="25">
        <f t="shared" si="39"/>
        <v>2502.9</v>
      </c>
      <c r="M139" s="20">
        <f t="shared" si="42"/>
        <v>2338.2407319252789</v>
      </c>
      <c r="N139" s="39">
        <f t="shared" si="40"/>
        <v>2338.1999999999998</v>
      </c>
    </row>
    <row r="140" spans="1:14" ht="15.75" x14ac:dyDescent="0.25">
      <c r="A140" s="14">
        <f t="shared" si="43"/>
        <v>134</v>
      </c>
      <c r="B140" s="26" t="s">
        <v>136</v>
      </c>
      <c r="C140" s="24">
        <v>1305.4000000000001</v>
      </c>
      <c r="D140" s="24">
        <v>42046.026117482426</v>
      </c>
      <c r="E140" s="24">
        <f t="shared" si="41"/>
        <v>43744.307158393662</v>
      </c>
      <c r="F140" s="34">
        <f t="shared" si="32"/>
        <v>4.0391000000000066E-2</v>
      </c>
      <c r="G140" s="24">
        <f t="shared" si="33"/>
        <v>225.5385153571757</v>
      </c>
      <c r="H140" s="24">
        <f t="shared" si="34"/>
        <v>1698.2810409112353</v>
      </c>
      <c r="I140" s="14">
        <v>8</v>
      </c>
      <c r="J140" s="14">
        <v>8.5</v>
      </c>
      <c r="K140" s="24">
        <f t="shared" si="38"/>
        <v>1499.756757678588</v>
      </c>
      <c r="L140" s="25">
        <f t="shared" si="39"/>
        <v>1499.8</v>
      </c>
      <c r="M140" s="20">
        <f t="shared" si="42"/>
        <v>1401.0778696950968</v>
      </c>
      <c r="N140" s="39">
        <f t="shared" si="40"/>
        <v>1401.1</v>
      </c>
    </row>
    <row r="141" spans="1:14" ht="15.75" x14ac:dyDescent="0.25">
      <c r="A141" s="14">
        <f t="shared" si="43"/>
        <v>135</v>
      </c>
      <c r="B141" s="26" t="s">
        <v>137</v>
      </c>
      <c r="C141" s="24">
        <v>1735.4</v>
      </c>
      <c r="D141" s="24">
        <v>41501.636911393209</v>
      </c>
      <c r="E141" s="24">
        <f t="shared" si="41"/>
        <v>43177.929527881293</v>
      </c>
      <c r="F141" s="34">
        <f t="shared" si="32"/>
        <v>4.0391000000000066E-2</v>
      </c>
      <c r="G141" s="24">
        <f t="shared" si="33"/>
        <v>261.90395840009836</v>
      </c>
      <c r="H141" s="24">
        <f t="shared" si="34"/>
        <v>1676.2926164880846</v>
      </c>
      <c r="I141" s="14">
        <v>10</v>
      </c>
      <c r="J141" s="14">
        <v>10</v>
      </c>
      <c r="K141" s="24">
        <f t="shared" si="38"/>
        <v>1866.3519792000493</v>
      </c>
      <c r="L141" s="25">
        <f t="shared" si="39"/>
        <v>1866.4</v>
      </c>
      <c r="M141" s="20">
        <f t="shared" si="42"/>
        <v>1743.5523738971751</v>
      </c>
      <c r="N141" s="39">
        <f t="shared" si="40"/>
        <v>1743.6</v>
      </c>
    </row>
    <row r="142" spans="1:14" ht="15.75" x14ac:dyDescent="0.25">
      <c r="A142" s="14">
        <f t="shared" si="43"/>
        <v>136</v>
      </c>
      <c r="B142" s="26" t="s">
        <v>138</v>
      </c>
      <c r="C142" s="24">
        <v>1613.4</v>
      </c>
      <c r="D142" s="24">
        <v>38549.656428555936</v>
      </c>
      <c r="E142" s="24">
        <f t="shared" si="41"/>
        <v>40106.715601361742</v>
      </c>
      <c r="F142" s="34">
        <f t="shared" si="32"/>
        <v>4.0391000000000066E-2</v>
      </c>
      <c r="G142" s="24">
        <f t="shared" si="33"/>
        <v>267.60241767509706</v>
      </c>
      <c r="H142" s="24">
        <f t="shared" si="34"/>
        <v>1557.0591728058062</v>
      </c>
      <c r="I142" s="14">
        <v>10</v>
      </c>
      <c r="J142" s="14">
        <v>11</v>
      </c>
      <c r="K142" s="24">
        <f t="shared" si="38"/>
        <v>1908.5412088375488</v>
      </c>
      <c r="L142" s="25">
        <f t="shared" si="39"/>
        <v>1908.5</v>
      </c>
      <c r="M142" s="20">
        <f t="shared" si="42"/>
        <v>1782.9656958788541</v>
      </c>
      <c r="N142" s="39">
        <f t="shared" si="40"/>
        <v>1783</v>
      </c>
    </row>
    <row r="143" spans="1:14" ht="15.75" x14ac:dyDescent="0.25">
      <c r="A143" s="14">
        <f t="shared" si="43"/>
        <v>137</v>
      </c>
      <c r="B143" s="26" t="s">
        <v>139</v>
      </c>
      <c r="C143" s="24">
        <v>669.5</v>
      </c>
      <c r="D143" s="24">
        <v>41227.997065392665</v>
      </c>
      <c r="E143" s="24">
        <f t="shared" si="41"/>
        <v>42893.237094860946</v>
      </c>
      <c r="F143" s="34">
        <f t="shared" si="32"/>
        <v>4.0391000000000066E-2</v>
      </c>
      <c r="G143" s="24">
        <f t="shared" si="33"/>
        <v>104.0708408816497</v>
      </c>
      <c r="H143" s="24">
        <f t="shared" si="34"/>
        <v>1665.2400294682811</v>
      </c>
      <c r="I143" s="14">
        <v>4</v>
      </c>
      <c r="J143" s="14">
        <v>4</v>
      </c>
      <c r="K143" s="24">
        <f t="shared" si="38"/>
        <v>721.53542044082485</v>
      </c>
      <c r="L143" s="25">
        <f t="shared" si="39"/>
        <v>721.5</v>
      </c>
      <c r="M143" s="20">
        <f t="shared" si="42"/>
        <v>674.06084660392514</v>
      </c>
      <c r="N143" s="39">
        <f t="shared" si="40"/>
        <v>674.1</v>
      </c>
    </row>
    <row r="144" spans="1:14" ht="15.75" x14ac:dyDescent="0.25">
      <c r="A144" s="14">
        <f t="shared" si="43"/>
        <v>138</v>
      </c>
      <c r="B144" s="26" t="s">
        <v>140</v>
      </c>
      <c r="C144" s="24">
        <v>860.7</v>
      </c>
      <c r="D144" s="24">
        <v>38549.754786125079</v>
      </c>
      <c r="E144" s="24">
        <f t="shared" si="41"/>
        <v>40106.817931691461</v>
      </c>
      <c r="F144" s="34">
        <f t="shared" si="32"/>
        <v>4.0391000000000066E-2</v>
      </c>
      <c r="G144" s="24">
        <f t="shared" si="33"/>
        <v>121.6377729316458</v>
      </c>
      <c r="H144" s="24">
        <f t="shared" si="34"/>
        <v>1557.0631455663824</v>
      </c>
      <c r="I144" s="14">
        <v>5</v>
      </c>
      <c r="J144" s="14">
        <v>5</v>
      </c>
      <c r="K144" s="24">
        <f t="shared" si="38"/>
        <v>921.51888646582302</v>
      </c>
      <c r="L144" s="25">
        <f t="shared" si="39"/>
        <v>921.5</v>
      </c>
      <c r="M144" s="20">
        <f t="shared" si="42"/>
        <v>860.88608150818027</v>
      </c>
      <c r="N144" s="39">
        <f t="shared" si="40"/>
        <v>860.9</v>
      </c>
    </row>
    <row r="145" spans="1:14" ht="15.75" x14ac:dyDescent="0.25">
      <c r="A145" s="14">
        <f t="shared" si="43"/>
        <v>139</v>
      </c>
      <c r="B145" s="26" t="s">
        <v>141</v>
      </c>
      <c r="C145" s="24">
        <v>861.9</v>
      </c>
      <c r="D145" s="24">
        <v>41227.997065392665</v>
      </c>
      <c r="E145" s="24">
        <f t="shared" si="41"/>
        <v>42893.237094860946</v>
      </c>
      <c r="F145" s="34">
        <f t="shared" si="32"/>
        <v>4.0391000000000066E-2</v>
      </c>
      <c r="G145" s="24">
        <f t="shared" si="33"/>
        <v>130.08855110206213</v>
      </c>
      <c r="H145" s="24">
        <f t="shared" si="34"/>
        <v>1665.2400294682811</v>
      </c>
      <c r="I145" s="14">
        <v>5</v>
      </c>
      <c r="J145" s="14">
        <v>5</v>
      </c>
      <c r="K145" s="24">
        <f t="shared" si="38"/>
        <v>926.94427555103107</v>
      </c>
      <c r="L145" s="25">
        <f t="shared" si="39"/>
        <v>926.9</v>
      </c>
      <c r="M145" s="20">
        <f t="shared" si="42"/>
        <v>865.95449846503152</v>
      </c>
      <c r="N145" s="39">
        <f t="shared" si="40"/>
        <v>866</v>
      </c>
    </row>
    <row r="146" spans="1:14" ht="15.75" x14ac:dyDescent="0.25">
      <c r="A146" s="14">
        <f t="shared" si="43"/>
        <v>140</v>
      </c>
      <c r="B146" s="26" t="s">
        <v>142</v>
      </c>
      <c r="C146" s="24">
        <v>324.8</v>
      </c>
      <c r="D146" s="24">
        <v>40868.007413154111</v>
      </c>
      <c r="E146" s="24">
        <f t="shared" si="41"/>
        <v>42518.707100578824</v>
      </c>
      <c r="F146" s="34">
        <f>E146/D146-100%</f>
        <v>4.0391000000000066E-2</v>
      </c>
      <c r="G146" s="24">
        <f t="shared" si="33"/>
        <v>51.581063832647416</v>
      </c>
      <c r="H146" s="24">
        <f>E146-D146</f>
        <v>1650.6996874247125</v>
      </c>
      <c r="I146" s="14">
        <v>2</v>
      </c>
      <c r="J146" s="14">
        <v>2</v>
      </c>
      <c r="K146" s="24">
        <f>(C146/50*100*J146/I146+G146)*0.5</f>
        <v>350.5905319163237</v>
      </c>
      <c r="L146" s="25">
        <f t="shared" si="39"/>
        <v>350.6</v>
      </c>
      <c r="M146" s="20">
        <f t="shared" si="42"/>
        <v>327.52286867699075</v>
      </c>
      <c r="N146" s="39">
        <f t="shared" si="40"/>
        <v>327.5</v>
      </c>
    </row>
    <row r="147" spans="1:14" ht="15.75" x14ac:dyDescent="0.25">
      <c r="A147" s="14">
        <f t="shared" si="43"/>
        <v>141</v>
      </c>
      <c r="B147" s="26" t="s">
        <v>143</v>
      </c>
      <c r="C147" s="24">
        <v>1281</v>
      </c>
      <c r="D147" s="24">
        <v>36293.468419296412</v>
      </c>
      <c r="E147" s="24">
        <f t="shared" si="41"/>
        <v>37759.397902220218</v>
      </c>
      <c r="F147" s="34">
        <f>E147/D147-100%</f>
        <v>4.0391000000000066E-2</v>
      </c>
      <c r="G147" s="24">
        <f t="shared" si="33"/>
        <v>194.68129905021317</v>
      </c>
      <c r="H147" s="24">
        <f>E147-D147</f>
        <v>1465.9294829238061</v>
      </c>
      <c r="I147" s="14">
        <v>8.4</v>
      </c>
      <c r="J147" s="14">
        <v>8.5</v>
      </c>
      <c r="K147" s="24">
        <f>(C147/50*100*J147/I147+G147)*0.5</f>
        <v>1393.5906495251065</v>
      </c>
      <c r="L147" s="25">
        <f t="shared" si="39"/>
        <v>1393.6</v>
      </c>
      <c r="M147" s="20">
        <f t="shared" si="42"/>
        <v>1301.8971299625161</v>
      </c>
      <c r="N147" s="39">
        <f t="shared" si="40"/>
        <v>1301.9000000000001</v>
      </c>
    </row>
    <row r="148" spans="1:14" ht="15.75" x14ac:dyDescent="0.25">
      <c r="A148" s="14">
        <f t="shared" si="43"/>
        <v>142</v>
      </c>
      <c r="B148" s="23" t="s">
        <v>144</v>
      </c>
      <c r="C148" s="24">
        <v>0</v>
      </c>
      <c r="D148" s="24">
        <v>0</v>
      </c>
      <c r="E148" s="24">
        <f t="shared" si="41"/>
        <v>0</v>
      </c>
      <c r="F148" s="34"/>
      <c r="G148" s="24"/>
      <c r="H148" s="24"/>
      <c r="I148" s="14"/>
      <c r="J148" s="14"/>
      <c r="K148" s="24">
        <v>0</v>
      </c>
      <c r="L148" s="25">
        <f t="shared" si="39"/>
        <v>0</v>
      </c>
      <c r="M148" s="20">
        <f t="shared" si="42"/>
        <v>0</v>
      </c>
      <c r="N148" s="39">
        <f t="shared" si="40"/>
        <v>0</v>
      </c>
    </row>
    <row r="149" spans="1:14" ht="15.75" x14ac:dyDescent="0.25">
      <c r="A149" s="14">
        <f t="shared" si="43"/>
        <v>143</v>
      </c>
      <c r="B149" s="26" t="s">
        <v>145</v>
      </c>
      <c r="C149" s="24">
        <v>7082.5</v>
      </c>
      <c r="D149" s="24">
        <v>42467.45891588433</v>
      </c>
      <c r="E149" s="24">
        <f t="shared" si="41"/>
        <v>44182.762048955818</v>
      </c>
      <c r="F149" s="34">
        <f t="shared" ref="F149:F177" si="44">E149/D149-100%</f>
        <v>4.0391000000000066E-2</v>
      </c>
      <c r="G149" s="24">
        <f t="shared" ref="G149:G169" si="45">+H149*J149*12*1.302/1000</f>
        <v>1045.1959498932479</v>
      </c>
      <c r="H149" s="24">
        <f t="shared" ref="H149:H177" si="46">E149-D149</f>
        <v>1715.3031330714875</v>
      </c>
      <c r="I149" s="14">
        <v>39</v>
      </c>
      <c r="J149" s="14">
        <v>39</v>
      </c>
      <c r="K149" s="24">
        <f t="shared" ref="K149:K162" si="47">(C149/50*100*J149/I149+G149)*0.5</f>
        <v>7605.0979749466242</v>
      </c>
      <c r="L149" s="25">
        <f t="shared" si="39"/>
        <v>7605.1</v>
      </c>
      <c r="M149" s="20">
        <f t="shared" si="42"/>
        <v>7104.7084235537404</v>
      </c>
      <c r="N149" s="39">
        <f t="shared" si="40"/>
        <v>7104.7</v>
      </c>
    </row>
    <row r="150" spans="1:14" ht="15.75" x14ac:dyDescent="0.25">
      <c r="A150" s="14">
        <f t="shared" si="43"/>
        <v>144</v>
      </c>
      <c r="B150" s="26" t="s">
        <v>146</v>
      </c>
      <c r="C150" s="24">
        <v>2285.1</v>
      </c>
      <c r="D150" s="24">
        <v>37282.214600162421</v>
      </c>
      <c r="E150" s="24">
        <f t="shared" si="41"/>
        <v>38788.080530077583</v>
      </c>
      <c r="F150" s="34">
        <f t="shared" si="44"/>
        <v>4.0391000000000066E-2</v>
      </c>
      <c r="G150" s="24">
        <f t="shared" si="45"/>
        <v>317.62326540142573</v>
      </c>
      <c r="H150" s="24">
        <f t="shared" si="46"/>
        <v>1505.8659299151623</v>
      </c>
      <c r="I150" s="14">
        <v>13.5</v>
      </c>
      <c r="J150" s="14">
        <v>13.5</v>
      </c>
      <c r="K150" s="24">
        <f t="shared" si="47"/>
        <v>2443.9116327007127</v>
      </c>
      <c r="L150" s="25">
        <f t="shared" si="39"/>
        <v>2443.9</v>
      </c>
      <c r="M150" s="20">
        <f t="shared" si="42"/>
        <v>2283.110568788115</v>
      </c>
      <c r="N150" s="39">
        <f t="shared" si="40"/>
        <v>2283.1</v>
      </c>
    </row>
    <row r="151" spans="1:14" ht="15.75" x14ac:dyDescent="0.25">
      <c r="A151" s="14">
        <f t="shared" si="43"/>
        <v>145</v>
      </c>
      <c r="B151" s="26" t="s">
        <v>147</v>
      </c>
      <c r="C151" s="24">
        <v>2346.5</v>
      </c>
      <c r="D151" s="24">
        <v>39623.271806932928</v>
      </c>
      <c r="E151" s="24">
        <f t="shared" si="41"/>
        <v>41223.695378486758</v>
      </c>
      <c r="F151" s="34">
        <f t="shared" si="44"/>
        <v>4.0391000000000066E-2</v>
      </c>
      <c r="G151" s="24">
        <f t="shared" si="45"/>
        <v>275.05519670152756</v>
      </c>
      <c r="H151" s="24">
        <f t="shared" si="46"/>
        <v>1600.4235715538307</v>
      </c>
      <c r="I151" s="14">
        <v>13</v>
      </c>
      <c r="J151" s="14">
        <v>11</v>
      </c>
      <c r="K151" s="24">
        <f t="shared" si="47"/>
        <v>2123.0275983507636</v>
      </c>
      <c r="L151" s="25">
        <f t="shared" si="39"/>
        <v>2123</v>
      </c>
      <c r="M151" s="20">
        <f t="shared" si="42"/>
        <v>1983.3396112882556</v>
      </c>
      <c r="N151" s="39">
        <f t="shared" si="40"/>
        <v>1983.3</v>
      </c>
    </row>
    <row r="152" spans="1:14" ht="15.75" x14ac:dyDescent="0.25">
      <c r="A152" s="14">
        <f t="shared" si="43"/>
        <v>146</v>
      </c>
      <c r="B152" s="26" t="s">
        <v>148</v>
      </c>
      <c r="C152" s="24">
        <v>1529.5</v>
      </c>
      <c r="D152" s="24">
        <v>39086.344240736187</v>
      </c>
      <c r="E152" s="24">
        <f t="shared" si="41"/>
        <v>40665.080770963767</v>
      </c>
      <c r="F152" s="34">
        <f t="shared" si="44"/>
        <v>4.0391000000000066E-2</v>
      </c>
      <c r="G152" s="24">
        <f t="shared" si="45"/>
        <v>246.66179548275701</v>
      </c>
      <c r="H152" s="24">
        <f t="shared" si="46"/>
        <v>1578.7365302275794</v>
      </c>
      <c r="I152" s="14">
        <v>8.9</v>
      </c>
      <c r="J152" s="14">
        <v>10</v>
      </c>
      <c r="K152" s="24">
        <f t="shared" si="47"/>
        <v>1841.8702235840751</v>
      </c>
      <c r="L152" s="25">
        <f t="shared" si="39"/>
        <v>1841.9</v>
      </c>
      <c r="M152" s="20">
        <f t="shared" si="42"/>
        <v>1720.6814344403542</v>
      </c>
      <c r="N152" s="39">
        <f t="shared" si="40"/>
        <v>1720.7</v>
      </c>
    </row>
    <row r="153" spans="1:14" ht="15.75" x14ac:dyDescent="0.25">
      <c r="A153" s="14">
        <f t="shared" si="43"/>
        <v>147</v>
      </c>
      <c r="B153" s="26" t="s">
        <v>149</v>
      </c>
      <c r="C153" s="24">
        <v>1371</v>
      </c>
      <c r="D153" s="24">
        <v>41227.997065392665</v>
      </c>
      <c r="E153" s="24">
        <f t="shared" si="41"/>
        <v>42893.237094860946</v>
      </c>
      <c r="F153" s="34">
        <f t="shared" si="44"/>
        <v>4.0391000000000066E-2</v>
      </c>
      <c r="G153" s="24">
        <f t="shared" si="45"/>
        <v>234.15939198371183</v>
      </c>
      <c r="H153" s="24">
        <f t="shared" si="46"/>
        <v>1665.2400294682811</v>
      </c>
      <c r="I153" s="14">
        <v>8.5</v>
      </c>
      <c r="J153" s="14">
        <v>9</v>
      </c>
      <c r="K153" s="24">
        <f t="shared" si="47"/>
        <v>1568.7267548153854</v>
      </c>
      <c r="L153" s="25">
        <f t="shared" si="39"/>
        <v>1568.7</v>
      </c>
      <c r="M153" s="20">
        <f t="shared" si="42"/>
        <v>1465.5098758631332</v>
      </c>
      <c r="N153" s="39">
        <f t="shared" si="40"/>
        <v>1465.5</v>
      </c>
    </row>
    <row r="154" spans="1:14" ht="15.75" x14ac:dyDescent="0.25">
      <c r="A154" s="14">
        <f t="shared" si="43"/>
        <v>148</v>
      </c>
      <c r="B154" s="44" t="s">
        <v>150</v>
      </c>
      <c r="C154" s="24">
        <v>6855.3</v>
      </c>
      <c r="D154" s="24">
        <v>40768.824182046032</v>
      </c>
      <c r="E154" s="24">
        <f t="shared" si="41"/>
        <v>42415.517759583054</v>
      </c>
      <c r="F154" s="34">
        <f t="shared" si="44"/>
        <v>4.0391000000000066E-2</v>
      </c>
      <c r="G154" s="24">
        <f t="shared" si="45"/>
        <v>900.47791594034516</v>
      </c>
      <c r="H154" s="24">
        <f t="shared" si="46"/>
        <v>1646.6935775370221</v>
      </c>
      <c r="I154" s="14">
        <v>38</v>
      </c>
      <c r="J154" s="14">
        <v>35</v>
      </c>
      <c r="K154" s="24">
        <f t="shared" si="47"/>
        <v>6764.3310632333305</v>
      </c>
      <c r="L154" s="25">
        <f t="shared" si="39"/>
        <v>6764.3</v>
      </c>
      <c r="M154" s="20">
        <f t="shared" si="42"/>
        <v>6319.2611118198474</v>
      </c>
      <c r="N154" s="39">
        <f t="shared" si="40"/>
        <v>6319.3</v>
      </c>
    </row>
    <row r="155" spans="1:14" ht="15.75" x14ac:dyDescent="0.25">
      <c r="A155" s="14">
        <f t="shared" si="43"/>
        <v>149</v>
      </c>
      <c r="B155" s="26" t="s">
        <v>151</v>
      </c>
      <c r="C155" s="24">
        <v>3385.2</v>
      </c>
      <c r="D155" s="24">
        <v>38637.99927209771</v>
      </c>
      <c r="E155" s="24">
        <f t="shared" si="41"/>
        <v>40198.626700697008</v>
      </c>
      <c r="F155" s="34">
        <f t="shared" si="44"/>
        <v>4.0391000000000066E-2</v>
      </c>
      <c r="G155" s="24">
        <f t="shared" si="45"/>
        <v>487.66485888870881</v>
      </c>
      <c r="H155" s="24">
        <f t="shared" si="46"/>
        <v>1560.6274285992986</v>
      </c>
      <c r="I155" s="14">
        <v>19.5</v>
      </c>
      <c r="J155" s="14">
        <v>20</v>
      </c>
      <c r="K155" s="24">
        <f t="shared" si="47"/>
        <v>3715.8324294443546</v>
      </c>
      <c r="L155" s="25">
        <f t="shared" si="39"/>
        <v>3715.8</v>
      </c>
      <c r="M155" s="20">
        <f t="shared" si="42"/>
        <v>3471.3433079963384</v>
      </c>
      <c r="N155" s="39">
        <f t="shared" si="40"/>
        <v>3471.3</v>
      </c>
    </row>
    <row r="156" spans="1:14" ht="15.75" x14ac:dyDescent="0.25">
      <c r="A156" s="14">
        <f t="shared" si="43"/>
        <v>150</v>
      </c>
      <c r="B156" s="26" t="s">
        <v>152</v>
      </c>
      <c r="C156" s="24">
        <v>1791.3</v>
      </c>
      <c r="D156" s="24">
        <v>35428.234601488395</v>
      </c>
      <c r="E156" s="24">
        <f t="shared" si="41"/>
        <v>36859.216425277118</v>
      </c>
      <c r="F156" s="34">
        <f t="shared" si="44"/>
        <v>4.0391000000000066E-2</v>
      </c>
      <c r="G156" s="24">
        <f t="shared" si="45"/>
        <v>245.93426016362508</v>
      </c>
      <c r="H156" s="24">
        <f t="shared" si="46"/>
        <v>1430.981823788723</v>
      </c>
      <c r="I156" s="14">
        <v>11</v>
      </c>
      <c r="J156" s="14">
        <v>11</v>
      </c>
      <c r="K156" s="24">
        <f t="shared" si="47"/>
        <v>1914.2671300818124</v>
      </c>
      <c r="L156" s="25">
        <f t="shared" si="39"/>
        <v>1914.3</v>
      </c>
      <c r="M156" s="20">
        <f t="shared" si="42"/>
        <v>1788.3148710020071</v>
      </c>
      <c r="N156" s="39">
        <f t="shared" si="40"/>
        <v>1788.3</v>
      </c>
    </row>
    <row r="157" spans="1:14" ht="15.75" x14ac:dyDescent="0.25">
      <c r="A157" s="14">
        <f t="shared" si="43"/>
        <v>151</v>
      </c>
      <c r="B157" s="26" t="s">
        <v>153</v>
      </c>
      <c r="C157" s="24">
        <v>1588.9</v>
      </c>
      <c r="D157" s="24">
        <v>34830.383414875279</v>
      </c>
      <c r="E157" s="24">
        <f t="shared" si="41"/>
        <v>36237.217431385507</v>
      </c>
      <c r="F157" s="34">
        <f t="shared" si="44"/>
        <v>4.0391000000000066E-2</v>
      </c>
      <c r="G157" s="24">
        <f t="shared" si="45"/>
        <v>219.80374673955791</v>
      </c>
      <c r="H157" s="24">
        <f t="shared" si="46"/>
        <v>1406.8340165102272</v>
      </c>
      <c r="I157" s="14">
        <v>10</v>
      </c>
      <c r="J157" s="14">
        <v>10</v>
      </c>
      <c r="K157" s="24">
        <f t="shared" si="47"/>
        <v>1698.8018733697791</v>
      </c>
      <c r="L157" s="25">
        <f t="shared" si="39"/>
        <v>1698.8</v>
      </c>
      <c r="M157" s="20">
        <f t="shared" si="42"/>
        <v>1587.0264945224264</v>
      </c>
      <c r="N157" s="39">
        <f t="shared" si="40"/>
        <v>1587</v>
      </c>
    </row>
    <row r="158" spans="1:14" ht="15.75" x14ac:dyDescent="0.25">
      <c r="A158" s="14">
        <f t="shared" si="43"/>
        <v>152</v>
      </c>
      <c r="B158" s="26" t="s">
        <v>154</v>
      </c>
      <c r="C158" s="24">
        <v>968.6</v>
      </c>
      <c r="D158" s="24">
        <v>35132.323805976448</v>
      </c>
      <c r="E158" s="24">
        <f t="shared" si="41"/>
        <v>36551.353496823642</v>
      </c>
      <c r="F158" s="34">
        <f t="shared" si="44"/>
        <v>4.0391000000000066E-2</v>
      </c>
      <c r="G158" s="24">
        <f t="shared" si="45"/>
        <v>133.02551933877933</v>
      </c>
      <c r="H158" s="24">
        <f t="shared" si="46"/>
        <v>1419.0296908471937</v>
      </c>
      <c r="I158" s="14">
        <v>6</v>
      </c>
      <c r="J158" s="14">
        <v>6</v>
      </c>
      <c r="K158" s="24">
        <f t="shared" si="47"/>
        <v>1035.1127596693898</v>
      </c>
      <c r="L158" s="25">
        <f t="shared" si="39"/>
        <v>1035.0999999999999</v>
      </c>
      <c r="M158" s="20">
        <f t="shared" si="42"/>
        <v>967.00586464209061</v>
      </c>
      <c r="N158" s="39">
        <f t="shared" si="40"/>
        <v>967</v>
      </c>
    </row>
    <row r="159" spans="1:14" ht="15.75" x14ac:dyDescent="0.25">
      <c r="A159" s="14">
        <f t="shared" si="43"/>
        <v>153</v>
      </c>
      <c r="B159" s="26" t="s">
        <v>155</v>
      </c>
      <c r="C159" s="24">
        <v>647.20000000000005</v>
      </c>
      <c r="D159" s="24">
        <v>35427.424018580496</v>
      </c>
      <c r="E159" s="24">
        <f t="shared" si="41"/>
        <v>36858.37310211498</v>
      </c>
      <c r="F159" s="34">
        <f t="shared" si="44"/>
        <v>4.0391000000000066E-2</v>
      </c>
      <c r="G159" s="24">
        <f t="shared" si="45"/>
        <v>89.428593924571118</v>
      </c>
      <c r="H159" s="24">
        <f t="shared" si="46"/>
        <v>1430.9490835344841</v>
      </c>
      <c r="I159" s="14">
        <v>4</v>
      </c>
      <c r="J159" s="14">
        <v>4</v>
      </c>
      <c r="K159" s="24">
        <f t="shared" si="47"/>
        <v>691.91429696228556</v>
      </c>
      <c r="L159" s="25">
        <f t="shared" si="39"/>
        <v>691.9</v>
      </c>
      <c r="M159" s="20">
        <f t="shared" si="42"/>
        <v>646.38869219034837</v>
      </c>
      <c r="N159" s="39">
        <f t="shared" si="40"/>
        <v>646.4</v>
      </c>
    </row>
    <row r="160" spans="1:14" ht="15.75" x14ac:dyDescent="0.25">
      <c r="A160" s="14">
        <f t="shared" si="43"/>
        <v>154</v>
      </c>
      <c r="B160" s="26" t="s">
        <v>156</v>
      </c>
      <c r="C160" s="24">
        <v>2587.8000000000002</v>
      </c>
      <c r="D160" s="24">
        <v>32928.154327390999</v>
      </c>
      <c r="E160" s="24">
        <f t="shared" si="41"/>
        <v>34258.15540882865</v>
      </c>
      <c r="F160" s="34">
        <f t="shared" si="44"/>
        <v>4.0391000000000066E-2</v>
      </c>
      <c r="G160" s="24">
        <f t="shared" si="45"/>
        <v>353.25892723849159</v>
      </c>
      <c r="H160" s="24">
        <f t="shared" si="46"/>
        <v>1330.001081437651</v>
      </c>
      <c r="I160" s="14">
        <v>17</v>
      </c>
      <c r="J160" s="14">
        <v>17</v>
      </c>
      <c r="K160" s="24">
        <f t="shared" si="47"/>
        <v>2764.4294636192458</v>
      </c>
      <c r="L160" s="25">
        <f t="shared" si="39"/>
        <v>2764.4</v>
      </c>
      <c r="M160" s="20">
        <f t="shared" si="42"/>
        <v>2582.5394177954231</v>
      </c>
      <c r="N160" s="39">
        <f t="shared" si="40"/>
        <v>2582.5</v>
      </c>
    </row>
    <row r="161" spans="1:14" ht="15.75" x14ac:dyDescent="0.25">
      <c r="A161" s="14">
        <f t="shared" si="43"/>
        <v>155</v>
      </c>
      <c r="B161" s="26" t="s">
        <v>157</v>
      </c>
      <c r="C161" s="24">
        <v>766.3</v>
      </c>
      <c r="D161" s="24">
        <v>33181.499627654477</v>
      </c>
      <c r="E161" s="24">
        <f t="shared" si="41"/>
        <v>34521.733579115069</v>
      </c>
      <c r="F161" s="34">
        <f t="shared" si="44"/>
        <v>4.0391000000000066E-2</v>
      </c>
      <c r="G161" s="24">
        <f t="shared" si="45"/>
        <v>104.69907628810144</v>
      </c>
      <c r="H161" s="24">
        <f t="shared" si="46"/>
        <v>1340.2339514605919</v>
      </c>
      <c r="I161" s="14">
        <v>5</v>
      </c>
      <c r="J161" s="14">
        <v>5</v>
      </c>
      <c r="K161" s="24">
        <f t="shared" si="47"/>
        <v>818.64953814405067</v>
      </c>
      <c r="L161" s="25">
        <v>818.7</v>
      </c>
      <c r="M161" s="20">
        <f t="shared" si="42"/>
        <v>764.78518603584951</v>
      </c>
      <c r="N161" s="39">
        <f t="shared" si="40"/>
        <v>764.8</v>
      </c>
    </row>
    <row r="162" spans="1:14" ht="15.75" x14ac:dyDescent="0.25">
      <c r="A162" s="14">
        <f t="shared" si="43"/>
        <v>156</v>
      </c>
      <c r="B162" s="26" t="s">
        <v>158</v>
      </c>
      <c r="C162" s="24">
        <v>666.2</v>
      </c>
      <c r="D162" s="24">
        <v>37612.846931918655</v>
      </c>
      <c r="E162" s="24">
        <f t="shared" si="41"/>
        <v>39132.067432345786</v>
      </c>
      <c r="F162" s="34">
        <f t="shared" si="44"/>
        <v>4.0391000000000066E-2</v>
      </c>
      <c r="G162" s="24">
        <f t="shared" si="45"/>
        <v>94.945204394693988</v>
      </c>
      <c r="H162" s="24">
        <f t="shared" si="46"/>
        <v>1519.2205004271309</v>
      </c>
      <c r="I162" s="14">
        <v>4</v>
      </c>
      <c r="J162" s="14">
        <v>4</v>
      </c>
      <c r="K162" s="24">
        <f t="shared" si="47"/>
        <v>713.67260219734703</v>
      </c>
      <c r="L162" s="25">
        <f t="shared" si="39"/>
        <v>713.7</v>
      </c>
      <c r="M162" s="20">
        <f t="shared" si="42"/>
        <v>666.71537502797207</v>
      </c>
      <c r="N162" s="39">
        <f t="shared" si="40"/>
        <v>666.7</v>
      </c>
    </row>
    <row r="163" spans="1:14" ht="15.75" x14ac:dyDescent="0.25">
      <c r="A163" s="14">
        <f t="shared" si="43"/>
        <v>157</v>
      </c>
      <c r="B163" s="26" t="s">
        <v>159</v>
      </c>
      <c r="C163" s="24">
        <v>2001.4</v>
      </c>
      <c r="D163" s="24">
        <v>41235.942333665051</v>
      </c>
      <c r="E163" s="24">
        <f t="shared" si="41"/>
        <v>42901.503280464116</v>
      </c>
      <c r="F163" s="34">
        <f t="shared" si="44"/>
        <v>4.0391000000000066E-2</v>
      </c>
      <c r="G163" s="24">
        <f t="shared" si="45"/>
        <v>312.27269079346314</v>
      </c>
      <c r="H163" s="24">
        <f t="shared" si="46"/>
        <v>1665.5609467990653</v>
      </c>
      <c r="I163" s="14">
        <v>12</v>
      </c>
      <c r="J163" s="14">
        <v>12</v>
      </c>
      <c r="K163" s="24">
        <f>(C163/49*100*J163/I163+G163)*0.49</f>
        <v>2154.4136184887971</v>
      </c>
      <c r="L163" s="25">
        <f t="shared" si="39"/>
        <v>2154.4</v>
      </c>
      <c r="M163" s="20">
        <f t="shared" si="42"/>
        <v>2012.6605381706052</v>
      </c>
      <c r="N163" s="42">
        <f t="shared" si="40"/>
        <v>2012.7</v>
      </c>
    </row>
    <row r="164" spans="1:14" ht="15.75" x14ac:dyDescent="0.25">
      <c r="A164" s="14">
        <f t="shared" si="43"/>
        <v>158</v>
      </c>
      <c r="B164" s="26" t="s">
        <v>160</v>
      </c>
      <c r="C164" s="24">
        <v>799.4</v>
      </c>
      <c r="D164" s="24">
        <v>32343.346381967785</v>
      </c>
      <c r="E164" s="24">
        <f t="shared" si="41"/>
        <v>33649.726485681851</v>
      </c>
      <c r="F164" s="34">
        <f t="shared" si="44"/>
        <v>4.0391000000000066E-2</v>
      </c>
      <c r="G164" s="24">
        <f t="shared" si="45"/>
        <v>112.2598550723571</v>
      </c>
      <c r="H164" s="24">
        <f t="shared" si="46"/>
        <v>1306.3801037140656</v>
      </c>
      <c r="I164" s="14">
        <v>5.3</v>
      </c>
      <c r="J164" s="14">
        <v>5.5</v>
      </c>
      <c r="K164" s="24">
        <f t="shared" ref="K164:K176" si="48">(C164/50*100*J164/I164+G164)*0.5</f>
        <v>885.69596527202759</v>
      </c>
      <c r="L164" s="25">
        <f t="shared" si="39"/>
        <v>885.7</v>
      </c>
      <c r="M164" s="20">
        <f t="shared" si="42"/>
        <v>827.42018655188997</v>
      </c>
      <c r="N164" s="39">
        <f t="shared" si="40"/>
        <v>827.4</v>
      </c>
    </row>
    <row r="165" spans="1:14" ht="15.75" x14ac:dyDescent="0.25">
      <c r="A165" s="14">
        <f t="shared" si="43"/>
        <v>159</v>
      </c>
      <c r="B165" s="26" t="s">
        <v>161</v>
      </c>
      <c r="C165" s="24">
        <v>776.8</v>
      </c>
      <c r="D165" s="24">
        <v>33736.700467207193</v>
      </c>
      <c r="E165" s="24">
        <f t="shared" si="41"/>
        <v>35099.35953577816</v>
      </c>
      <c r="F165" s="34">
        <f t="shared" si="44"/>
        <v>4.0391000000000066E-2</v>
      </c>
      <c r="G165" s="24">
        <f t="shared" si="45"/>
        <v>106.45092643676395</v>
      </c>
      <c r="H165" s="24">
        <f t="shared" si="46"/>
        <v>1362.6590685709671</v>
      </c>
      <c r="I165" s="14">
        <v>5</v>
      </c>
      <c r="J165" s="14">
        <v>5</v>
      </c>
      <c r="K165" s="24">
        <f t="shared" si="48"/>
        <v>830.0254632183819</v>
      </c>
      <c r="L165" s="25">
        <f t="shared" si="39"/>
        <v>830</v>
      </c>
      <c r="M165" s="20">
        <f t="shared" si="42"/>
        <v>775.41261397531457</v>
      </c>
      <c r="N165" s="39">
        <f t="shared" si="40"/>
        <v>775.4</v>
      </c>
    </row>
    <row r="166" spans="1:14" ht="15.75" x14ac:dyDescent="0.25">
      <c r="A166" s="14">
        <f t="shared" si="43"/>
        <v>160</v>
      </c>
      <c r="B166" s="26" t="s">
        <v>162</v>
      </c>
      <c r="C166" s="24">
        <v>1681.9</v>
      </c>
      <c r="D166" s="24">
        <v>36808.913149649517</v>
      </c>
      <c r="E166" s="24">
        <f t="shared" si="41"/>
        <v>38295.661960677011</v>
      </c>
      <c r="F166" s="34">
        <f t="shared" si="44"/>
        <v>4.0391000000000066E-2</v>
      </c>
      <c r="G166" s="24">
        <f t="shared" si="45"/>
        <v>232.28963423493559</v>
      </c>
      <c r="H166" s="24">
        <f t="shared" si="46"/>
        <v>1486.7488110274935</v>
      </c>
      <c r="I166" s="14">
        <v>10</v>
      </c>
      <c r="J166" s="14">
        <v>10</v>
      </c>
      <c r="K166" s="24">
        <f t="shared" si="48"/>
        <v>1798.044817117468</v>
      </c>
      <c r="L166" s="25">
        <f t="shared" si="39"/>
        <v>1798</v>
      </c>
      <c r="M166" s="20">
        <f t="shared" si="42"/>
        <v>1679.7395904937409</v>
      </c>
      <c r="N166" s="39">
        <f t="shared" si="40"/>
        <v>1679.7</v>
      </c>
    </row>
    <row r="167" spans="1:14" ht="15.75" x14ac:dyDescent="0.25">
      <c r="A167" s="14">
        <f t="shared" si="43"/>
        <v>161</v>
      </c>
      <c r="B167" s="26" t="s">
        <v>163</v>
      </c>
      <c r="C167" s="24">
        <v>630</v>
      </c>
      <c r="D167" s="24">
        <v>41173.393573096117</v>
      </c>
      <c r="E167" s="24">
        <f t="shared" si="41"/>
        <v>42836.428112907044</v>
      </c>
      <c r="F167" s="34">
        <f t="shared" si="44"/>
        <v>4.0391000000000066E-2</v>
      </c>
      <c r="G167" s="24">
        <f t="shared" si="45"/>
        <v>103.93300660002373</v>
      </c>
      <c r="H167" s="24">
        <f t="shared" si="46"/>
        <v>1663.0345398109275</v>
      </c>
      <c r="I167" s="14">
        <v>3.7</v>
      </c>
      <c r="J167" s="14">
        <v>4</v>
      </c>
      <c r="K167" s="24">
        <f t="shared" si="48"/>
        <v>733.04758438109286</v>
      </c>
      <c r="L167" s="25">
        <v>733.1</v>
      </c>
      <c r="M167" s="20">
        <f t="shared" si="42"/>
        <v>684.81554935584177</v>
      </c>
      <c r="N167" s="39">
        <f t="shared" si="40"/>
        <v>684.8</v>
      </c>
    </row>
    <row r="168" spans="1:14" ht="15.75" x14ac:dyDescent="0.25">
      <c r="A168" s="14">
        <f t="shared" si="43"/>
        <v>162</v>
      </c>
      <c r="B168" s="26" t="s">
        <v>164</v>
      </c>
      <c r="C168" s="24">
        <v>4874.7</v>
      </c>
      <c r="D168" s="24">
        <v>37360.566438674199</v>
      </c>
      <c r="E168" s="24">
        <f t="shared" si="41"/>
        <v>38869.597077698694</v>
      </c>
      <c r="F168" s="34">
        <f t="shared" si="44"/>
        <v>4.0391000000000066E-2</v>
      </c>
      <c r="G168" s="24">
        <f t="shared" si="45"/>
        <v>695.52429377150202</v>
      </c>
      <c r="H168" s="24">
        <f t="shared" si="46"/>
        <v>1509.030639024495</v>
      </c>
      <c r="I168" s="14">
        <v>29.25</v>
      </c>
      <c r="J168" s="14">
        <v>29.5</v>
      </c>
      <c r="K168" s="24">
        <f t="shared" si="48"/>
        <v>5264.1262494498533</v>
      </c>
      <c r="L168" s="25">
        <f t="shared" si="39"/>
        <v>5264.1</v>
      </c>
      <c r="M168" s="20">
        <f t="shared" si="42"/>
        <v>4917.764666585932</v>
      </c>
      <c r="N168" s="39">
        <f t="shared" si="40"/>
        <v>4917.8</v>
      </c>
    </row>
    <row r="169" spans="1:14" ht="15.75" x14ac:dyDescent="0.25">
      <c r="A169" s="14">
        <f t="shared" si="43"/>
        <v>163</v>
      </c>
      <c r="B169" s="23" t="s">
        <v>165</v>
      </c>
      <c r="C169" s="24">
        <v>11514.5</v>
      </c>
      <c r="D169" s="24">
        <v>39505.142070599148</v>
      </c>
      <c r="E169" s="24">
        <f t="shared" si="41"/>
        <v>41100.794263972719</v>
      </c>
      <c r="F169" s="34">
        <f t="shared" si="44"/>
        <v>4.0391000000000066E-2</v>
      </c>
      <c r="G169" s="24">
        <f t="shared" si="45"/>
        <v>1520.7586620253892</v>
      </c>
      <c r="H169" s="24">
        <f t="shared" si="46"/>
        <v>1595.6521933735712</v>
      </c>
      <c r="I169" s="14">
        <v>61</v>
      </c>
      <c r="J169" s="14">
        <v>61</v>
      </c>
      <c r="K169" s="24">
        <f t="shared" si="48"/>
        <v>12274.879331012695</v>
      </c>
      <c r="L169" s="25">
        <f t="shared" si="39"/>
        <v>12274.9</v>
      </c>
      <c r="M169" s="20">
        <f t="shared" si="42"/>
        <v>11467.234066996181</v>
      </c>
      <c r="N169" s="39">
        <f t="shared" si="40"/>
        <v>11467.2</v>
      </c>
    </row>
    <row r="170" spans="1:14" ht="15.75" x14ac:dyDescent="0.25">
      <c r="A170" s="14">
        <f t="shared" si="43"/>
        <v>164</v>
      </c>
      <c r="B170" s="26" t="s">
        <v>166</v>
      </c>
      <c r="C170" s="24">
        <v>13691.6</v>
      </c>
      <c r="D170" s="24">
        <v>40639.097614180719</v>
      </c>
      <c r="E170" s="24">
        <f t="shared" si="41"/>
        <v>42280.551405915096</v>
      </c>
      <c r="F170" s="34">
        <f t="shared" si="44"/>
        <v>4.0391000000000066E-2</v>
      </c>
      <c r="G170" s="24">
        <f t="shared" ref="G170:G177" si="49">+H170*J170*12*1.302/1000</f>
        <v>2000.3937752805166</v>
      </c>
      <c r="H170" s="24">
        <f t="shared" si="46"/>
        <v>1641.4537917343769</v>
      </c>
      <c r="I170" s="14">
        <v>77.5</v>
      </c>
      <c r="J170" s="14">
        <v>78</v>
      </c>
      <c r="K170" s="24">
        <f t="shared" si="48"/>
        <v>14780.129790866065</v>
      </c>
      <c r="L170" s="25">
        <f t="shared" si="39"/>
        <v>14780.1</v>
      </c>
      <c r="M170" s="20">
        <f t="shared" si="42"/>
        <v>13807.647576969017</v>
      </c>
      <c r="N170" s="39">
        <f t="shared" si="40"/>
        <v>13807.6</v>
      </c>
    </row>
    <row r="171" spans="1:14" ht="15.75" x14ac:dyDescent="0.25">
      <c r="A171" s="14">
        <f t="shared" si="43"/>
        <v>165</v>
      </c>
      <c r="B171" s="26" t="s">
        <v>167</v>
      </c>
      <c r="C171" s="24">
        <v>1375.7</v>
      </c>
      <c r="D171" s="24">
        <v>37001.514701094857</v>
      </c>
      <c r="E171" s="24">
        <f t="shared" si="41"/>
        <v>38496.042881386784</v>
      </c>
      <c r="F171" s="34">
        <f t="shared" si="44"/>
        <v>4.0391000000000066E-2</v>
      </c>
      <c r="G171" s="24">
        <f t="shared" si="49"/>
        <v>198.47932045548907</v>
      </c>
      <c r="H171" s="24">
        <f t="shared" si="46"/>
        <v>1494.5281802919271</v>
      </c>
      <c r="I171" s="14">
        <v>8.4</v>
      </c>
      <c r="J171" s="14">
        <v>8.5</v>
      </c>
      <c r="K171" s="24">
        <f t="shared" si="48"/>
        <v>1491.3170411801254</v>
      </c>
      <c r="L171" s="25">
        <f t="shared" si="39"/>
        <v>1491.3</v>
      </c>
      <c r="M171" s="20">
        <f t="shared" si="42"/>
        <v>1393.1934578049984</v>
      </c>
      <c r="N171" s="39">
        <f t="shared" si="40"/>
        <v>1393.2</v>
      </c>
    </row>
    <row r="172" spans="1:14" ht="15.75" x14ac:dyDescent="0.25">
      <c r="A172" s="14">
        <f t="shared" si="43"/>
        <v>166</v>
      </c>
      <c r="B172" s="26" t="s">
        <v>168</v>
      </c>
      <c r="C172" s="24">
        <v>593.29999999999995</v>
      </c>
      <c r="D172" s="24">
        <v>35562.065535464179</v>
      </c>
      <c r="E172" s="24">
        <f t="shared" si="41"/>
        <v>36998.452924507117</v>
      </c>
      <c r="F172" s="34">
        <f t="shared" si="44"/>
        <v>4.0391000000000066E-2</v>
      </c>
      <c r="G172" s="24">
        <f t="shared" si="49"/>
        <v>89.768466265627495</v>
      </c>
      <c r="H172" s="24">
        <f t="shared" si="46"/>
        <v>1436.3873890429386</v>
      </c>
      <c r="I172" s="14">
        <v>3.8</v>
      </c>
      <c r="J172" s="14">
        <v>4</v>
      </c>
      <c r="K172" s="24">
        <f t="shared" si="48"/>
        <v>669.41054892228738</v>
      </c>
      <c r="L172" s="25">
        <f t="shared" si="39"/>
        <v>669.4</v>
      </c>
      <c r="M172" s="20">
        <f t="shared" si="42"/>
        <v>625.36561414611992</v>
      </c>
      <c r="N172" s="39">
        <f t="shared" si="40"/>
        <v>625.4</v>
      </c>
    </row>
    <row r="173" spans="1:14" ht="15.75" x14ac:dyDescent="0.25">
      <c r="A173" s="14">
        <f t="shared" si="43"/>
        <v>167</v>
      </c>
      <c r="B173" s="26" t="s">
        <v>169</v>
      </c>
      <c r="C173" s="24">
        <v>777.8</v>
      </c>
      <c r="D173" s="24">
        <v>34471.565401630651</v>
      </c>
      <c r="E173" s="24">
        <f t="shared" si="41"/>
        <v>35863.906399767919</v>
      </c>
      <c r="F173" s="34">
        <f t="shared" si="44"/>
        <v>4.0391000000000066E-2</v>
      </c>
      <c r="G173" s="24">
        <f t="shared" si="49"/>
        <v>108.76967877448337</v>
      </c>
      <c r="H173" s="24">
        <f t="shared" si="46"/>
        <v>1392.3409981372679</v>
      </c>
      <c r="I173" s="14">
        <v>5</v>
      </c>
      <c r="J173" s="14">
        <v>5</v>
      </c>
      <c r="K173" s="24">
        <f t="shared" si="48"/>
        <v>832.1848393872416</v>
      </c>
      <c r="L173" s="25">
        <f t="shared" si="39"/>
        <v>832.2</v>
      </c>
      <c r="M173" s="20">
        <f t="shared" si="42"/>
        <v>777.42991054493916</v>
      </c>
      <c r="N173" s="39">
        <f t="shared" si="40"/>
        <v>777.4</v>
      </c>
    </row>
    <row r="174" spans="1:14" ht="15.75" x14ac:dyDescent="0.25">
      <c r="A174" s="14">
        <f t="shared" si="43"/>
        <v>168</v>
      </c>
      <c r="B174" s="26" t="s">
        <v>170</v>
      </c>
      <c r="C174" s="24">
        <v>1317.6</v>
      </c>
      <c r="D174" s="24">
        <v>40308.920576621967</v>
      </c>
      <c r="E174" s="24">
        <f t="shared" si="41"/>
        <v>41937.038187632308</v>
      </c>
      <c r="F174" s="34">
        <f t="shared" si="44"/>
        <v>4.0391000000000066E-2</v>
      </c>
      <c r="G174" s="24">
        <f t="shared" si="49"/>
        <v>193.32659261363426</v>
      </c>
      <c r="H174" s="24">
        <f t="shared" si="46"/>
        <v>1628.1176110103406</v>
      </c>
      <c r="I174" s="14">
        <v>7.6</v>
      </c>
      <c r="J174" s="14">
        <v>7.6</v>
      </c>
      <c r="K174" s="24">
        <f t="shared" si="48"/>
        <v>1414.263296306817</v>
      </c>
      <c r="L174" s="25">
        <f t="shared" si="39"/>
        <v>1414.3</v>
      </c>
      <c r="M174" s="20">
        <f t="shared" si="42"/>
        <v>1321.2095869763523</v>
      </c>
      <c r="N174" s="39">
        <f t="shared" si="40"/>
        <v>1321.2</v>
      </c>
    </row>
    <row r="175" spans="1:14" ht="15.75" x14ac:dyDescent="0.25">
      <c r="A175" s="14">
        <f t="shared" si="43"/>
        <v>169</v>
      </c>
      <c r="B175" s="26" t="s">
        <v>171</v>
      </c>
      <c r="C175" s="24">
        <v>1347.8</v>
      </c>
      <c r="D175" s="24">
        <v>34395.812357248695</v>
      </c>
      <c r="E175" s="24">
        <f t="shared" si="41"/>
        <v>35785.093614170328</v>
      </c>
      <c r="F175" s="34">
        <f t="shared" si="44"/>
        <v>4.0391000000000066E-2</v>
      </c>
      <c r="G175" s="24">
        <f t="shared" si="49"/>
        <v>217.06130358143596</v>
      </c>
      <c r="H175" s="24">
        <f t="shared" si="46"/>
        <v>1389.281256921633</v>
      </c>
      <c r="I175" s="14">
        <v>10</v>
      </c>
      <c r="J175" s="14">
        <v>10</v>
      </c>
      <c r="K175" s="24">
        <f t="shared" si="48"/>
        <v>1456.3306517907179</v>
      </c>
      <c r="L175" s="25">
        <f t="shared" si="39"/>
        <v>1456.3</v>
      </c>
      <c r="M175" s="20">
        <f t="shared" si="42"/>
        <v>1360.5090537087578</v>
      </c>
      <c r="N175" s="39">
        <f t="shared" si="40"/>
        <v>1360.5</v>
      </c>
    </row>
    <row r="176" spans="1:14" ht="15.75" x14ac:dyDescent="0.25">
      <c r="A176" s="14">
        <f t="shared" si="43"/>
        <v>170</v>
      </c>
      <c r="B176" s="26" t="s">
        <v>172</v>
      </c>
      <c r="C176" s="24">
        <v>158.5</v>
      </c>
      <c r="D176" s="24">
        <v>41235.942333665051</v>
      </c>
      <c r="E176" s="24">
        <f t="shared" si="41"/>
        <v>42901.503280464116</v>
      </c>
      <c r="F176" s="34">
        <f t="shared" si="44"/>
        <v>4.0391000000000066E-2</v>
      </c>
      <c r="G176" s="24">
        <f t="shared" si="49"/>
        <v>26.022724232788597</v>
      </c>
      <c r="H176" s="24">
        <f t="shared" si="46"/>
        <v>1665.5609467990653</v>
      </c>
      <c r="I176" s="14">
        <v>1</v>
      </c>
      <c r="J176" s="14">
        <v>1</v>
      </c>
      <c r="K176" s="24">
        <f t="shared" si="48"/>
        <v>171.51136211639431</v>
      </c>
      <c r="L176" s="25">
        <f t="shared" si="39"/>
        <v>171.5</v>
      </c>
      <c r="M176" s="20">
        <f t="shared" si="42"/>
        <v>160.22649848532356</v>
      </c>
      <c r="N176" s="39">
        <f t="shared" si="40"/>
        <v>160.19999999999999</v>
      </c>
    </row>
    <row r="177" spans="1:14" ht="15.75" x14ac:dyDescent="0.25">
      <c r="A177" s="14">
        <f t="shared" si="43"/>
        <v>171</v>
      </c>
      <c r="B177" s="23" t="s">
        <v>173</v>
      </c>
      <c r="C177" s="24">
        <v>32882.800000000003</v>
      </c>
      <c r="D177" s="24">
        <v>43500.34379129405</v>
      </c>
      <c r="E177" s="24">
        <f t="shared" si="41"/>
        <v>45257.366177368211</v>
      </c>
      <c r="F177" s="34">
        <f t="shared" si="44"/>
        <v>4.0391000000000066E-2</v>
      </c>
      <c r="G177" s="24">
        <f t="shared" si="49"/>
        <v>6011.9261894449683</v>
      </c>
      <c r="H177" s="24">
        <f t="shared" si="46"/>
        <v>1757.0223860741607</v>
      </c>
      <c r="I177" s="14">
        <v>225.71</v>
      </c>
      <c r="J177" s="25">
        <v>219</v>
      </c>
      <c r="K177" s="24">
        <f>(C177/49*100*J177/I177+G177)*0.49</f>
        <v>34851.09038814238</v>
      </c>
      <c r="L177" s="25">
        <f t="shared" si="39"/>
        <v>34851.1</v>
      </c>
      <c r="M177" s="20">
        <f t="shared" si="42"/>
        <v>32558.007308565382</v>
      </c>
      <c r="N177" s="39">
        <f t="shared" si="40"/>
        <v>32558</v>
      </c>
    </row>
    <row r="178" spans="1:14" ht="15.75" x14ac:dyDescent="0.25">
      <c r="A178" s="14">
        <f t="shared" si="43"/>
        <v>172</v>
      </c>
      <c r="B178" s="23" t="s">
        <v>174</v>
      </c>
      <c r="C178" s="24">
        <v>0</v>
      </c>
      <c r="D178" s="24">
        <v>0</v>
      </c>
      <c r="E178" s="24">
        <f t="shared" si="41"/>
        <v>0</v>
      </c>
      <c r="F178" s="34"/>
      <c r="G178" s="24"/>
      <c r="H178" s="24"/>
      <c r="I178" s="14"/>
      <c r="J178" s="14"/>
      <c r="K178" s="24">
        <v>0</v>
      </c>
      <c r="L178" s="25">
        <f t="shared" si="39"/>
        <v>0</v>
      </c>
      <c r="M178" s="20">
        <f t="shared" si="42"/>
        <v>0</v>
      </c>
      <c r="N178" s="39">
        <f t="shared" si="40"/>
        <v>0</v>
      </c>
    </row>
    <row r="179" spans="1:14" ht="15.75" x14ac:dyDescent="0.25">
      <c r="A179" s="14">
        <f t="shared" si="43"/>
        <v>173</v>
      </c>
      <c r="B179" s="26" t="s">
        <v>175</v>
      </c>
      <c r="C179" s="24">
        <v>15495.3</v>
      </c>
      <c r="D179" s="24">
        <v>36968.517568464827</v>
      </c>
      <c r="E179" s="24">
        <f t="shared" si="41"/>
        <v>38461.712961572695</v>
      </c>
      <c r="F179" s="34">
        <f t="shared" ref="F179:F197" si="50">E179/D179-100%</f>
        <v>4.0391000000000066E-2</v>
      </c>
      <c r="G179" s="24">
        <f t="shared" ref="G179:G197" si="51">+H179*J179*12*1.302/1000</f>
        <v>2589.5950152328232</v>
      </c>
      <c r="H179" s="24">
        <f t="shared" ref="H179:H198" si="52">E179-D179</f>
        <v>1493.1953931078679</v>
      </c>
      <c r="I179" s="14">
        <v>109.8</v>
      </c>
      <c r="J179" s="14">
        <v>111</v>
      </c>
      <c r="K179" s="24">
        <f t="shared" ref="K179:K196" si="53">(C179/50*100*J179/I179+G179)*0.5</f>
        <v>16959.445048600021</v>
      </c>
      <c r="L179" s="25">
        <v>16959.5</v>
      </c>
      <c r="M179" s="20">
        <f t="shared" si="42"/>
        <v>15843.571311312529</v>
      </c>
      <c r="N179" s="39">
        <f t="shared" si="40"/>
        <v>15843.6</v>
      </c>
    </row>
    <row r="180" spans="1:14" ht="15.75" x14ac:dyDescent="0.25">
      <c r="A180" s="14">
        <f t="shared" si="43"/>
        <v>174</v>
      </c>
      <c r="B180" s="26" t="s">
        <v>8</v>
      </c>
      <c r="C180" s="24">
        <v>1202.3</v>
      </c>
      <c r="D180" s="24">
        <v>37395.728851150481</v>
      </c>
      <c r="E180" s="24">
        <f t="shared" si="41"/>
        <v>38906.179735177306</v>
      </c>
      <c r="F180" s="34">
        <f t="shared" si="50"/>
        <v>4.0391000000000066E-2</v>
      </c>
      <c r="G180" s="24">
        <f t="shared" si="51"/>
        <v>212.39356150831597</v>
      </c>
      <c r="H180" s="24">
        <f t="shared" si="52"/>
        <v>1510.4508840268245</v>
      </c>
      <c r="I180" s="14">
        <v>7.5</v>
      </c>
      <c r="J180" s="14">
        <v>9</v>
      </c>
      <c r="K180" s="24">
        <f t="shared" si="53"/>
        <v>1548.9567807541578</v>
      </c>
      <c r="L180" s="25">
        <f t="shared" si="39"/>
        <v>1549</v>
      </c>
      <c r="M180" s="20">
        <f t="shared" si="42"/>
        <v>1447.0406987783726</v>
      </c>
      <c r="N180" s="39">
        <f t="shared" si="40"/>
        <v>1447</v>
      </c>
    </row>
    <row r="181" spans="1:14" ht="15.75" x14ac:dyDescent="0.25">
      <c r="A181" s="14">
        <f t="shared" si="43"/>
        <v>175</v>
      </c>
      <c r="B181" s="26" t="s">
        <v>176</v>
      </c>
      <c r="C181" s="24">
        <v>1265.0999999999999</v>
      </c>
      <c r="D181" s="24">
        <v>35174.888366987791</v>
      </c>
      <c r="E181" s="24">
        <f t="shared" si="41"/>
        <v>36595.637283018797</v>
      </c>
      <c r="F181" s="34">
        <f t="shared" si="50"/>
        <v>4.0391000000000066E-2</v>
      </c>
      <c r="G181" s="24">
        <f t="shared" si="51"/>
        <v>177.58224851254764</v>
      </c>
      <c r="H181" s="24">
        <f t="shared" si="52"/>
        <v>1420.748916031007</v>
      </c>
      <c r="I181" s="14">
        <v>8</v>
      </c>
      <c r="J181" s="14">
        <v>8</v>
      </c>
      <c r="K181" s="24">
        <f t="shared" si="53"/>
        <v>1353.8911242562738</v>
      </c>
      <c r="L181" s="25">
        <f t="shared" si="39"/>
        <v>1353.9</v>
      </c>
      <c r="M181" s="20">
        <f t="shared" si="42"/>
        <v>1264.8096982794891</v>
      </c>
      <c r="N181" s="39">
        <f t="shared" si="40"/>
        <v>1264.8</v>
      </c>
    </row>
    <row r="182" spans="1:14" ht="15.75" x14ac:dyDescent="0.25">
      <c r="A182" s="14">
        <f t="shared" si="43"/>
        <v>176</v>
      </c>
      <c r="B182" s="26" t="s">
        <v>177</v>
      </c>
      <c r="C182" s="24">
        <v>745.1</v>
      </c>
      <c r="D182" s="24">
        <v>37507.925652324615</v>
      </c>
      <c r="E182" s="24">
        <f t="shared" si="41"/>
        <v>39022.908277347662</v>
      </c>
      <c r="F182" s="34">
        <f t="shared" si="50"/>
        <v>4.0391000000000066E-2</v>
      </c>
      <c r="G182" s="24">
        <f t="shared" si="51"/>
        <v>118.35044266680045</v>
      </c>
      <c r="H182" s="24">
        <f t="shared" si="52"/>
        <v>1514.9826250230471</v>
      </c>
      <c r="I182" s="14">
        <v>5</v>
      </c>
      <c r="J182" s="14">
        <v>5</v>
      </c>
      <c r="K182" s="24">
        <f t="shared" si="53"/>
        <v>804.27522133340028</v>
      </c>
      <c r="L182" s="25">
        <f t="shared" si="39"/>
        <v>804.3</v>
      </c>
      <c r="M182" s="20">
        <f t="shared" si="42"/>
        <v>751.35665032679117</v>
      </c>
      <c r="N182" s="39">
        <f t="shared" si="40"/>
        <v>751.4</v>
      </c>
    </row>
    <row r="183" spans="1:14" ht="15.75" x14ac:dyDescent="0.25">
      <c r="A183" s="14">
        <f t="shared" si="43"/>
        <v>177</v>
      </c>
      <c r="B183" s="26" t="s">
        <v>178</v>
      </c>
      <c r="C183" s="24">
        <v>630</v>
      </c>
      <c r="D183" s="24">
        <v>35723.389355662686</v>
      </c>
      <c r="E183" s="24">
        <f t="shared" si="41"/>
        <v>37166.292775127258</v>
      </c>
      <c r="F183" s="34">
        <f t="shared" si="50"/>
        <v>4.0391000000000066E-2</v>
      </c>
      <c r="G183" s="24">
        <f t="shared" si="51"/>
        <v>90.175692102857894</v>
      </c>
      <c r="H183" s="24">
        <f t="shared" si="52"/>
        <v>1442.9034194645719</v>
      </c>
      <c r="I183" s="14">
        <v>4</v>
      </c>
      <c r="J183" s="14">
        <v>4</v>
      </c>
      <c r="K183" s="24">
        <f>(C183/50*100*J183/I183+G183)*0.5</f>
        <v>675.08784605142898</v>
      </c>
      <c r="L183" s="25">
        <f t="shared" si="39"/>
        <v>675.1</v>
      </c>
      <c r="M183" s="20">
        <f t="shared" si="42"/>
        <v>630.66936445536078</v>
      </c>
      <c r="N183" s="39">
        <f t="shared" si="40"/>
        <v>630.70000000000005</v>
      </c>
    </row>
    <row r="184" spans="1:14" ht="15.75" x14ac:dyDescent="0.25">
      <c r="A184" s="14">
        <f t="shared" si="43"/>
        <v>178</v>
      </c>
      <c r="B184" s="26" t="s">
        <v>179</v>
      </c>
      <c r="C184" s="24">
        <v>999.9</v>
      </c>
      <c r="D184" s="24">
        <v>35439.396476476177</v>
      </c>
      <c r="E184" s="24">
        <f t="shared" si="41"/>
        <v>36870.829139557529</v>
      </c>
      <c r="F184" s="34">
        <f t="shared" si="50"/>
        <v>4.0391000000000066E-2</v>
      </c>
      <c r="G184" s="24">
        <f t="shared" si="51"/>
        <v>156.55292749588133</v>
      </c>
      <c r="H184" s="24">
        <f t="shared" si="52"/>
        <v>1431.4326630813521</v>
      </c>
      <c r="I184" s="14">
        <v>7</v>
      </c>
      <c r="J184" s="14">
        <v>7</v>
      </c>
      <c r="K184" s="24">
        <f t="shared" si="53"/>
        <v>1078.1764637479409</v>
      </c>
      <c r="L184" s="25">
        <f t="shared" si="39"/>
        <v>1078.2</v>
      </c>
      <c r="M184" s="20">
        <f t="shared" si="42"/>
        <v>1007.2361236241854</v>
      </c>
      <c r="N184" s="39">
        <f t="shared" si="40"/>
        <v>1007.2</v>
      </c>
    </row>
    <row r="185" spans="1:14" ht="15.75" x14ac:dyDescent="0.25">
      <c r="A185" s="14">
        <f t="shared" si="43"/>
        <v>179</v>
      </c>
      <c r="B185" s="26" t="s">
        <v>180</v>
      </c>
      <c r="C185" s="24">
        <v>277.10000000000002</v>
      </c>
      <c r="D185" s="24">
        <v>34954.543636960574</v>
      </c>
      <c r="E185" s="24">
        <f t="shared" si="41"/>
        <v>36366.39260900105</v>
      </c>
      <c r="F185" s="34">
        <f t="shared" si="50"/>
        <v>4.0391000000000066E-2</v>
      </c>
      <c r="G185" s="24">
        <f t="shared" si="51"/>
        <v>44.117456678320792</v>
      </c>
      <c r="H185" s="24">
        <f t="shared" si="52"/>
        <v>1411.8489720404759</v>
      </c>
      <c r="I185" s="14">
        <v>2</v>
      </c>
      <c r="J185" s="14">
        <v>2</v>
      </c>
      <c r="K185" s="24">
        <f t="shared" si="53"/>
        <v>299.1587283391604</v>
      </c>
      <c r="L185" s="25">
        <f t="shared" si="39"/>
        <v>299.2</v>
      </c>
      <c r="M185" s="20">
        <f t="shared" si="42"/>
        <v>279.47510264991365</v>
      </c>
      <c r="N185" s="39">
        <f t="shared" si="40"/>
        <v>279.5</v>
      </c>
    </row>
    <row r="186" spans="1:14" ht="15.75" x14ac:dyDescent="0.25">
      <c r="A186" s="14">
        <f t="shared" si="43"/>
        <v>180</v>
      </c>
      <c r="B186" s="26" t="s">
        <v>181</v>
      </c>
      <c r="C186" s="24">
        <v>1308.9000000000001</v>
      </c>
      <c r="D186" s="24">
        <v>37559.964196712121</v>
      </c>
      <c r="E186" s="24">
        <f t="shared" si="41"/>
        <v>39077.048710581519</v>
      </c>
      <c r="F186" s="34">
        <f t="shared" si="50"/>
        <v>4.0391000000000066E-2</v>
      </c>
      <c r="G186" s="24">
        <f t="shared" si="51"/>
        <v>201.47489177991162</v>
      </c>
      <c r="H186" s="24">
        <f t="shared" si="52"/>
        <v>1517.0845138693985</v>
      </c>
      <c r="I186" s="14">
        <v>8.5</v>
      </c>
      <c r="J186" s="14">
        <v>8.5</v>
      </c>
      <c r="K186" s="24">
        <f t="shared" si="53"/>
        <v>1409.6374458899559</v>
      </c>
      <c r="L186" s="25">
        <f t="shared" si="39"/>
        <v>1409.6</v>
      </c>
      <c r="M186" s="20">
        <f t="shared" si="42"/>
        <v>1316.8881017659</v>
      </c>
      <c r="N186" s="39">
        <f t="shared" si="40"/>
        <v>1316.9</v>
      </c>
    </row>
    <row r="187" spans="1:14" ht="15.75" x14ac:dyDescent="0.25">
      <c r="A187" s="14">
        <f t="shared" si="43"/>
        <v>181</v>
      </c>
      <c r="B187" s="26" t="s">
        <v>182</v>
      </c>
      <c r="C187" s="24">
        <v>1962.8</v>
      </c>
      <c r="D187" s="24">
        <v>36811.361332440378</v>
      </c>
      <c r="E187" s="24">
        <f t="shared" si="41"/>
        <v>38298.20902801898</v>
      </c>
      <c r="F187" s="34">
        <f t="shared" si="50"/>
        <v>4.0391000000000066E-2</v>
      </c>
      <c r="G187" s="24">
        <f t="shared" si="51"/>
        <v>301.99660914436117</v>
      </c>
      <c r="H187" s="24">
        <f t="shared" si="52"/>
        <v>1486.8476955786027</v>
      </c>
      <c r="I187" s="14">
        <v>13</v>
      </c>
      <c r="J187" s="14">
        <v>13</v>
      </c>
      <c r="K187" s="24">
        <f t="shared" si="53"/>
        <v>2113.7983045721803</v>
      </c>
      <c r="L187" s="25">
        <f t="shared" si="39"/>
        <v>2113.8000000000002</v>
      </c>
      <c r="M187" s="20">
        <f t="shared" si="42"/>
        <v>1974.717573614558</v>
      </c>
      <c r="N187" s="39">
        <f t="shared" si="40"/>
        <v>1974.7</v>
      </c>
    </row>
    <row r="188" spans="1:14" ht="15.75" x14ac:dyDescent="0.25">
      <c r="A188" s="14">
        <f t="shared" si="43"/>
        <v>182</v>
      </c>
      <c r="B188" s="23" t="s">
        <v>183</v>
      </c>
      <c r="C188" s="24">
        <v>17834.599999999999</v>
      </c>
      <c r="D188" s="24">
        <v>41227.997065392665</v>
      </c>
      <c r="E188" s="24">
        <f t="shared" si="41"/>
        <v>42893.237094860946</v>
      </c>
      <c r="F188" s="34">
        <f t="shared" si="50"/>
        <v>4.0391000000000066E-2</v>
      </c>
      <c r="G188" s="24">
        <f t="shared" si="51"/>
        <v>3122.1252264494915</v>
      </c>
      <c r="H188" s="24">
        <f t="shared" si="52"/>
        <v>1665.2400294682811</v>
      </c>
      <c r="I188" s="14">
        <v>123</v>
      </c>
      <c r="J188" s="14">
        <v>120</v>
      </c>
      <c r="K188" s="24">
        <f t="shared" si="53"/>
        <v>18960.672369322307</v>
      </c>
      <c r="L188" s="25">
        <f t="shared" si="39"/>
        <v>18960.7</v>
      </c>
      <c r="M188" s="20">
        <f t="shared" si="42"/>
        <v>17713.124688510317</v>
      </c>
      <c r="N188" s="39">
        <f t="shared" si="40"/>
        <v>17713.099999999999</v>
      </c>
    </row>
    <row r="189" spans="1:14" ht="15.75" x14ac:dyDescent="0.25">
      <c r="A189" s="14">
        <f t="shared" si="43"/>
        <v>183</v>
      </c>
      <c r="B189" s="26" t="s">
        <v>184</v>
      </c>
      <c r="C189" s="24">
        <v>10022.1</v>
      </c>
      <c r="D189" s="24">
        <v>41307.837944220148</v>
      </c>
      <c r="E189" s="24">
        <f t="shared" si="41"/>
        <v>42976.302826625149</v>
      </c>
      <c r="F189" s="34">
        <f t="shared" si="50"/>
        <v>4.0391000000000066E-2</v>
      </c>
      <c r="G189" s="24">
        <f t="shared" si="51"/>
        <v>1694.4261959752239</v>
      </c>
      <c r="H189" s="24">
        <f t="shared" si="52"/>
        <v>1668.4648824050018</v>
      </c>
      <c r="I189" s="14">
        <v>64.5</v>
      </c>
      <c r="J189" s="28">
        <v>65</v>
      </c>
      <c r="K189" s="24">
        <f t="shared" si="53"/>
        <v>10947.003795662029</v>
      </c>
      <c r="L189" s="25">
        <f t="shared" si="39"/>
        <v>10947</v>
      </c>
      <c r="M189" s="20">
        <f t="shared" si="42"/>
        <v>10226.728220455392</v>
      </c>
      <c r="N189" s="39">
        <f t="shared" si="40"/>
        <v>10226.700000000001</v>
      </c>
    </row>
    <row r="190" spans="1:14" ht="15.75" x14ac:dyDescent="0.25">
      <c r="A190" s="14">
        <f t="shared" si="43"/>
        <v>184</v>
      </c>
      <c r="B190" s="26" t="s">
        <v>148</v>
      </c>
      <c r="C190" s="24">
        <v>4415.3999999999996</v>
      </c>
      <c r="D190" s="24">
        <v>41227.997065392665</v>
      </c>
      <c r="E190" s="24">
        <f t="shared" si="41"/>
        <v>42893.237094860946</v>
      </c>
      <c r="F190" s="34">
        <f t="shared" si="50"/>
        <v>4.0391000000000066E-2</v>
      </c>
      <c r="G190" s="24">
        <f t="shared" si="51"/>
        <v>780.53130661237287</v>
      </c>
      <c r="H190" s="24">
        <f t="shared" si="52"/>
        <v>1665.2400294682811</v>
      </c>
      <c r="I190" s="14">
        <v>29</v>
      </c>
      <c r="J190" s="14">
        <v>30</v>
      </c>
      <c r="K190" s="24">
        <f t="shared" si="53"/>
        <v>4957.9208257199798</v>
      </c>
      <c r="L190" s="25">
        <f t="shared" si="39"/>
        <v>4957.8999999999996</v>
      </c>
      <c r="M190" s="20">
        <f t="shared" si="42"/>
        <v>4631.7065171080167</v>
      </c>
      <c r="N190" s="39">
        <f t="shared" si="40"/>
        <v>4631.7</v>
      </c>
    </row>
    <row r="191" spans="1:14" ht="15.75" x14ac:dyDescent="0.25">
      <c r="A191" s="14">
        <f t="shared" si="43"/>
        <v>185</v>
      </c>
      <c r="B191" s="26" t="s">
        <v>185</v>
      </c>
      <c r="C191" s="24">
        <v>1473.4</v>
      </c>
      <c r="D191" s="24">
        <v>42467.45891588433</v>
      </c>
      <c r="E191" s="24">
        <f t="shared" si="41"/>
        <v>44182.762048955818</v>
      </c>
      <c r="F191" s="34">
        <f t="shared" si="50"/>
        <v>4.0391000000000066E-2</v>
      </c>
      <c r="G191" s="24">
        <f t="shared" si="51"/>
        <v>214.39916920887137</v>
      </c>
      <c r="H191" s="24">
        <f t="shared" si="52"/>
        <v>1715.3031330714875</v>
      </c>
      <c r="I191" s="14">
        <v>8</v>
      </c>
      <c r="J191" s="14">
        <v>8</v>
      </c>
      <c r="K191" s="24">
        <f t="shared" si="53"/>
        <v>1580.5995846044357</v>
      </c>
      <c r="L191" s="25">
        <f t="shared" si="39"/>
        <v>1580.6</v>
      </c>
      <c r="M191" s="20">
        <f t="shared" si="42"/>
        <v>1476.6015138790494</v>
      </c>
      <c r="N191" s="39">
        <f t="shared" si="40"/>
        <v>1476.6</v>
      </c>
    </row>
    <row r="192" spans="1:14" ht="15.75" x14ac:dyDescent="0.25">
      <c r="A192" s="14">
        <f t="shared" si="43"/>
        <v>186</v>
      </c>
      <c r="B192" s="26" t="s">
        <v>186</v>
      </c>
      <c r="C192" s="24">
        <v>2383</v>
      </c>
      <c r="D192" s="24">
        <v>43500.34379129405</v>
      </c>
      <c r="E192" s="24">
        <f t="shared" si="41"/>
        <v>45257.366177368211</v>
      </c>
      <c r="F192" s="34">
        <f t="shared" si="50"/>
        <v>4.0391000000000066E-2</v>
      </c>
      <c r="G192" s="24">
        <f t="shared" si="51"/>
        <v>439.22748416036302</v>
      </c>
      <c r="H192" s="24">
        <f t="shared" si="52"/>
        <v>1757.0223860741607</v>
      </c>
      <c r="I192" s="14">
        <v>14</v>
      </c>
      <c r="J192" s="14">
        <v>16</v>
      </c>
      <c r="K192" s="24">
        <f t="shared" si="53"/>
        <v>2943.0423135087531</v>
      </c>
      <c r="L192" s="25">
        <f t="shared" si="39"/>
        <v>2943</v>
      </c>
      <c r="M192" s="20">
        <f t="shared" si="42"/>
        <v>2749.4001503389545</v>
      </c>
      <c r="N192" s="39">
        <f t="shared" si="40"/>
        <v>2749.4</v>
      </c>
    </row>
    <row r="193" spans="1:14" ht="15.75" x14ac:dyDescent="0.25">
      <c r="A193" s="14">
        <f t="shared" si="43"/>
        <v>187</v>
      </c>
      <c r="B193" s="26" t="s">
        <v>187</v>
      </c>
      <c r="C193" s="24">
        <v>2476.6</v>
      </c>
      <c r="D193" s="24">
        <v>40613.407406887454</v>
      </c>
      <c r="E193" s="24">
        <f t="shared" si="41"/>
        <v>42253.823545459047</v>
      </c>
      <c r="F193" s="34">
        <f t="shared" si="50"/>
        <v>4.0391000000000066E-2</v>
      </c>
      <c r="G193" s="24">
        <f t="shared" si="51"/>
        <v>384.44792623563842</v>
      </c>
      <c r="H193" s="24">
        <f t="shared" si="52"/>
        <v>1640.4161385715925</v>
      </c>
      <c r="I193" s="14">
        <v>14</v>
      </c>
      <c r="J193" s="14">
        <v>15</v>
      </c>
      <c r="K193" s="24">
        <f t="shared" si="53"/>
        <v>2845.723963117819</v>
      </c>
      <c r="L193" s="25">
        <f t="shared" si="39"/>
        <v>2845.7</v>
      </c>
      <c r="M193" s="20">
        <f t="shared" si="42"/>
        <v>2658.485016034761</v>
      </c>
      <c r="N193" s="39">
        <f t="shared" si="40"/>
        <v>2658.5</v>
      </c>
    </row>
    <row r="194" spans="1:14" ht="15.75" x14ac:dyDescent="0.25">
      <c r="A194" s="14">
        <f t="shared" si="43"/>
        <v>188</v>
      </c>
      <c r="B194" s="26" t="s">
        <v>188</v>
      </c>
      <c r="C194" s="24">
        <v>1223.0999999999999</v>
      </c>
      <c r="D194" s="24">
        <v>36507.770930411272</v>
      </c>
      <c r="E194" s="24">
        <f t="shared" si="41"/>
        <v>37982.35630606152</v>
      </c>
      <c r="F194" s="34">
        <f t="shared" si="50"/>
        <v>4.0391000000000066E-2</v>
      </c>
      <c r="G194" s="24">
        <f t="shared" si="51"/>
        <v>207.35029718243521</v>
      </c>
      <c r="H194" s="24">
        <f t="shared" si="52"/>
        <v>1474.5853756502474</v>
      </c>
      <c r="I194" s="14">
        <v>7.9</v>
      </c>
      <c r="J194" s="14">
        <v>9</v>
      </c>
      <c r="K194" s="24">
        <f t="shared" si="53"/>
        <v>1497.0802118823567</v>
      </c>
      <c r="L194" s="25">
        <f t="shared" si="39"/>
        <v>1497.1</v>
      </c>
      <c r="M194" s="20">
        <f t="shared" si="42"/>
        <v>1398.577431498619</v>
      </c>
      <c r="N194" s="39">
        <f t="shared" si="40"/>
        <v>1398.6</v>
      </c>
    </row>
    <row r="195" spans="1:14" ht="15.75" x14ac:dyDescent="0.25">
      <c r="A195" s="14">
        <f t="shared" si="43"/>
        <v>189</v>
      </c>
      <c r="B195" s="26" t="s">
        <v>189</v>
      </c>
      <c r="C195" s="24">
        <v>1613.6</v>
      </c>
      <c r="D195" s="24">
        <v>42467.45891588433</v>
      </c>
      <c r="E195" s="24">
        <f t="shared" si="41"/>
        <v>44182.762048955818</v>
      </c>
      <c r="F195" s="34">
        <f t="shared" si="50"/>
        <v>4.0391000000000066E-2</v>
      </c>
      <c r="G195" s="24">
        <f t="shared" si="51"/>
        <v>267.99896151108925</v>
      </c>
      <c r="H195" s="24">
        <f t="shared" si="52"/>
        <v>1715.3031330714875</v>
      </c>
      <c r="I195" s="14">
        <v>10</v>
      </c>
      <c r="J195" s="14">
        <v>10</v>
      </c>
      <c r="K195" s="24">
        <f t="shared" si="53"/>
        <v>1747.5994807555446</v>
      </c>
      <c r="L195" s="25">
        <f t="shared" si="39"/>
        <v>1747.6</v>
      </c>
      <c r="M195" s="20">
        <f t="shared" si="42"/>
        <v>1632.6133854980617</v>
      </c>
      <c r="N195" s="39">
        <f t="shared" si="40"/>
        <v>1632.6</v>
      </c>
    </row>
    <row r="196" spans="1:14" ht="15.75" x14ac:dyDescent="0.25">
      <c r="A196" s="14">
        <f t="shared" si="43"/>
        <v>190</v>
      </c>
      <c r="B196" s="26" t="s">
        <v>190</v>
      </c>
      <c r="C196" s="24">
        <v>526.5</v>
      </c>
      <c r="D196" s="24">
        <v>42467.45891588433</v>
      </c>
      <c r="E196" s="24">
        <f t="shared" si="41"/>
        <v>44182.762048955818</v>
      </c>
      <c r="F196" s="34">
        <f t="shared" si="50"/>
        <v>4.0391000000000066E-2</v>
      </c>
      <c r="G196" s="24">
        <f t="shared" si="51"/>
        <v>93.799636528881223</v>
      </c>
      <c r="H196" s="24">
        <f t="shared" si="52"/>
        <v>1715.3031330714875</v>
      </c>
      <c r="I196" s="14">
        <v>3.2</v>
      </c>
      <c r="J196" s="14">
        <v>3.5</v>
      </c>
      <c r="K196" s="24">
        <f t="shared" si="53"/>
        <v>622.75919326444057</v>
      </c>
      <c r="L196" s="25">
        <f t="shared" si="39"/>
        <v>622.79999999999995</v>
      </c>
      <c r="M196" s="20">
        <f t="shared" si="42"/>
        <v>581.78375884269349</v>
      </c>
      <c r="N196" s="39">
        <f t="shared" si="40"/>
        <v>581.79999999999995</v>
      </c>
    </row>
    <row r="197" spans="1:14" ht="15.75" x14ac:dyDescent="0.25">
      <c r="A197" s="14">
        <f t="shared" si="43"/>
        <v>191</v>
      </c>
      <c r="B197" s="26" t="s">
        <v>191</v>
      </c>
      <c r="C197" s="24">
        <v>3011.7</v>
      </c>
      <c r="D197" s="24">
        <v>42467.45891588433</v>
      </c>
      <c r="E197" s="24">
        <f t="shared" si="41"/>
        <v>44182.762048955818</v>
      </c>
      <c r="F197" s="34">
        <f t="shared" si="50"/>
        <v>4.0391000000000066E-2</v>
      </c>
      <c r="G197" s="24">
        <f t="shared" si="51"/>
        <v>562.79781917328739</v>
      </c>
      <c r="H197" s="24">
        <f t="shared" si="52"/>
        <v>1715.3031330714875</v>
      </c>
      <c r="I197" s="14">
        <v>21</v>
      </c>
      <c r="J197" s="14">
        <v>21</v>
      </c>
      <c r="K197" s="24">
        <f>(C197/49*100*J197/I197+G197)*0.49</f>
        <v>3287.4709313949106</v>
      </c>
      <c r="L197" s="25">
        <f t="shared" si="39"/>
        <v>3287.5</v>
      </c>
      <c r="M197" s="20">
        <f t="shared" si="42"/>
        <v>3071.1665379476467</v>
      </c>
      <c r="N197" s="39">
        <f t="shared" si="40"/>
        <v>3071.2</v>
      </c>
    </row>
    <row r="198" spans="1:14" s="12" customFormat="1" ht="15.75" x14ac:dyDescent="0.25">
      <c r="A198" s="29"/>
      <c r="B198" s="29" t="s">
        <v>0</v>
      </c>
      <c r="C198" s="31">
        <v>682405.50000000012</v>
      </c>
      <c r="D198" s="32">
        <v>40472.899775500533</v>
      </c>
      <c r="E198" s="32">
        <f>D198*1.040391</f>
        <v>42107.640670332781</v>
      </c>
      <c r="F198" s="33"/>
      <c r="G198" s="31">
        <f>SUM(G7:G197)</f>
        <v>108311.83819756174</v>
      </c>
      <c r="H198" s="31">
        <f t="shared" si="52"/>
        <v>1634.7408948322482</v>
      </c>
      <c r="I198" s="30">
        <v>4287.96</v>
      </c>
      <c r="J198" s="30">
        <f>SUM(J7:J197)</f>
        <v>4238.5</v>
      </c>
      <c r="K198" s="31">
        <f t="shared" ref="K198:N198" si="54">SUM(K7:K197)</f>
        <v>728620.32664351375</v>
      </c>
      <c r="L198" s="30">
        <f t="shared" si="54"/>
        <v>728621.1</v>
      </c>
      <c r="M198" s="32">
        <f t="shared" si="54"/>
        <v>680679.59010258224</v>
      </c>
      <c r="N198" s="40">
        <f t="shared" si="54"/>
        <v>680679</v>
      </c>
    </row>
    <row r="199" spans="1:14" ht="12.75" x14ac:dyDescent="0.2">
      <c r="A199" s="8"/>
      <c r="B199" s="8"/>
      <c r="C199" s="8"/>
      <c r="D199" s="10"/>
      <c r="E199" s="10"/>
      <c r="F199" s="10"/>
      <c r="G199" s="10"/>
      <c r="H199" s="10"/>
      <c r="I199" s="11"/>
      <c r="J199" s="8"/>
      <c r="K199" s="9"/>
      <c r="L199" s="9"/>
    </row>
    <row r="200" spans="1:14" ht="12.75" x14ac:dyDescent="0.2">
      <c r="A200" s="8"/>
      <c r="B200" s="38"/>
      <c r="C200" s="8"/>
      <c r="F200" s="10"/>
      <c r="G200" s="10"/>
      <c r="H200" s="10"/>
      <c r="I200" s="11"/>
      <c r="J200" s="11"/>
      <c r="K200" s="9"/>
      <c r="L200" s="9"/>
    </row>
    <row r="201" spans="1:14" x14ac:dyDescent="0.15">
      <c r="D201" s="13"/>
      <c r="E201" s="13"/>
      <c r="M201" s="5"/>
    </row>
    <row r="202" spans="1:14" x14ac:dyDescent="0.15">
      <c r="D202" s="13"/>
      <c r="E202" s="13"/>
      <c r="M202" s="5"/>
    </row>
    <row r="204" spans="1:14" x14ac:dyDescent="0.15">
      <c r="L204" s="43"/>
    </row>
    <row r="206" spans="1:14" ht="18.75" x14ac:dyDescent="0.3">
      <c r="B206" s="35"/>
    </row>
    <row r="207" spans="1:14" s="5" customFormat="1" ht="18.75" x14ac:dyDescent="0.3">
      <c r="A207" s="1"/>
      <c r="B207" s="36"/>
      <c r="C207" s="1"/>
      <c r="I207" s="6"/>
      <c r="J207" s="1"/>
      <c r="K207" s="2"/>
      <c r="L207" s="2"/>
    </row>
    <row r="208" spans="1:14" s="5" customFormat="1" ht="18.75" x14ac:dyDescent="0.3">
      <c r="A208" s="7"/>
      <c r="B208" s="36"/>
      <c r="C208" s="1"/>
      <c r="I208" s="6"/>
      <c r="J208" s="1"/>
      <c r="K208" s="2"/>
      <c r="L208" s="2"/>
    </row>
    <row r="209" spans="1:12" s="5" customFormat="1" ht="18.75" x14ac:dyDescent="0.3">
      <c r="A209" s="1"/>
      <c r="B209" s="36"/>
      <c r="C209" s="1"/>
      <c r="I209" s="6"/>
      <c r="J209" s="1"/>
      <c r="K209" s="2"/>
      <c r="L209" s="2"/>
    </row>
  </sheetData>
  <mergeCells count="1">
    <mergeCell ref="A3:L3"/>
  </mergeCells>
  <conditionalFormatting sqref="F7:F197">
    <cfRule type="cellIs" dxfId="1" priority="1" stopIfTrue="1" operator="greaterThan">
      <formula>0.1</formula>
    </cfRule>
    <cfRule type="expression" dxfId="0" priority="2">
      <formula>"&lt;=0,1"</formula>
    </cfRule>
  </conditionalFormatting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 изменениями размера на 2021 </vt:lpstr>
      <vt:lpstr>'С изменениями размера на 2021 '!Заголовки_для_печати</vt:lpstr>
      <vt:lpstr>'С изменениями размера на 2021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Кравченко Ярослав Эдуардович</dc:creator>
  <cp:lastModifiedBy>Елена Александровна Павлова</cp:lastModifiedBy>
  <cp:lastPrinted>2020-08-28T14:51:47Z</cp:lastPrinted>
  <dcterms:created xsi:type="dcterms:W3CDTF">2015-02-05T09:07:11Z</dcterms:created>
  <dcterms:modified xsi:type="dcterms:W3CDTF">2020-10-13T08:41:24Z</dcterms:modified>
</cp:coreProperties>
</file>