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0700" windowHeight="5670"/>
  </bookViews>
  <sheets>
    <sheet name="оздоровление" sheetId="6" r:id="rId1"/>
  </sheets>
  <definedNames>
    <definedName name="_xlnm.Print_Titles" localSheetId="0">оздоровление!$B:$B</definedName>
    <definedName name="_xlnm.Print_Area" localSheetId="0">оздоровление!$A$1:$AN$27</definedName>
  </definedNames>
  <calcPr calcId="145621"/>
</workbook>
</file>

<file path=xl/calcChain.xml><?xml version="1.0" encoding="utf-8"?>
<calcChain xmlns="http://schemas.openxmlformats.org/spreadsheetml/2006/main">
  <c r="U11" i="6" l="1"/>
  <c r="J8" i="6" l="1"/>
  <c r="K8" i="6" l="1"/>
  <c r="L8" i="6" s="1"/>
  <c r="J9" i="6" l="1"/>
  <c r="K9" i="6" s="1"/>
  <c r="J10" i="6"/>
  <c r="K10" i="6" s="1"/>
  <c r="J11" i="6"/>
  <c r="K11" i="6" s="1"/>
  <c r="J12" i="6"/>
  <c r="K12" i="6" s="1"/>
  <c r="J13" i="6"/>
  <c r="K13" i="6" s="1"/>
  <c r="J14" i="6"/>
  <c r="K14" i="6" s="1"/>
  <c r="J15" i="6"/>
  <c r="K15" i="6" s="1"/>
  <c r="J16" i="6"/>
  <c r="K16" i="6" s="1"/>
  <c r="J17" i="6"/>
  <c r="K17" i="6" s="1"/>
  <c r="J18" i="6"/>
  <c r="K18" i="6" s="1"/>
  <c r="J19" i="6"/>
  <c r="K19" i="6" s="1"/>
  <c r="J20" i="6"/>
  <c r="K20" i="6" s="1"/>
  <c r="J21" i="6"/>
  <c r="K21" i="6" s="1"/>
  <c r="J22" i="6"/>
  <c r="K22" i="6" s="1"/>
  <c r="J23" i="6"/>
  <c r="K23" i="6" s="1"/>
  <c r="J24" i="6"/>
  <c r="K24" i="6" s="1"/>
  <c r="J25" i="6"/>
  <c r="K25" i="6" s="1"/>
  <c r="T26" i="6" l="1"/>
  <c r="I26" i="6"/>
  <c r="AB25" i="6"/>
  <c r="Y25" i="6"/>
  <c r="AC25" i="6" s="1"/>
  <c r="X25" i="6"/>
  <c r="U25" i="6"/>
  <c r="V25" i="6" s="1"/>
  <c r="P25" i="6"/>
  <c r="Q25" i="6" s="1"/>
  <c r="R25" i="6" s="1"/>
  <c r="M25" i="6"/>
  <c r="N25" i="6" s="1"/>
  <c r="AB24" i="6"/>
  <c r="Y24" i="6"/>
  <c r="AC24" i="6" s="1"/>
  <c r="X24" i="6"/>
  <c r="U24" i="6"/>
  <c r="V24" i="6" s="1"/>
  <c r="P24" i="6"/>
  <c r="Q24" i="6" s="1"/>
  <c r="R24" i="6" s="1"/>
  <c r="M24" i="6"/>
  <c r="N24" i="6" s="1"/>
  <c r="AB23" i="6"/>
  <c r="Y23" i="6"/>
  <c r="AC23" i="6" s="1"/>
  <c r="X23" i="6"/>
  <c r="U23" i="6"/>
  <c r="V23" i="6" s="1"/>
  <c r="P23" i="6"/>
  <c r="Q23" i="6" s="1"/>
  <c r="R23" i="6" s="1"/>
  <c r="M23" i="6"/>
  <c r="N23" i="6" s="1"/>
  <c r="AB22" i="6"/>
  <c r="Y22" i="6"/>
  <c r="AC22" i="6" s="1"/>
  <c r="X22" i="6"/>
  <c r="U22" i="6"/>
  <c r="V22" i="6" s="1"/>
  <c r="P22" i="6"/>
  <c r="Q22" i="6" s="1"/>
  <c r="R22" i="6" s="1"/>
  <c r="M22" i="6"/>
  <c r="N22" i="6" s="1"/>
  <c r="AB21" i="6"/>
  <c r="Y21" i="6"/>
  <c r="AC21" i="6" s="1"/>
  <c r="X21" i="6"/>
  <c r="U21" i="6"/>
  <c r="P21" i="6"/>
  <c r="Q21" i="6" s="1"/>
  <c r="R21" i="6" s="1"/>
  <c r="M21" i="6"/>
  <c r="N21" i="6" s="1"/>
  <c r="AB20" i="6"/>
  <c r="Y20" i="6"/>
  <c r="AC20" i="6" s="1"/>
  <c r="X20" i="6"/>
  <c r="U20" i="6"/>
  <c r="V20" i="6" s="1"/>
  <c r="P20" i="6"/>
  <c r="Q20" i="6" s="1"/>
  <c r="R20" i="6" s="1"/>
  <c r="M20" i="6"/>
  <c r="N20" i="6" s="1"/>
  <c r="AB19" i="6"/>
  <c r="Y19" i="6"/>
  <c r="AC19" i="6" s="1"/>
  <c r="X19" i="6"/>
  <c r="U19" i="6"/>
  <c r="V19" i="6" s="1"/>
  <c r="P19" i="6"/>
  <c r="Q19" i="6" s="1"/>
  <c r="R19" i="6" s="1"/>
  <c r="M19" i="6"/>
  <c r="N19" i="6" s="1"/>
  <c r="AB18" i="6"/>
  <c r="Y18" i="6"/>
  <c r="AC18" i="6" s="1"/>
  <c r="X18" i="6"/>
  <c r="U18" i="6"/>
  <c r="V18" i="6" s="1"/>
  <c r="P18" i="6"/>
  <c r="Q18" i="6" s="1"/>
  <c r="R18" i="6" s="1"/>
  <c r="M18" i="6"/>
  <c r="N18" i="6" s="1"/>
  <c r="AB17" i="6"/>
  <c r="Y17" i="6"/>
  <c r="AC17" i="6" s="1"/>
  <c r="X17" i="6"/>
  <c r="U17" i="6"/>
  <c r="V17" i="6" s="1"/>
  <c r="P17" i="6"/>
  <c r="Q17" i="6" s="1"/>
  <c r="R17" i="6" s="1"/>
  <c r="M17" i="6"/>
  <c r="N17" i="6" s="1"/>
  <c r="AB16" i="6"/>
  <c r="Y16" i="6"/>
  <c r="AC16" i="6" s="1"/>
  <c r="X16" i="6"/>
  <c r="U16" i="6"/>
  <c r="V16" i="6" s="1"/>
  <c r="P16" i="6"/>
  <c r="Q16" i="6" s="1"/>
  <c r="R16" i="6" s="1"/>
  <c r="M16" i="6"/>
  <c r="N16" i="6" s="1"/>
  <c r="AB15" i="6"/>
  <c r="Y15" i="6"/>
  <c r="AC15" i="6" s="1"/>
  <c r="X15" i="6"/>
  <c r="U15" i="6"/>
  <c r="V15" i="6" s="1"/>
  <c r="P15" i="6"/>
  <c r="Q15" i="6" s="1"/>
  <c r="R15" i="6" s="1"/>
  <c r="M15" i="6"/>
  <c r="N15" i="6" s="1"/>
  <c r="AB14" i="6"/>
  <c r="Y14" i="6"/>
  <c r="AC14" i="6" s="1"/>
  <c r="X14" i="6"/>
  <c r="U14" i="6"/>
  <c r="V14" i="6" s="1"/>
  <c r="P14" i="6"/>
  <c r="Q14" i="6" s="1"/>
  <c r="R14" i="6" s="1"/>
  <c r="M14" i="6"/>
  <c r="N14" i="6" s="1"/>
  <c r="AB13" i="6"/>
  <c r="Y13" i="6"/>
  <c r="X13" i="6"/>
  <c r="U13" i="6"/>
  <c r="V13" i="6" s="1"/>
  <c r="P13" i="6"/>
  <c r="Q13" i="6" s="1"/>
  <c r="R13" i="6" s="1"/>
  <c r="M13" i="6"/>
  <c r="N13" i="6" s="1"/>
  <c r="AB12" i="6"/>
  <c r="Y12" i="6"/>
  <c r="AC12" i="6" s="1"/>
  <c r="X12" i="6"/>
  <c r="U12" i="6"/>
  <c r="V12" i="6" s="1"/>
  <c r="P12" i="6"/>
  <c r="Q12" i="6" s="1"/>
  <c r="R12" i="6" s="1"/>
  <c r="M12" i="6"/>
  <c r="N12" i="6" s="1"/>
  <c r="AB11" i="6"/>
  <c r="Y11" i="6"/>
  <c r="AC11" i="6" s="1"/>
  <c r="X11" i="6"/>
  <c r="V11" i="6"/>
  <c r="W11" i="6" s="1"/>
  <c r="P11" i="6"/>
  <c r="Q11" i="6" s="1"/>
  <c r="R11" i="6" s="1"/>
  <c r="M11" i="6"/>
  <c r="N11" i="6" s="1"/>
  <c r="AB10" i="6"/>
  <c r="Y10" i="6"/>
  <c r="AC10" i="6" s="1"/>
  <c r="X10" i="6"/>
  <c r="U10" i="6"/>
  <c r="V10" i="6" s="1"/>
  <c r="P10" i="6"/>
  <c r="Q10" i="6" s="1"/>
  <c r="R10" i="6" s="1"/>
  <c r="M10" i="6"/>
  <c r="N10" i="6" s="1"/>
  <c r="AB9" i="6"/>
  <c r="Y9" i="6"/>
  <c r="AC9" i="6" s="1"/>
  <c r="X9" i="6"/>
  <c r="U9" i="6"/>
  <c r="V9" i="6" s="1"/>
  <c r="P9" i="6"/>
  <c r="Q9" i="6" s="1"/>
  <c r="R9" i="6" s="1"/>
  <c r="M9" i="6"/>
  <c r="N9" i="6" s="1"/>
  <c r="AB8" i="6"/>
  <c r="Y8" i="6"/>
  <c r="X8" i="6"/>
  <c r="U8" i="6"/>
  <c r="V8" i="6" s="1"/>
  <c r="P8" i="6"/>
  <c r="Q8" i="6" s="1"/>
  <c r="R8" i="6" s="1"/>
  <c r="M8" i="6"/>
  <c r="N8" i="6" s="1"/>
  <c r="Z12" i="6" l="1"/>
  <c r="O19" i="6"/>
  <c r="O21" i="6"/>
  <c r="O23" i="6"/>
  <c r="O8" i="6"/>
  <c r="O10" i="6"/>
  <c r="O12" i="6"/>
  <c r="O14" i="6"/>
  <c r="O16" i="6"/>
  <c r="O18" i="6"/>
  <c r="O20" i="6"/>
  <c r="AF21" i="6"/>
  <c r="V21" i="6"/>
  <c r="W21" i="6" s="1"/>
  <c r="O22" i="6"/>
  <c r="O24" i="6"/>
  <c r="O9" i="6"/>
  <c r="O11" i="6"/>
  <c r="O13" i="6"/>
  <c r="O15" i="6"/>
  <c r="O17" i="6"/>
  <c r="O25" i="6"/>
  <c r="AF23" i="6"/>
  <c r="W24" i="6"/>
  <c r="AF25" i="6"/>
  <c r="W25" i="6"/>
  <c r="AD20" i="6"/>
  <c r="AH20" i="6" s="1"/>
  <c r="Z20" i="6"/>
  <c r="AG20" i="6" s="1"/>
  <c r="Z17" i="6"/>
  <c r="AD17" i="6"/>
  <c r="Z15" i="6"/>
  <c r="AA15" i="6" s="1"/>
  <c r="AF14" i="6"/>
  <c r="AD10" i="6"/>
  <c r="W20" i="6"/>
  <c r="Z21" i="6"/>
  <c r="AA21" i="6" s="1"/>
  <c r="Z24" i="6"/>
  <c r="AA24" i="6" s="1"/>
  <c r="Z25" i="6"/>
  <c r="AA25" i="6" s="1"/>
  <c r="Z8" i="6"/>
  <c r="AA8" i="6" s="1"/>
  <c r="AF19" i="6"/>
  <c r="AD24" i="6"/>
  <c r="W10" i="6"/>
  <c r="AI11" i="6"/>
  <c r="AL11" i="6" s="1"/>
  <c r="W17" i="6"/>
  <c r="W16" i="6"/>
  <c r="AF17" i="6"/>
  <c r="W18" i="6"/>
  <c r="AF15" i="6"/>
  <c r="AF22" i="6"/>
  <c r="W8" i="6"/>
  <c r="AI12" i="6"/>
  <c r="AL12" i="6" s="1"/>
  <c r="AD9" i="6"/>
  <c r="AE9" i="6" s="1"/>
  <c r="AF18" i="6"/>
  <c r="AI19" i="6"/>
  <c r="AL19" i="6" s="1"/>
  <c r="U26" i="6"/>
  <c r="AF9" i="6"/>
  <c r="Z11" i="6"/>
  <c r="AA11" i="6" s="1"/>
  <c r="AD16" i="6"/>
  <c r="AE16" i="6" s="1"/>
  <c r="Z23" i="6"/>
  <c r="Z19" i="6"/>
  <c r="L9" i="6"/>
  <c r="W9" i="6"/>
  <c r="L12" i="6"/>
  <c r="AD12" i="6"/>
  <c r="AE12" i="6" s="1"/>
  <c r="L13" i="6"/>
  <c r="AD18" i="6"/>
  <c r="AE18" i="6" s="1"/>
  <c r="AI8" i="6"/>
  <c r="Z9" i="6"/>
  <c r="AA9" i="6" s="1"/>
  <c r="Z10" i="6"/>
  <c r="AA10" i="6" s="1"/>
  <c r="AD11" i="6"/>
  <c r="AE11" i="6" s="1"/>
  <c r="W12" i="6"/>
  <c r="AF12" i="6"/>
  <c r="Z13" i="6"/>
  <c r="AA13" i="6" s="1"/>
  <c r="AI14" i="6"/>
  <c r="AL14" i="6" s="1"/>
  <c r="AD15" i="6"/>
  <c r="AE15" i="6" s="1"/>
  <c r="Z16" i="6"/>
  <c r="AI17" i="6"/>
  <c r="AL17" i="6" s="1"/>
  <c r="L18" i="6"/>
  <c r="AD19" i="6"/>
  <c r="AE19" i="6" s="1"/>
  <c r="AI22" i="6"/>
  <c r="AL22" i="6" s="1"/>
  <c r="AD23" i="6"/>
  <c r="AE23" i="6" s="1"/>
  <c r="AI25" i="6"/>
  <c r="AL25" i="6" s="1"/>
  <c r="AD14" i="6"/>
  <c r="AE14" i="6" s="1"/>
  <c r="AD22" i="6"/>
  <c r="AE22" i="6" s="1"/>
  <c r="Z14" i="6"/>
  <c r="AA14" i="6" s="1"/>
  <c r="Z18" i="6"/>
  <c r="AA18" i="6" s="1"/>
  <c r="L21" i="6"/>
  <c r="AD21" i="6"/>
  <c r="AE21" i="6" s="1"/>
  <c r="Z22" i="6"/>
  <c r="AA22" i="6" s="1"/>
  <c r="L25" i="6"/>
  <c r="AD25" i="6"/>
  <c r="AE25" i="6" s="1"/>
  <c r="Q26" i="6"/>
  <c r="AF10" i="6"/>
  <c r="P26" i="6"/>
  <c r="AF8" i="6"/>
  <c r="AC13" i="6"/>
  <c r="AD13" i="6" s="1"/>
  <c r="AE13" i="6" s="1"/>
  <c r="AI16" i="6"/>
  <c r="AL16" i="6" s="1"/>
  <c r="AI20" i="6"/>
  <c r="AL20" i="6" s="1"/>
  <c r="AI24" i="6"/>
  <c r="AL24" i="6" s="1"/>
  <c r="J26" i="6"/>
  <c r="M26" i="6"/>
  <c r="AF13" i="6"/>
  <c r="N26" i="6"/>
  <c r="Y26" i="6"/>
  <c r="L11" i="6"/>
  <c r="AF11" i="6"/>
  <c r="W14" i="6"/>
  <c r="L15" i="6"/>
  <c r="AI15" i="6"/>
  <c r="AL15" i="6" s="1"/>
  <c r="AF16" i="6"/>
  <c r="W19" i="6"/>
  <c r="AF20" i="6"/>
  <c r="W22" i="6"/>
  <c r="L23" i="6"/>
  <c r="AI23" i="6"/>
  <c r="AL23" i="6" s="1"/>
  <c r="AF24" i="6"/>
  <c r="AC8" i="6"/>
  <c r="AD8" i="6" s="1"/>
  <c r="AE8" i="6" s="1"/>
  <c r="AG18" i="6" l="1"/>
  <c r="AG16" i="6"/>
  <c r="AA16" i="6"/>
  <c r="AJ16" i="6" s="1"/>
  <c r="AM16" i="6" s="1"/>
  <c r="AG19" i="6"/>
  <c r="AA19" i="6"/>
  <c r="AG23" i="6"/>
  <c r="AA23" i="6"/>
  <c r="AJ23" i="6" s="1"/>
  <c r="AM23" i="6" s="1"/>
  <c r="AE10" i="6"/>
  <c r="AK10" i="6" s="1"/>
  <c r="AN10" i="6" s="1"/>
  <c r="AA17" i="6"/>
  <c r="AJ17" i="6" s="1"/>
  <c r="AM17" i="6" s="1"/>
  <c r="AE24" i="6"/>
  <c r="AK24" i="6" s="1"/>
  <c r="AN24" i="6" s="1"/>
  <c r="AA20" i="6"/>
  <c r="AJ20" i="6" s="1"/>
  <c r="AM20" i="6" s="1"/>
  <c r="AG25" i="6"/>
  <c r="AG11" i="6"/>
  <c r="AE20" i="6"/>
  <c r="AK20" i="6" s="1"/>
  <c r="AN20" i="6" s="1"/>
  <c r="AG12" i="6"/>
  <c r="AA12" i="6"/>
  <c r="AH17" i="6"/>
  <c r="AE17" i="6"/>
  <c r="AK17" i="6" s="1"/>
  <c r="AN17" i="6" s="1"/>
  <c r="AI21" i="6"/>
  <c r="AL21" i="6" s="1"/>
  <c r="AJ21" i="6"/>
  <c r="AM21" i="6" s="1"/>
  <c r="AG21" i="6"/>
  <c r="AG17" i="6"/>
  <c r="AG15" i="6"/>
  <c r="AJ25" i="6"/>
  <c r="AM25" i="6" s="1"/>
  <c r="AJ24" i="6"/>
  <c r="AM24" i="6" s="1"/>
  <c r="AG24" i="6"/>
  <c r="AG8" i="6"/>
  <c r="AH24" i="6"/>
  <c r="AJ13" i="6"/>
  <c r="AM13" i="6" s="1"/>
  <c r="AJ10" i="6"/>
  <c r="AM10" i="6" s="1"/>
  <c r="AK18" i="6"/>
  <c r="AN18" i="6" s="1"/>
  <c r="AK16" i="6"/>
  <c r="AN16" i="6" s="1"/>
  <c r="AG10" i="6"/>
  <c r="AJ18" i="6"/>
  <c r="AM18" i="6" s="1"/>
  <c r="AK14" i="6"/>
  <c r="AN14" i="6" s="1"/>
  <c r="AJ9" i="6"/>
  <c r="AM9" i="6" s="1"/>
  <c r="AJ11" i="6"/>
  <c r="AM11" i="6" s="1"/>
  <c r="AK25" i="6"/>
  <c r="AN25" i="6" s="1"/>
  <c r="AK22" i="6"/>
  <c r="AN22" i="6" s="1"/>
  <c r="AH18" i="6"/>
  <c r="AJ22" i="6"/>
  <c r="AM22" i="6" s="1"/>
  <c r="AJ14" i="6"/>
  <c r="AM14" i="6" s="1"/>
  <c r="AK19" i="6"/>
  <c r="AN19" i="6" s="1"/>
  <c r="AH9" i="6"/>
  <c r="AK9" i="6"/>
  <c r="AN9" i="6" s="1"/>
  <c r="AG22" i="6"/>
  <c r="AJ15" i="6"/>
  <c r="AM15" i="6" s="1"/>
  <c r="AK23" i="6"/>
  <c r="AN23" i="6" s="1"/>
  <c r="AL8" i="6"/>
  <c r="R26" i="6"/>
  <c r="L19" i="6"/>
  <c r="L22" i="6"/>
  <c r="AH16" i="6"/>
  <c r="AH22" i="6"/>
  <c r="AH25" i="6"/>
  <c r="AG14" i="6"/>
  <c r="AH11" i="6"/>
  <c r="L14" i="6"/>
  <c r="AI18" i="6"/>
  <c r="AL18" i="6" s="1"/>
  <c r="V26" i="6"/>
  <c r="AI9" i="6"/>
  <c r="AL9" i="6" s="1"/>
  <c r="AH14" i="6"/>
  <c r="AH21" i="6"/>
  <c r="AH12" i="6"/>
  <c r="L16" i="6"/>
  <c r="Z26" i="6"/>
  <c r="AI13" i="6"/>
  <c r="AL13" i="6" s="1"/>
  <c r="AG13" i="6"/>
  <c r="L17" i="6"/>
  <c r="AG9" i="6"/>
  <c r="W13" i="6"/>
  <c r="W15" i="6"/>
  <c r="O26" i="6"/>
  <c r="W23" i="6"/>
  <c r="AH23" i="6"/>
  <c r="AH19" i="6"/>
  <c r="AK15" i="6"/>
  <c r="AN15" i="6" s="1"/>
  <c r="AH15" i="6"/>
  <c r="L20" i="6"/>
  <c r="AH13" i="6"/>
  <c r="AH10" i="6"/>
  <c r="AJ8" i="6"/>
  <c r="AM8" i="6" s="1"/>
  <c r="L24" i="6"/>
  <c r="AI10" i="6"/>
  <c r="AL10" i="6" s="1"/>
  <c r="L10" i="6"/>
  <c r="AC26" i="6"/>
  <c r="K26" i="6"/>
  <c r="AF26" i="6"/>
  <c r="AM26" i="6" l="1"/>
  <c r="AK13" i="6"/>
  <c r="AN13" i="6" s="1"/>
  <c r="AK11" i="6"/>
  <c r="AN11" i="6" s="1"/>
  <c r="AK21" i="6"/>
  <c r="AN21" i="6" s="1"/>
  <c r="AK12" i="6"/>
  <c r="AN12" i="6" s="1"/>
  <c r="AJ12" i="6"/>
  <c r="AM12" i="6" s="1"/>
  <c r="AJ19" i="6"/>
  <c r="AM19" i="6" s="1"/>
  <c r="AG26" i="6"/>
  <c r="AA26" i="6"/>
  <c r="AI26" i="6"/>
  <c r="AD26" i="6"/>
  <c r="AH8" i="6"/>
  <c r="AH26" i="6" s="1"/>
  <c r="AJ26" i="6" l="1"/>
  <c r="AL26" i="6"/>
  <c r="AK8" i="6"/>
  <c r="AN8" i="6" s="1"/>
  <c r="AN26" i="6" s="1"/>
  <c r="AE26" i="6"/>
  <c r="AK26" i="6" l="1"/>
</calcChain>
</file>

<file path=xl/sharedStrings.xml><?xml version="1.0" encoding="utf-8"?>
<sst xmlns="http://schemas.openxmlformats.org/spreadsheetml/2006/main" count="51" uniqueCount="36">
  <si>
    <t>Расчетная бюджетная обеспеченность после выравнивания</t>
  </si>
  <si>
    <t>субсидия</t>
  </si>
  <si>
    <t>Объем субсидий i-му муниципальному району</t>
  </si>
  <si>
    <t>N п/п</t>
  </si>
  <si>
    <t>Наименование муниципального образования</t>
  </si>
  <si>
    <t>Организация отдыха и оздоровления детей и подростков в муниципальных детских оздоровительных лагерях- 52070105</t>
  </si>
  <si>
    <t>Всего потребность</t>
  </si>
  <si>
    <t>Количество детей школьного возраста от 6 до 17 лет (включительно), которых планируется направить на отдых и оздоровление в каникулярное время</t>
  </si>
  <si>
    <t xml:space="preserve">Количество детей школьного возраста от 6 до 17 лет (включительно), которых планируется направить на отдых и оздоровление в каникулярное время
</t>
  </si>
  <si>
    <t>Стоимость путевки в соответствии с постановлением Правительства Ленинградской области</t>
  </si>
  <si>
    <t xml:space="preserve">Количество детей школьного возраста от 6 до 17 лет (включительно) на отдых и оздоровление в каникулярное время, чьи родители работают </t>
  </si>
  <si>
    <t>Размер средств (тыс. руб.)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</si>
  <si>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</si>
  <si>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</si>
  <si>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</si>
  <si>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</si>
  <si>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</si>
  <si>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</si>
  <si>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</si>
  <si>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</si>
  <si>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</si>
  <si>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</si>
  <si>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</si>
  <si>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</si>
  <si>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</si>
  <si>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</si>
  <si>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</si>
  <si>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</si>
  <si>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</si>
  <si>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</si>
  <si>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Всего:</t>
  </si>
  <si>
    <t>Проведение с-витаминизации третьих блюд в оздоровительных лагерях всех типов и видов - 52050104</t>
  </si>
  <si>
    <t>Размер средств (из расчета на одного человека 1 пакетик по 2,5 г стоимостью 10,0 руб.) (тыс. руб.)</t>
  </si>
  <si>
    <t>Доля софинансирования</t>
  </si>
  <si>
    <t>Расчет объема субсидии бюджетам муниципальных образований Ленинградской области на организацию отдыха детей в каникулярное время на 2021 год и на плановый период 2022 и 2023 годов</t>
  </si>
  <si>
    <t>Приложение 14 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</si>
</sst>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1" formatCode="_-* #,##0_р_._-;\-* #,##0_р_._-;_-* \-??_р_._-;_-@_-"/>
    <numFmt numFmtId="172" formatCode="_-* #,##0.0_р_._-;\-* #,##0.0_р_._-;_-* \-??_р_._-;_-@_-"/>
    <numFmt numFmtId="173" formatCode="#,##0.00_ ;\-#,##0.00\ "/>
    <numFmt numFmtId="174" formatCode="_-* #,##0.000\ _₽_-;\-* #,##0.000\ _₽_-;_-* \-???\ _₽_-;_-@_-"/>
    <numFmt numFmtId="175" formatCode="_-* #,##0.00\ _₽_-;\-* #,##0.00\ _₽_-;_-* \-??\ _₽_-;_-@_-"/>
    <numFmt numFmtId="177" formatCode="_-* #,##0.00_р_._-;\-* #,##0.00_р_._-;_-* &quot;-&quot;??_р_._-;_-@_-"/>
    <numFmt numFmtId="178" formatCode="#,##0.000000000000000"/>
  </numFmts>
  <fonts count="17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2">
    <xf numFmtId="0" fontId="0" fillId="0" borderId="0"/>
    <xf numFmtId="164" fontId="13" fillId="0" borderId="0" applyBorder="0" applyProtection="0"/>
    <xf numFmtId="9" fontId="13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3" fillId="0" borderId="0" applyBorder="0" applyProtection="0"/>
    <xf numFmtId="9" fontId="3" fillId="0" borderId="0" applyBorder="0" applyProtection="0"/>
    <xf numFmtId="177" fontId="14" fillId="0" borderId="0" applyFill="0" applyBorder="0" applyAlignment="0" applyProtection="0"/>
    <xf numFmtId="9" fontId="14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6" fillId="0" borderId="1" xfId="10" applyFont="1" applyBorder="1" applyAlignment="1">
      <alignment horizontal="center" vertical="center" wrapText="1"/>
    </xf>
    <xf numFmtId="0" fontId="9" fillId="0" borderId="0" xfId="8" applyFont="1"/>
    <xf numFmtId="0" fontId="10" fillId="0" borderId="2" xfId="8" applyFont="1" applyBorder="1" applyAlignment="1">
      <alignment vertical="center" wrapText="1"/>
    </xf>
    <xf numFmtId="0" fontId="8" fillId="0" borderId="1" xfId="8" applyFont="1" applyBorder="1" applyAlignment="1">
      <alignment horizontal="center" vertical="center" wrapText="1"/>
    </xf>
    <xf numFmtId="0" fontId="6" fillId="0" borderId="1" xfId="8" applyFont="1" applyBorder="1" applyAlignment="1">
      <alignment horizontal="center" vertical="center" wrapText="1"/>
    </xf>
    <xf numFmtId="0" fontId="8" fillId="0" borderId="3" xfId="8" applyFont="1" applyBorder="1" applyAlignment="1">
      <alignment horizontal="center" vertical="center" wrapText="1"/>
    </xf>
    <xf numFmtId="0" fontId="8" fillId="0" borderId="4" xfId="8" applyFont="1" applyBorder="1" applyAlignment="1">
      <alignment horizontal="center" vertical="center" wrapText="1"/>
    </xf>
    <xf numFmtId="0" fontId="9" fillId="0" borderId="1" xfId="10" applyFont="1" applyBorder="1" applyAlignment="1">
      <alignment vertical="center" wrapText="1"/>
    </xf>
    <xf numFmtId="0" fontId="8" fillId="0" borderId="1" xfId="8" applyFont="1" applyBorder="1" applyAlignment="1">
      <alignment vertical="center" wrapText="1"/>
    </xf>
    <xf numFmtId="167" fontId="8" fillId="0" borderId="1" xfId="1" applyNumberFormat="1" applyFont="1" applyBorder="1" applyAlignment="1" applyProtection="1">
      <alignment vertical="center" wrapText="1"/>
    </xf>
    <xf numFmtId="166" fontId="8" fillId="0" borderId="1" xfId="1" applyNumberFormat="1" applyFont="1" applyBorder="1" applyAlignment="1" applyProtection="1">
      <alignment horizontal="center" vertical="center" wrapText="1"/>
    </xf>
    <xf numFmtId="169" fontId="8" fillId="0" borderId="1" xfId="1" applyNumberFormat="1" applyFont="1" applyBorder="1" applyAlignment="1" applyProtection="1">
      <alignment horizontal="right" vertical="center" wrapText="1"/>
    </xf>
    <xf numFmtId="171" fontId="8" fillId="0" borderId="1" xfId="60" applyNumberFormat="1" applyFont="1" applyBorder="1" applyAlignment="1" applyProtection="1">
      <alignment horizontal="center" vertical="center" wrapText="1"/>
    </xf>
    <xf numFmtId="0" fontId="10" fillId="0" borderId="1" xfId="8" applyFont="1" applyBorder="1" applyAlignment="1">
      <alignment horizontal="justify" vertical="center"/>
    </xf>
    <xf numFmtId="0" fontId="10" fillId="0" borderId="1" xfId="8" applyFont="1" applyBorder="1" applyAlignment="1">
      <alignment vertical="center"/>
    </xf>
    <xf numFmtId="167" fontId="10" fillId="0" borderId="1" xfId="1" applyNumberFormat="1" applyFont="1" applyBorder="1" applyAlignment="1" applyProtection="1">
      <alignment vertical="center" wrapText="1"/>
    </xf>
    <xf numFmtId="166" fontId="10" fillId="0" borderId="1" xfId="1" applyNumberFormat="1" applyFont="1" applyBorder="1" applyAlignment="1" applyProtection="1">
      <alignment vertical="center"/>
    </xf>
    <xf numFmtId="169" fontId="10" fillId="0" borderId="1" xfId="1" applyNumberFormat="1" applyFont="1" applyBorder="1" applyAlignment="1" applyProtection="1">
      <alignment horizontal="right" vertical="center" wrapText="1"/>
    </xf>
    <xf numFmtId="172" fontId="10" fillId="0" borderId="1" xfId="60" applyNumberFormat="1" applyFont="1" applyBorder="1" applyAlignment="1" applyProtection="1">
      <alignment vertical="center"/>
    </xf>
    <xf numFmtId="171" fontId="10" fillId="0" borderId="1" xfId="60" applyNumberFormat="1" applyFont="1" applyBorder="1" applyAlignment="1" applyProtection="1">
      <alignment vertical="center"/>
    </xf>
    <xf numFmtId="4" fontId="10" fillId="0" borderId="1" xfId="1" applyNumberFormat="1" applyFont="1" applyBorder="1" applyAlignment="1" applyProtection="1">
      <alignment horizontal="right" vertical="center" wrapText="1"/>
    </xf>
    <xf numFmtId="0" fontId="12" fillId="0" borderId="0" xfId="8" applyFont="1"/>
    <xf numFmtId="0" fontId="8" fillId="0" borderId="0" xfId="8" applyFont="1" applyAlignment="1">
      <alignment horizontal="justify"/>
    </xf>
    <xf numFmtId="167" fontId="9" fillId="0" borderId="0" xfId="8" applyNumberFormat="1" applyFont="1"/>
    <xf numFmtId="166" fontId="9" fillId="0" borderId="0" xfId="8" applyNumberFormat="1" applyFont="1"/>
    <xf numFmtId="172" fontId="9" fillId="0" borderId="0" xfId="8" applyNumberFormat="1" applyFont="1"/>
    <xf numFmtId="171" fontId="9" fillId="0" borderId="0" xfId="8" applyNumberFormat="1" applyFont="1"/>
    <xf numFmtId="173" fontId="9" fillId="0" borderId="0" xfId="8" applyNumberFormat="1" applyFont="1"/>
    <xf numFmtId="174" fontId="9" fillId="0" borderId="0" xfId="8" applyNumberFormat="1" applyFont="1"/>
    <xf numFmtId="175" fontId="9" fillId="0" borderId="0" xfId="8" applyNumberFormat="1" applyFont="1"/>
    <xf numFmtId="168" fontId="7" fillId="0" borderId="1" xfId="2" applyNumberFormat="1" applyFont="1" applyFill="1" applyBorder="1" applyAlignment="1" applyProtection="1">
      <alignment vertical="center" wrapText="1"/>
    </xf>
    <xf numFmtId="4" fontId="8" fillId="0" borderId="1" xfId="1" applyNumberFormat="1" applyFont="1" applyFill="1" applyBorder="1" applyAlignment="1" applyProtection="1">
      <alignment horizontal="right" vertical="center" wrapText="1"/>
    </xf>
    <xf numFmtId="166" fontId="10" fillId="0" borderId="1" xfId="1" applyNumberFormat="1" applyFont="1" applyFill="1" applyBorder="1" applyAlignment="1" applyProtection="1">
      <alignment vertical="center"/>
    </xf>
    <xf numFmtId="169" fontId="8" fillId="0" borderId="1" xfId="1" applyNumberFormat="1" applyFont="1" applyFill="1" applyBorder="1" applyAlignment="1" applyProtection="1">
      <alignment horizontal="right" vertical="center" wrapText="1"/>
    </xf>
    <xf numFmtId="169" fontId="10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8" applyFont="1" applyBorder="1" applyAlignment="1">
      <alignment horizontal="center" vertical="center" wrapText="1"/>
    </xf>
    <xf numFmtId="4" fontId="10" fillId="0" borderId="1" xfId="1" applyNumberFormat="1" applyFont="1" applyFill="1" applyBorder="1" applyAlignment="1" applyProtection="1">
      <alignment horizontal="right" vertical="center" wrapText="1"/>
    </xf>
    <xf numFmtId="166" fontId="8" fillId="0" borderId="1" xfId="1" applyNumberFormat="1" applyFont="1" applyFill="1" applyBorder="1" applyAlignment="1" applyProtection="1">
      <alignment horizontal="center" vertical="center" wrapText="1"/>
    </xf>
    <xf numFmtId="4" fontId="10" fillId="3" borderId="1" xfId="1" applyNumberFormat="1" applyFont="1" applyFill="1" applyBorder="1" applyAlignment="1" applyProtection="1">
      <alignment horizontal="right" vertical="center" wrapText="1"/>
    </xf>
    <xf numFmtId="169" fontId="10" fillId="3" borderId="1" xfId="1" applyNumberFormat="1" applyFont="1" applyFill="1" applyBorder="1" applyAlignment="1" applyProtection="1">
      <alignment horizontal="right" vertical="center" wrapText="1"/>
    </xf>
    <xf numFmtId="178" fontId="6" fillId="2" borderId="1" xfId="1" applyNumberFormat="1" applyFont="1" applyFill="1" applyBorder="1" applyAlignment="1" applyProtection="1">
      <alignment vertical="center" wrapText="1"/>
    </xf>
    <xf numFmtId="0" fontId="6" fillId="0" borderId="1" xfId="10" applyFont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167" fontId="10" fillId="0" borderId="1" xfId="1" applyNumberFormat="1" applyFont="1" applyFill="1" applyBorder="1" applyAlignment="1" applyProtection="1">
      <alignment vertical="center" wrapText="1"/>
    </xf>
    <xf numFmtId="167" fontId="9" fillId="0" borderId="0" xfId="8" applyNumberFormat="1" applyFont="1" applyFill="1"/>
    <xf numFmtId="0" fontId="9" fillId="0" borderId="0" xfId="8" applyFont="1" applyFill="1"/>
    <xf numFmtId="4" fontId="8" fillId="0" borderId="1" xfId="1" applyNumberFormat="1" applyFont="1" applyBorder="1" applyAlignment="1" applyProtection="1">
      <alignment horizontal="right" vertical="center" wrapText="1"/>
    </xf>
    <xf numFmtId="0" fontId="8" fillId="0" borderId="1" xfId="8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6" fillId="0" borderId="1" xfId="8" applyFont="1" applyBorder="1" applyAlignment="1">
      <alignment horizontal="center" vertical="center" wrapText="1"/>
    </xf>
    <xf numFmtId="0" fontId="11" fillId="0" borderId="1" xfId="10" applyFont="1" applyBorder="1" applyAlignment="1">
      <alignment horizontal="center" vertical="center" wrapText="1"/>
    </xf>
    <xf numFmtId="0" fontId="15" fillId="0" borderId="2" xfId="8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right" vertical="top"/>
    </xf>
    <xf numFmtId="169" fontId="8" fillId="0" borderId="1" xfId="8" applyNumberFormat="1" applyFont="1" applyFill="1" applyBorder="1" applyAlignment="1">
      <alignment horizontal="right"/>
    </xf>
    <xf numFmtId="9" fontId="8" fillId="0" borderId="5" xfId="2" applyFont="1" applyFill="1" applyBorder="1" applyAlignment="1" applyProtection="1">
      <alignment horizontal="center" vertical="center"/>
    </xf>
    <xf numFmtId="9" fontId="8" fillId="0" borderId="3" xfId="2" applyFont="1" applyFill="1" applyBorder="1" applyAlignment="1" applyProtection="1">
      <alignment horizontal="center" vertical="center"/>
    </xf>
    <xf numFmtId="9" fontId="8" fillId="0" borderId="4" xfId="2" applyFont="1" applyFill="1" applyBorder="1" applyAlignment="1" applyProtection="1">
      <alignment horizontal="center" vertical="center"/>
    </xf>
  </cellXfs>
  <cellStyles count="102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2" xfId="9"/>
    <cellStyle name="Обычный 2 2" xfId="10"/>
    <cellStyle name="Обычный 2 2 2" xfId="11"/>
    <cellStyle name="Обычный 2 3" xfId="1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Финансовый" xfId="1" builtinId="3"/>
    <cellStyle name="Финансовый 10" xfId="101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30"/>
  <sheetViews>
    <sheetView tabSelected="1" view="pageBreakPreview" zoomScale="80" zoomScaleNormal="70" zoomScaleSheetLayoutView="80" workbookViewId="0">
      <pane xSplit="8" ySplit="7" topLeftCell="I8" activePane="bottomRight" state="frozen"/>
      <selection pane="topRight" activeCell="I1" sqref="I1"/>
      <selection pane="bottomLeft" activeCell="A6" sqref="A6"/>
      <selection pane="bottomRight" activeCell="M6" sqref="M6"/>
    </sheetView>
  </sheetViews>
  <sheetFormatPr defaultRowHeight="15" x14ac:dyDescent="0.2"/>
  <cols>
    <col min="1" max="1" width="6.42578125" style="2" customWidth="1"/>
    <col min="2" max="2" width="39.28515625" style="2" customWidth="1"/>
    <col min="3" max="5" width="8.7109375" style="2" hidden="1" customWidth="1"/>
    <col min="6" max="8" width="9.42578125" style="46" customWidth="1"/>
    <col min="9" max="9" width="19" style="2" customWidth="1"/>
    <col min="10" max="10" width="16.28515625" style="2" customWidth="1"/>
    <col min="11" max="11" width="12.28515625" style="2" customWidth="1"/>
    <col min="12" max="12" width="1.7109375" style="2" hidden="1" customWidth="1"/>
    <col min="13" max="13" width="19.85546875" style="2" customWidth="1"/>
    <col min="14" max="14" width="12.28515625" style="2" customWidth="1"/>
    <col min="15" max="15" width="11.85546875" style="2" customWidth="1"/>
    <col min="16" max="16" width="21.5703125" style="2" customWidth="1"/>
    <col min="17" max="18" width="12.28515625" style="2" customWidth="1"/>
    <col min="19" max="19" width="15.28515625" style="2" customWidth="1"/>
    <col min="20" max="20" width="20.140625" style="2" customWidth="1"/>
    <col min="21" max="21" width="16.5703125" style="2" customWidth="1"/>
    <col min="22" max="22" width="15.42578125" style="2" bestFit="1" customWidth="1"/>
    <col min="23" max="23" width="1.7109375" style="2" hidden="1" customWidth="1"/>
    <col min="24" max="24" width="15.7109375" style="2" customWidth="1"/>
    <col min="25" max="25" width="19.42578125" style="2" customWidth="1"/>
    <col min="26" max="26" width="16.7109375" style="2" customWidth="1"/>
    <col min="27" max="27" width="15.42578125" style="2" bestFit="1" customWidth="1"/>
    <col min="28" max="28" width="16.140625" style="2" customWidth="1"/>
    <col min="29" max="29" width="16.28515625" style="2" customWidth="1"/>
    <col min="30" max="31" width="15.85546875" style="2" customWidth="1"/>
    <col min="32" max="34" width="15.7109375" style="2" customWidth="1"/>
    <col min="35" max="35" width="15.28515625" style="2" customWidth="1"/>
    <col min="36" max="37" width="15.42578125" style="2" bestFit="1" customWidth="1"/>
    <col min="38" max="38" width="11.28515625" style="2" customWidth="1"/>
    <col min="39" max="40" width="11.5703125" style="2" customWidth="1"/>
    <col min="41" max="1004" width="8.85546875" style="2" customWidth="1"/>
  </cols>
  <sheetData>
    <row r="1" spans="1:40" ht="18.75" x14ac:dyDescent="0.2">
      <c r="R1" s="54" t="s">
        <v>35</v>
      </c>
    </row>
    <row r="3" spans="1:40" ht="55.5" customHeight="1" x14ac:dyDescent="0.2">
      <c r="B3" s="3"/>
      <c r="C3" s="3"/>
      <c r="D3" s="3"/>
      <c r="E3" s="3"/>
      <c r="F3" s="53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40" ht="23.45" customHeight="1" x14ac:dyDescent="0.2">
      <c r="A4" s="48" t="s">
        <v>3</v>
      </c>
      <c r="B4" s="48" t="s">
        <v>4</v>
      </c>
      <c r="C4" s="49" t="s">
        <v>0</v>
      </c>
      <c r="D4" s="49"/>
      <c r="E4" s="49"/>
      <c r="F4" s="50" t="s">
        <v>33</v>
      </c>
      <c r="G4" s="50"/>
      <c r="H4" s="50"/>
      <c r="I4" s="51" t="s">
        <v>31</v>
      </c>
      <c r="J4" s="51"/>
      <c r="K4" s="51"/>
      <c r="L4" s="51"/>
      <c r="M4" s="51"/>
      <c r="N4" s="51"/>
      <c r="O4" s="51"/>
      <c r="P4" s="51"/>
      <c r="Q4" s="51"/>
      <c r="R4" s="51"/>
      <c r="S4" s="51" t="s">
        <v>5</v>
      </c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 t="s">
        <v>6</v>
      </c>
      <c r="AG4" s="51"/>
      <c r="AH4" s="51"/>
      <c r="AI4" s="52" t="s">
        <v>2</v>
      </c>
      <c r="AJ4" s="52"/>
      <c r="AK4" s="52"/>
      <c r="AL4" s="52" t="s">
        <v>2</v>
      </c>
      <c r="AM4" s="52"/>
      <c r="AN4" s="52"/>
    </row>
    <row r="5" spans="1:40" ht="21.6" customHeight="1" x14ac:dyDescent="0.2">
      <c r="A5" s="48"/>
      <c r="B5" s="48"/>
      <c r="C5" s="49"/>
      <c r="D5" s="49"/>
      <c r="E5" s="49"/>
      <c r="F5" s="50"/>
      <c r="G5" s="50"/>
      <c r="H5" s="50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52"/>
      <c r="AK5" s="52"/>
      <c r="AL5" s="52"/>
      <c r="AM5" s="52"/>
      <c r="AN5" s="52"/>
    </row>
    <row r="6" spans="1:40" ht="172.9" customHeight="1" x14ac:dyDescent="0.2">
      <c r="A6" s="48"/>
      <c r="B6" s="48"/>
      <c r="C6" s="49">
        <v>2021</v>
      </c>
      <c r="D6" s="49">
        <v>2022</v>
      </c>
      <c r="E6" s="49">
        <v>2023</v>
      </c>
      <c r="F6" s="56">
        <v>0.1</v>
      </c>
      <c r="G6" s="57"/>
      <c r="H6" s="58"/>
      <c r="I6" s="5" t="s">
        <v>7</v>
      </c>
      <c r="J6" s="5" t="s">
        <v>32</v>
      </c>
      <c r="K6" s="5" t="s">
        <v>1</v>
      </c>
      <c r="L6" s="5"/>
      <c r="M6" s="5" t="s">
        <v>8</v>
      </c>
      <c r="N6" s="5" t="s">
        <v>32</v>
      </c>
      <c r="O6" s="5" t="s">
        <v>1</v>
      </c>
      <c r="P6" s="5" t="s">
        <v>7</v>
      </c>
      <c r="Q6" s="5" t="s">
        <v>32</v>
      </c>
      <c r="R6" s="36" t="s">
        <v>1</v>
      </c>
      <c r="S6" s="5" t="s">
        <v>9</v>
      </c>
      <c r="T6" s="5" t="s">
        <v>10</v>
      </c>
      <c r="U6" s="5" t="s">
        <v>11</v>
      </c>
      <c r="V6" s="5" t="s">
        <v>1</v>
      </c>
      <c r="W6" s="5"/>
      <c r="X6" s="5" t="s">
        <v>9</v>
      </c>
      <c r="Y6" s="5" t="s">
        <v>10</v>
      </c>
      <c r="Z6" s="5" t="s">
        <v>11</v>
      </c>
      <c r="AA6" s="5" t="s">
        <v>1</v>
      </c>
      <c r="AB6" s="5" t="s">
        <v>9</v>
      </c>
      <c r="AC6" s="5" t="s">
        <v>10</v>
      </c>
      <c r="AD6" s="5" t="s">
        <v>11</v>
      </c>
      <c r="AE6" s="36" t="s">
        <v>1</v>
      </c>
      <c r="AF6" s="1">
        <v>2021</v>
      </c>
      <c r="AG6" s="1">
        <v>2022</v>
      </c>
      <c r="AH6" s="1">
        <v>2023</v>
      </c>
      <c r="AI6" s="1">
        <v>2021</v>
      </c>
      <c r="AJ6" s="1">
        <v>2022</v>
      </c>
      <c r="AK6" s="1">
        <v>2023</v>
      </c>
      <c r="AL6" s="42">
        <v>2021</v>
      </c>
      <c r="AM6" s="42">
        <v>2022</v>
      </c>
      <c r="AN6" s="42">
        <v>2023</v>
      </c>
    </row>
    <row r="7" spans="1:40" ht="15.75" x14ac:dyDescent="0.2">
      <c r="A7" s="4"/>
      <c r="B7" s="4"/>
      <c r="C7" s="49"/>
      <c r="D7" s="49"/>
      <c r="E7" s="49"/>
      <c r="F7" s="43">
        <v>2021</v>
      </c>
      <c r="G7" s="43">
        <v>2022</v>
      </c>
      <c r="H7" s="43">
        <v>2023</v>
      </c>
      <c r="I7" s="48">
        <v>2021</v>
      </c>
      <c r="J7" s="48"/>
      <c r="K7" s="48"/>
      <c r="L7" s="6"/>
      <c r="M7" s="48">
        <v>2022</v>
      </c>
      <c r="N7" s="48"/>
      <c r="O7" s="48"/>
      <c r="P7" s="48">
        <v>2023</v>
      </c>
      <c r="Q7" s="48"/>
      <c r="R7" s="48"/>
      <c r="S7" s="48">
        <v>2021</v>
      </c>
      <c r="T7" s="48"/>
      <c r="U7" s="48"/>
      <c r="V7" s="48"/>
      <c r="W7" s="6"/>
      <c r="X7" s="48">
        <v>2022</v>
      </c>
      <c r="Y7" s="48"/>
      <c r="Z7" s="48"/>
      <c r="AA7" s="48"/>
      <c r="AB7" s="48">
        <v>2023</v>
      </c>
      <c r="AC7" s="48"/>
      <c r="AD7" s="48"/>
      <c r="AE7" s="48"/>
      <c r="AF7" s="7"/>
      <c r="AG7" s="7"/>
      <c r="AH7" s="7"/>
      <c r="AI7" s="8"/>
      <c r="AJ7" s="8"/>
      <c r="AK7" s="8"/>
    </row>
    <row r="8" spans="1:40" ht="15.75" customHeight="1" x14ac:dyDescent="0.25">
      <c r="A8" s="4">
        <v>1</v>
      </c>
      <c r="B8" s="9" t="s">
        <v>12</v>
      </c>
      <c r="C8" s="10">
        <v>1.492</v>
      </c>
      <c r="D8" s="10">
        <v>1.492</v>
      </c>
      <c r="E8" s="10">
        <v>1.492</v>
      </c>
      <c r="F8" s="31">
        <v>0.11</v>
      </c>
      <c r="G8" s="31">
        <v>0.11</v>
      </c>
      <c r="H8" s="31">
        <v>0.11</v>
      </c>
      <c r="I8" s="38">
        <v>775</v>
      </c>
      <c r="J8" s="32">
        <f>ROUND(I8*10,2)</f>
        <v>7750</v>
      </c>
      <c r="K8" s="32">
        <f>ROUND(J8*(1-F8),2)</f>
        <v>6897.5</v>
      </c>
      <c r="L8" s="41">
        <f>(J8-K8)/J8*100</f>
        <v>11</v>
      </c>
      <c r="M8" s="11">
        <f t="shared" ref="M8:M25" si="0">I8</f>
        <v>775</v>
      </c>
      <c r="N8" s="32">
        <f>ROUND(M8*10,0)</f>
        <v>7750</v>
      </c>
      <c r="O8" s="32">
        <f>ROUND(N8*(1-G8),2)</f>
        <v>6897.5</v>
      </c>
      <c r="P8" s="11">
        <f t="shared" ref="P8:P25" si="1">I8</f>
        <v>775</v>
      </c>
      <c r="Q8" s="32">
        <f>ROUND(P8*10,0)</f>
        <v>7750</v>
      </c>
      <c r="R8" s="32">
        <f t="shared" ref="R8:R25" si="2">ROUND(Q8*(1-H8),5)</f>
        <v>6897.5</v>
      </c>
      <c r="S8" s="13">
        <v>24570</v>
      </c>
      <c r="T8" s="13">
        <v>0</v>
      </c>
      <c r="U8" s="32">
        <f t="shared" ref="U8:U25" si="3">ROUND((S8*T8*0.7)*1/1,2)</f>
        <v>0</v>
      </c>
      <c r="V8" s="32">
        <f t="shared" ref="V8:V25" si="4">ROUND(U8*(1-F8),2)</f>
        <v>0</v>
      </c>
      <c r="W8" s="41">
        <f t="shared" ref="W8:W25" si="5">IF(U8=0,0,(U8-V8)/U8*100)</f>
        <v>0</v>
      </c>
      <c r="X8" s="13">
        <f t="shared" ref="X8:X25" si="6">S8</f>
        <v>24570</v>
      </c>
      <c r="Y8" s="13">
        <f t="shared" ref="Y8:Y25" si="7">T8</f>
        <v>0</v>
      </c>
      <c r="Z8" s="12">
        <f>ROUND((X8*Y8*0.7)*1/1,2)</f>
        <v>0</v>
      </c>
      <c r="AA8" s="47">
        <f t="shared" ref="AA8:AA25" si="8">ROUND(Z8*(1-G8),2)</f>
        <v>0</v>
      </c>
      <c r="AB8" s="13">
        <f t="shared" ref="AB8:AB25" si="9">S8</f>
        <v>24570</v>
      </c>
      <c r="AC8" s="13">
        <f t="shared" ref="AC8:AC25" si="10">Y8</f>
        <v>0</v>
      </c>
      <c r="AD8" s="12">
        <f>ROUND((AB8*AC8*0.7)*1/1,2)</f>
        <v>0</v>
      </c>
      <c r="AE8" s="47">
        <f t="shared" ref="AE8:AE25" si="11">ROUND(AD8*(1-H8),2)</f>
        <v>0</v>
      </c>
      <c r="AF8" s="12">
        <f t="shared" ref="AF8:AF25" si="12">J8+U8</f>
        <v>7750</v>
      </c>
      <c r="AG8" s="12">
        <f t="shared" ref="AG8:AG25" si="13">Z8+N8</f>
        <v>7750</v>
      </c>
      <c r="AH8" s="12">
        <f t="shared" ref="AH8:AH25" si="14">AD8+Q8</f>
        <v>7750</v>
      </c>
      <c r="AI8" s="32">
        <f t="shared" ref="AI8:AI25" si="15">K8+V8</f>
        <v>6897.5</v>
      </c>
      <c r="AJ8" s="34">
        <f t="shared" ref="AJ8:AJ25" si="16">AA8+O8</f>
        <v>6897.5</v>
      </c>
      <c r="AK8" s="34">
        <f t="shared" ref="AK8:AK25" si="17">AE8+R8</f>
        <v>6897.5</v>
      </c>
      <c r="AL8" s="55">
        <f t="shared" ref="AL8" si="18">ROUND(AI8/1000,1)</f>
        <v>6.9</v>
      </c>
      <c r="AM8" s="55">
        <f t="shared" ref="AM8" si="19">ROUND(AJ8/1000,1)</f>
        <v>6.9</v>
      </c>
      <c r="AN8" s="55">
        <f t="shared" ref="AN8" si="20">ROUND(AK8/1000,1)</f>
        <v>6.9</v>
      </c>
    </row>
    <row r="9" spans="1:40" ht="15.75" customHeight="1" x14ac:dyDescent="0.25">
      <c r="A9" s="4">
        <v>2</v>
      </c>
      <c r="B9" s="9" t="s">
        <v>13</v>
      </c>
      <c r="C9" s="10">
        <v>1.492</v>
      </c>
      <c r="D9" s="10">
        <v>1.492</v>
      </c>
      <c r="E9" s="10">
        <v>1.492</v>
      </c>
      <c r="F9" s="31">
        <v>0.1</v>
      </c>
      <c r="G9" s="31">
        <v>0.1</v>
      </c>
      <c r="H9" s="31">
        <v>0.1</v>
      </c>
      <c r="I9" s="11">
        <v>1055</v>
      </c>
      <c r="J9" s="32">
        <f t="shared" ref="J9:J25" si="21">ROUND(I9*10,2)</f>
        <v>10550</v>
      </c>
      <c r="K9" s="32">
        <f t="shared" ref="K9:K25" si="22">ROUND(J9*(1-F9),2)</f>
        <v>9495</v>
      </c>
      <c r="L9" s="41">
        <f t="shared" ref="L9:L25" si="23">(J9-K9)/J9*100</f>
        <v>10</v>
      </c>
      <c r="M9" s="11">
        <f t="shared" si="0"/>
        <v>1055</v>
      </c>
      <c r="N9" s="32">
        <f t="shared" ref="N9:N25" si="24">ROUND(M9*10,0)</f>
        <v>10550</v>
      </c>
      <c r="O9" s="32">
        <f t="shared" ref="O9:O25" si="25">ROUND(N9*(1-G9),2)</f>
        <v>9495</v>
      </c>
      <c r="P9" s="11">
        <f t="shared" si="1"/>
        <v>1055</v>
      </c>
      <c r="Q9" s="32">
        <f t="shared" ref="Q9:Q25" si="26">ROUND(P9*10,0)</f>
        <v>10550</v>
      </c>
      <c r="R9" s="32">
        <f t="shared" si="2"/>
        <v>9495</v>
      </c>
      <c r="S9" s="13">
        <v>24570</v>
      </c>
      <c r="T9" s="13">
        <v>0</v>
      </c>
      <c r="U9" s="32">
        <f t="shared" si="3"/>
        <v>0</v>
      </c>
      <c r="V9" s="32">
        <f t="shared" si="4"/>
        <v>0</v>
      </c>
      <c r="W9" s="41">
        <f t="shared" si="5"/>
        <v>0</v>
      </c>
      <c r="X9" s="13">
        <f t="shared" si="6"/>
        <v>24570</v>
      </c>
      <c r="Y9" s="13">
        <f t="shared" si="7"/>
        <v>0</v>
      </c>
      <c r="Z9" s="12">
        <f t="shared" ref="Z9:Z25" si="27">ROUND((X9*Y9*0.7)*1/1,2)</f>
        <v>0</v>
      </c>
      <c r="AA9" s="47">
        <f t="shared" si="8"/>
        <v>0</v>
      </c>
      <c r="AB9" s="13">
        <f t="shared" si="9"/>
        <v>24570</v>
      </c>
      <c r="AC9" s="13">
        <f t="shared" si="10"/>
        <v>0</v>
      </c>
      <c r="AD9" s="12">
        <f t="shared" ref="AD9:AD25" si="28">ROUND((AB9*AC9*0.7)*1/1,2)</f>
        <v>0</v>
      </c>
      <c r="AE9" s="47">
        <f t="shared" si="11"/>
        <v>0</v>
      </c>
      <c r="AF9" s="12">
        <f t="shared" si="12"/>
        <v>10550</v>
      </c>
      <c r="AG9" s="12">
        <f t="shared" si="13"/>
        <v>10550</v>
      </c>
      <c r="AH9" s="12">
        <f t="shared" si="14"/>
        <v>10550</v>
      </c>
      <c r="AI9" s="32">
        <f t="shared" si="15"/>
        <v>9495</v>
      </c>
      <c r="AJ9" s="34">
        <f t="shared" si="16"/>
        <v>9495</v>
      </c>
      <c r="AK9" s="34">
        <f t="shared" si="17"/>
        <v>9495</v>
      </c>
      <c r="AL9" s="55">
        <f t="shared" ref="AL9:AL25" si="29">ROUND(AI9/1000,1)</f>
        <v>9.5</v>
      </c>
      <c r="AM9" s="55">
        <f t="shared" ref="AM9:AM25" si="30">ROUND(AJ9/1000,1)</f>
        <v>9.5</v>
      </c>
      <c r="AN9" s="55">
        <f t="shared" ref="AN9:AN25" si="31">ROUND(AK9/1000,1)</f>
        <v>9.5</v>
      </c>
    </row>
    <row r="10" spans="1:40" ht="15.75" customHeight="1" x14ac:dyDescent="0.25">
      <c r="A10" s="4">
        <v>3</v>
      </c>
      <c r="B10" s="9" t="s">
        <v>14</v>
      </c>
      <c r="C10" s="10">
        <v>1.492</v>
      </c>
      <c r="D10" s="10">
        <v>1.492</v>
      </c>
      <c r="E10" s="10">
        <v>1.492</v>
      </c>
      <c r="F10" s="31">
        <v>0.1</v>
      </c>
      <c r="G10" s="31">
        <v>0.1</v>
      </c>
      <c r="H10" s="31">
        <v>0.1</v>
      </c>
      <c r="I10" s="11">
        <v>1195</v>
      </c>
      <c r="J10" s="32">
        <f t="shared" si="21"/>
        <v>11950</v>
      </c>
      <c r="K10" s="32">
        <f t="shared" si="22"/>
        <v>10755</v>
      </c>
      <c r="L10" s="41">
        <f t="shared" si="23"/>
        <v>10</v>
      </c>
      <c r="M10" s="11">
        <f t="shared" si="0"/>
        <v>1195</v>
      </c>
      <c r="N10" s="32">
        <f t="shared" si="24"/>
        <v>11950</v>
      </c>
      <c r="O10" s="32">
        <f t="shared" si="25"/>
        <v>10755</v>
      </c>
      <c r="P10" s="11">
        <f t="shared" si="1"/>
        <v>1195</v>
      </c>
      <c r="Q10" s="32">
        <f t="shared" si="26"/>
        <v>11950</v>
      </c>
      <c r="R10" s="32">
        <f t="shared" si="2"/>
        <v>10755</v>
      </c>
      <c r="S10" s="13">
        <v>24570</v>
      </c>
      <c r="T10" s="13">
        <v>0</v>
      </c>
      <c r="U10" s="32">
        <f t="shared" si="3"/>
        <v>0</v>
      </c>
      <c r="V10" s="32">
        <f t="shared" si="4"/>
        <v>0</v>
      </c>
      <c r="W10" s="41">
        <f t="shared" si="5"/>
        <v>0</v>
      </c>
      <c r="X10" s="13">
        <f t="shared" si="6"/>
        <v>24570</v>
      </c>
      <c r="Y10" s="13">
        <f t="shared" si="7"/>
        <v>0</v>
      </c>
      <c r="Z10" s="12">
        <f t="shared" si="27"/>
        <v>0</v>
      </c>
      <c r="AA10" s="47">
        <f t="shared" si="8"/>
        <v>0</v>
      </c>
      <c r="AB10" s="13">
        <f t="shared" si="9"/>
        <v>24570</v>
      </c>
      <c r="AC10" s="13">
        <f t="shared" si="10"/>
        <v>0</v>
      </c>
      <c r="AD10" s="12">
        <f t="shared" si="28"/>
        <v>0</v>
      </c>
      <c r="AE10" s="47">
        <f t="shared" si="11"/>
        <v>0</v>
      </c>
      <c r="AF10" s="12">
        <f t="shared" si="12"/>
        <v>11950</v>
      </c>
      <c r="AG10" s="12">
        <f t="shared" si="13"/>
        <v>11950</v>
      </c>
      <c r="AH10" s="12">
        <f t="shared" si="14"/>
        <v>11950</v>
      </c>
      <c r="AI10" s="32">
        <f t="shared" si="15"/>
        <v>10755</v>
      </c>
      <c r="AJ10" s="34">
        <f t="shared" si="16"/>
        <v>10755</v>
      </c>
      <c r="AK10" s="34">
        <f t="shared" si="17"/>
        <v>10755</v>
      </c>
      <c r="AL10" s="55">
        <f t="shared" si="29"/>
        <v>10.8</v>
      </c>
      <c r="AM10" s="55">
        <f t="shared" si="30"/>
        <v>10.8</v>
      </c>
      <c r="AN10" s="55">
        <f t="shared" si="31"/>
        <v>10.8</v>
      </c>
    </row>
    <row r="11" spans="1:40" ht="18" customHeight="1" x14ac:dyDescent="0.25">
      <c r="A11" s="4">
        <v>4</v>
      </c>
      <c r="B11" s="9" t="s">
        <v>15</v>
      </c>
      <c r="C11" s="10">
        <v>1.492</v>
      </c>
      <c r="D11" s="10">
        <v>1.492</v>
      </c>
      <c r="E11" s="10">
        <v>1.492</v>
      </c>
      <c r="F11" s="31">
        <v>0.1</v>
      </c>
      <c r="G11" s="31">
        <v>0.1</v>
      </c>
      <c r="H11" s="31">
        <v>0.1</v>
      </c>
      <c r="I11" s="11">
        <v>5840</v>
      </c>
      <c r="J11" s="32">
        <f t="shared" si="21"/>
        <v>58400</v>
      </c>
      <c r="K11" s="32">
        <f t="shared" si="22"/>
        <v>52560</v>
      </c>
      <c r="L11" s="41">
        <f t="shared" si="23"/>
        <v>10</v>
      </c>
      <c r="M11" s="11">
        <f t="shared" si="0"/>
        <v>5840</v>
      </c>
      <c r="N11" s="32">
        <f t="shared" si="24"/>
        <v>58400</v>
      </c>
      <c r="O11" s="32">
        <f t="shared" si="25"/>
        <v>52560</v>
      </c>
      <c r="P11" s="11">
        <f t="shared" si="1"/>
        <v>5840</v>
      </c>
      <c r="Q11" s="32">
        <f t="shared" si="26"/>
        <v>58400</v>
      </c>
      <c r="R11" s="32">
        <f t="shared" si="2"/>
        <v>52560</v>
      </c>
      <c r="S11" s="13">
        <v>24570</v>
      </c>
      <c r="T11" s="13">
        <v>250</v>
      </c>
      <c r="U11" s="32">
        <f>ROUND((S11*T11*0.7)*1/1,2)</f>
        <v>4299750</v>
      </c>
      <c r="V11" s="32">
        <f t="shared" si="4"/>
        <v>3869775</v>
      </c>
      <c r="W11" s="41">
        <f t="shared" si="5"/>
        <v>10</v>
      </c>
      <c r="X11" s="13">
        <f t="shared" si="6"/>
        <v>24570</v>
      </c>
      <c r="Y11" s="13">
        <f t="shared" si="7"/>
        <v>250</v>
      </c>
      <c r="Z11" s="12">
        <f t="shared" si="27"/>
        <v>4299750</v>
      </c>
      <c r="AA11" s="47">
        <f t="shared" si="8"/>
        <v>3869775</v>
      </c>
      <c r="AB11" s="13">
        <f t="shared" si="9"/>
        <v>24570</v>
      </c>
      <c r="AC11" s="13">
        <f t="shared" si="10"/>
        <v>250</v>
      </c>
      <c r="AD11" s="12">
        <f t="shared" si="28"/>
        <v>4299750</v>
      </c>
      <c r="AE11" s="47">
        <f t="shared" si="11"/>
        <v>3869775</v>
      </c>
      <c r="AF11" s="12">
        <f t="shared" si="12"/>
        <v>4358150</v>
      </c>
      <c r="AG11" s="12">
        <f t="shared" si="13"/>
        <v>4358150</v>
      </c>
      <c r="AH11" s="12">
        <f t="shared" si="14"/>
        <v>4358150</v>
      </c>
      <c r="AI11" s="32">
        <f t="shared" si="15"/>
        <v>3922335</v>
      </c>
      <c r="AJ11" s="34">
        <f t="shared" si="16"/>
        <v>3922335</v>
      </c>
      <c r="AK11" s="34">
        <f t="shared" si="17"/>
        <v>3922335</v>
      </c>
      <c r="AL11" s="55">
        <f t="shared" si="29"/>
        <v>3922.3</v>
      </c>
      <c r="AM11" s="55">
        <f t="shared" si="30"/>
        <v>3922.3</v>
      </c>
      <c r="AN11" s="55">
        <f t="shared" si="31"/>
        <v>3922.3</v>
      </c>
    </row>
    <row r="12" spans="1:40" ht="15.75" x14ac:dyDescent="0.25">
      <c r="A12" s="4">
        <v>5</v>
      </c>
      <c r="B12" s="9" t="s">
        <v>16</v>
      </c>
      <c r="C12" s="10">
        <v>1.492</v>
      </c>
      <c r="D12" s="10">
        <v>1.492</v>
      </c>
      <c r="E12" s="10">
        <v>1.492</v>
      </c>
      <c r="F12" s="31">
        <v>0.12</v>
      </c>
      <c r="G12" s="31">
        <v>0.12</v>
      </c>
      <c r="H12" s="31">
        <v>0.11</v>
      </c>
      <c r="I12" s="11">
        <v>4215</v>
      </c>
      <c r="J12" s="32">
        <f t="shared" si="21"/>
        <v>42150</v>
      </c>
      <c r="K12" s="32">
        <f t="shared" si="22"/>
        <v>37092</v>
      </c>
      <c r="L12" s="41">
        <f t="shared" si="23"/>
        <v>12</v>
      </c>
      <c r="M12" s="11">
        <f t="shared" si="0"/>
        <v>4215</v>
      </c>
      <c r="N12" s="32">
        <f t="shared" si="24"/>
        <v>42150</v>
      </c>
      <c r="O12" s="32">
        <f t="shared" si="25"/>
        <v>37092</v>
      </c>
      <c r="P12" s="11">
        <f t="shared" si="1"/>
        <v>4215</v>
      </c>
      <c r="Q12" s="32">
        <f t="shared" si="26"/>
        <v>42150</v>
      </c>
      <c r="R12" s="32">
        <f t="shared" si="2"/>
        <v>37513.5</v>
      </c>
      <c r="S12" s="13">
        <v>24570</v>
      </c>
      <c r="T12" s="13">
        <v>1000</v>
      </c>
      <c r="U12" s="32">
        <f t="shared" si="3"/>
        <v>17199000</v>
      </c>
      <c r="V12" s="32">
        <f t="shared" si="4"/>
        <v>15135120</v>
      </c>
      <c r="W12" s="41">
        <f t="shared" si="5"/>
        <v>12</v>
      </c>
      <c r="X12" s="13">
        <f t="shared" si="6"/>
        <v>24570</v>
      </c>
      <c r="Y12" s="13">
        <f t="shared" si="7"/>
        <v>1000</v>
      </c>
      <c r="Z12" s="12">
        <f>ROUND((X12*Y12*0.7)*1/1,2)</f>
        <v>17199000</v>
      </c>
      <c r="AA12" s="47">
        <f t="shared" si="8"/>
        <v>15135120</v>
      </c>
      <c r="AB12" s="13">
        <f t="shared" si="9"/>
        <v>24570</v>
      </c>
      <c r="AC12" s="13">
        <f t="shared" si="10"/>
        <v>1000</v>
      </c>
      <c r="AD12" s="12">
        <f t="shared" si="28"/>
        <v>17199000</v>
      </c>
      <c r="AE12" s="47">
        <f t="shared" si="11"/>
        <v>15307110</v>
      </c>
      <c r="AF12" s="12">
        <f t="shared" si="12"/>
        <v>17241150</v>
      </c>
      <c r="AG12" s="12">
        <f t="shared" si="13"/>
        <v>17241150</v>
      </c>
      <c r="AH12" s="12">
        <f t="shared" si="14"/>
        <v>17241150</v>
      </c>
      <c r="AI12" s="32">
        <f t="shared" si="15"/>
        <v>15172212</v>
      </c>
      <c r="AJ12" s="34">
        <f t="shared" si="16"/>
        <v>15172212</v>
      </c>
      <c r="AK12" s="34">
        <f t="shared" si="17"/>
        <v>15344623.5</v>
      </c>
      <c r="AL12" s="55">
        <f t="shared" si="29"/>
        <v>15172.2</v>
      </c>
      <c r="AM12" s="55">
        <f t="shared" si="30"/>
        <v>15172.2</v>
      </c>
      <c r="AN12" s="55">
        <f t="shared" si="31"/>
        <v>15344.6</v>
      </c>
    </row>
    <row r="13" spans="1:40" ht="15.75" customHeight="1" x14ac:dyDescent="0.25">
      <c r="A13" s="4">
        <v>6</v>
      </c>
      <c r="B13" s="9" t="s">
        <v>17</v>
      </c>
      <c r="C13" s="10">
        <v>1.492</v>
      </c>
      <c r="D13" s="10">
        <v>1.492</v>
      </c>
      <c r="E13" s="10">
        <v>1.492</v>
      </c>
      <c r="F13" s="31">
        <v>0.1</v>
      </c>
      <c r="G13" s="31">
        <v>0.1</v>
      </c>
      <c r="H13" s="31">
        <v>0.13</v>
      </c>
      <c r="I13" s="11">
        <v>3040</v>
      </c>
      <c r="J13" s="32">
        <f t="shared" si="21"/>
        <v>30400</v>
      </c>
      <c r="K13" s="32">
        <f t="shared" si="22"/>
        <v>27360</v>
      </c>
      <c r="L13" s="41">
        <f t="shared" si="23"/>
        <v>10</v>
      </c>
      <c r="M13" s="11">
        <f t="shared" si="0"/>
        <v>3040</v>
      </c>
      <c r="N13" s="32">
        <f t="shared" si="24"/>
        <v>30400</v>
      </c>
      <c r="O13" s="32">
        <f t="shared" si="25"/>
        <v>27360</v>
      </c>
      <c r="P13" s="11">
        <f t="shared" si="1"/>
        <v>3040</v>
      </c>
      <c r="Q13" s="32">
        <f t="shared" si="26"/>
        <v>30400</v>
      </c>
      <c r="R13" s="32">
        <f t="shared" si="2"/>
        <v>26448</v>
      </c>
      <c r="S13" s="13">
        <v>24570</v>
      </c>
      <c r="T13" s="13">
        <v>270</v>
      </c>
      <c r="U13" s="32">
        <f t="shared" si="3"/>
        <v>4643730</v>
      </c>
      <c r="V13" s="32">
        <f t="shared" si="4"/>
        <v>4179357</v>
      </c>
      <c r="W13" s="41">
        <f t="shared" si="5"/>
        <v>10</v>
      </c>
      <c r="X13" s="13">
        <f t="shared" si="6"/>
        <v>24570</v>
      </c>
      <c r="Y13" s="13">
        <f t="shared" si="7"/>
        <v>270</v>
      </c>
      <c r="Z13" s="12">
        <f t="shared" si="27"/>
        <v>4643730</v>
      </c>
      <c r="AA13" s="47">
        <f t="shared" si="8"/>
        <v>4179357</v>
      </c>
      <c r="AB13" s="13">
        <f t="shared" si="9"/>
        <v>24570</v>
      </c>
      <c r="AC13" s="13">
        <f t="shared" si="10"/>
        <v>270</v>
      </c>
      <c r="AD13" s="12">
        <f t="shared" si="28"/>
        <v>4643730</v>
      </c>
      <c r="AE13" s="47">
        <f t="shared" si="11"/>
        <v>4040045.1</v>
      </c>
      <c r="AF13" s="12">
        <f t="shared" si="12"/>
        <v>4674130</v>
      </c>
      <c r="AG13" s="12">
        <f t="shared" si="13"/>
        <v>4674130</v>
      </c>
      <c r="AH13" s="12">
        <f t="shared" si="14"/>
        <v>4674130</v>
      </c>
      <c r="AI13" s="32">
        <f t="shared" si="15"/>
        <v>4206717</v>
      </c>
      <c r="AJ13" s="34">
        <f t="shared" si="16"/>
        <v>4206717</v>
      </c>
      <c r="AK13" s="34">
        <f t="shared" si="17"/>
        <v>4066493.1</v>
      </c>
      <c r="AL13" s="55">
        <f t="shared" si="29"/>
        <v>4206.7</v>
      </c>
      <c r="AM13" s="55">
        <f t="shared" si="30"/>
        <v>4206.7</v>
      </c>
      <c r="AN13" s="55">
        <f t="shared" si="31"/>
        <v>4066.5</v>
      </c>
    </row>
    <row r="14" spans="1:40" ht="15.75" customHeight="1" x14ac:dyDescent="0.25">
      <c r="A14" s="4">
        <v>7</v>
      </c>
      <c r="B14" s="9" t="s">
        <v>18</v>
      </c>
      <c r="C14" s="10">
        <v>1.492</v>
      </c>
      <c r="D14" s="10">
        <v>1.492</v>
      </c>
      <c r="E14" s="10">
        <v>1.492</v>
      </c>
      <c r="F14" s="31">
        <v>0.12</v>
      </c>
      <c r="G14" s="31">
        <v>0.12</v>
      </c>
      <c r="H14" s="31">
        <v>0.11</v>
      </c>
      <c r="I14" s="11">
        <v>1480</v>
      </c>
      <c r="J14" s="32">
        <f t="shared" si="21"/>
        <v>14800</v>
      </c>
      <c r="K14" s="32">
        <f t="shared" si="22"/>
        <v>13024</v>
      </c>
      <c r="L14" s="41">
        <f t="shared" si="23"/>
        <v>12</v>
      </c>
      <c r="M14" s="11">
        <f t="shared" si="0"/>
        <v>1480</v>
      </c>
      <c r="N14" s="32">
        <f t="shared" si="24"/>
        <v>14800</v>
      </c>
      <c r="O14" s="32">
        <f t="shared" si="25"/>
        <v>13024</v>
      </c>
      <c r="P14" s="11">
        <f t="shared" si="1"/>
        <v>1480</v>
      </c>
      <c r="Q14" s="32">
        <f t="shared" si="26"/>
        <v>14800</v>
      </c>
      <c r="R14" s="32">
        <f t="shared" si="2"/>
        <v>13172</v>
      </c>
      <c r="S14" s="13">
        <v>24570</v>
      </c>
      <c r="T14" s="13">
        <v>150</v>
      </c>
      <c r="U14" s="32">
        <f t="shared" si="3"/>
        <v>2579850</v>
      </c>
      <c r="V14" s="32">
        <f t="shared" si="4"/>
        <v>2270268</v>
      </c>
      <c r="W14" s="41">
        <f t="shared" si="5"/>
        <v>12</v>
      </c>
      <c r="X14" s="13">
        <f t="shared" si="6"/>
        <v>24570</v>
      </c>
      <c r="Y14" s="13">
        <f t="shared" si="7"/>
        <v>150</v>
      </c>
      <c r="Z14" s="12">
        <f t="shared" si="27"/>
        <v>2579850</v>
      </c>
      <c r="AA14" s="47">
        <f t="shared" si="8"/>
        <v>2270268</v>
      </c>
      <c r="AB14" s="13">
        <f t="shared" si="9"/>
        <v>24570</v>
      </c>
      <c r="AC14" s="13">
        <f t="shared" si="10"/>
        <v>150</v>
      </c>
      <c r="AD14" s="12">
        <f t="shared" si="28"/>
        <v>2579850</v>
      </c>
      <c r="AE14" s="47">
        <f t="shared" si="11"/>
        <v>2296066.5</v>
      </c>
      <c r="AF14" s="12">
        <f t="shared" si="12"/>
        <v>2594650</v>
      </c>
      <c r="AG14" s="12">
        <f t="shared" si="13"/>
        <v>2594650</v>
      </c>
      <c r="AH14" s="12">
        <f t="shared" si="14"/>
        <v>2594650</v>
      </c>
      <c r="AI14" s="32">
        <f t="shared" si="15"/>
        <v>2283292</v>
      </c>
      <c r="AJ14" s="34">
        <f t="shared" si="16"/>
        <v>2283292</v>
      </c>
      <c r="AK14" s="34">
        <f t="shared" si="17"/>
        <v>2309238.5</v>
      </c>
      <c r="AL14" s="55">
        <f t="shared" si="29"/>
        <v>2283.3000000000002</v>
      </c>
      <c r="AM14" s="55">
        <f t="shared" si="30"/>
        <v>2283.3000000000002</v>
      </c>
      <c r="AN14" s="55">
        <f t="shared" si="31"/>
        <v>2309.1999999999998</v>
      </c>
    </row>
    <row r="15" spans="1:40" ht="15.75" x14ac:dyDescent="0.25">
      <c r="A15" s="4">
        <v>8</v>
      </c>
      <c r="B15" s="9" t="s">
        <v>19</v>
      </c>
      <c r="C15" s="10">
        <v>1.492</v>
      </c>
      <c r="D15" s="10">
        <v>1.492</v>
      </c>
      <c r="E15" s="10">
        <v>1.492</v>
      </c>
      <c r="F15" s="31">
        <v>0.13</v>
      </c>
      <c r="G15" s="31">
        <v>0.13</v>
      </c>
      <c r="H15" s="31">
        <v>0.11</v>
      </c>
      <c r="I15" s="11">
        <v>2022</v>
      </c>
      <c r="J15" s="32">
        <f t="shared" si="21"/>
        <v>20220</v>
      </c>
      <c r="K15" s="32">
        <f t="shared" si="22"/>
        <v>17591.400000000001</v>
      </c>
      <c r="L15" s="41">
        <f t="shared" si="23"/>
        <v>12.999999999999993</v>
      </c>
      <c r="M15" s="11">
        <f t="shared" si="0"/>
        <v>2022</v>
      </c>
      <c r="N15" s="32">
        <f t="shared" si="24"/>
        <v>20220</v>
      </c>
      <c r="O15" s="32">
        <f t="shared" si="25"/>
        <v>17591.400000000001</v>
      </c>
      <c r="P15" s="11">
        <f t="shared" si="1"/>
        <v>2022</v>
      </c>
      <c r="Q15" s="32">
        <f t="shared" si="26"/>
        <v>20220</v>
      </c>
      <c r="R15" s="32">
        <f t="shared" si="2"/>
        <v>17995.8</v>
      </c>
      <c r="S15" s="13">
        <v>24570</v>
      </c>
      <c r="T15" s="13">
        <v>590</v>
      </c>
      <c r="U15" s="32">
        <f t="shared" si="3"/>
        <v>10147410</v>
      </c>
      <c r="V15" s="32">
        <f t="shared" si="4"/>
        <v>8828246.6999999993</v>
      </c>
      <c r="W15" s="41">
        <f t="shared" si="5"/>
        <v>13.000000000000005</v>
      </c>
      <c r="X15" s="13">
        <f t="shared" si="6"/>
        <v>24570</v>
      </c>
      <c r="Y15" s="13">
        <f t="shared" si="7"/>
        <v>590</v>
      </c>
      <c r="Z15" s="12">
        <f t="shared" si="27"/>
        <v>10147410</v>
      </c>
      <c r="AA15" s="47">
        <f t="shared" si="8"/>
        <v>8828246.6999999993</v>
      </c>
      <c r="AB15" s="13">
        <f t="shared" si="9"/>
        <v>24570</v>
      </c>
      <c r="AC15" s="13">
        <f t="shared" si="10"/>
        <v>590</v>
      </c>
      <c r="AD15" s="12">
        <f t="shared" si="28"/>
        <v>10147410</v>
      </c>
      <c r="AE15" s="47">
        <f t="shared" si="11"/>
        <v>9031194.9000000004</v>
      </c>
      <c r="AF15" s="12">
        <f t="shared" si="12"/>
        <v>10167630</v>
      </c>
      <c r="AG15" s="12">
        <f t="shared" si="13"/>
        <v>10167630</v>
      </c>
      <c r="AH15" s="12">
        <f t="shared" si="14"/>
        <v>10167630</v>
      </c>
      <c r="AI15" s="32">
        <f t="shared" si="15"/>
        <v>8845838.0999999996</v>
      </c>
      <c r="AJ15" s="34">
        <f t="shared" si="16"/>
        <v>8845838.0999999996</v>
      </c>
      <c r="AK15" s="34">
        <f t="shared" si="17"/>
        <v>9049190.7000000011</v>
      </c>
      <c r="AL15" s="55">
        <f t="shared" si="29"/>
        <v>8845.7999999999993</v>
      </c>
      <c r="AM15" s="55">
        <f t="shared" si="30"/>
        <v>8845.7999999999993</v>
      </c>
      <c r="AN15" s="55">
        <f t="shared" si="31"/>
        <v>9049.2000000000007</v>
      </c>
    </row>
    <row r="16" spans="1:40" ht="15.75" customHeight="1" x14ac:dyDescent="0.25">
      <c r="A16" s="4">
        <v>9</v>
      </c>
      <c r="B16" s="9" t="s">
        <v>20</v>
      </c>
      <c r="C16" s="10">
        <v>1.492</v>
      </c>
      <c r="D16" s="10">
        <v>1.492</v>
      </c>
      <c r="E16" s="10">
        <v>1.492</v>
      </c>
      <c r="F16" s="31">
        <v>0.1</v>
      </c>
      <c r="G16" s="31">
        <v>0.1</v>
      </c>
      <c r="H16" s="31">
        <v>0.1</v>
      </c>
      <c r="I16" s="11">
        <v>1650</v>
      </c>
      <c r="J16" s="32">
        <f t="shared" si="21"/>
        <v>16500</v>
      </c>
      <c r="K16" s="32">
        <f t="shared" si="22"/>
        <v>14850</v>
      </c>
      <c r="L16" s="41">
        <f t="shared" si="23"/>
        <v>10</v>
      </c>
      <c r="M16" s="11">
        <f t="shared" si="0"/>
        <v>1650</v>
      </c>
      <c r="N16" s="32">
        <f t="shared" si="24"/>
        <v>16500</v>
      </c>
      <c r="O16" s="32">
        <f t="shared" si="25"/>
        <v>14850</v>
      </c>
      <c r="P16" s="11">
        <f t="shared" si="1"/>
        <v>1650</v>
      </c>
      <c r="Q16" s="32">
        <f t="shared" si="26"/>
        <v>16500</v>
      </c>
      <c r="R16" s="32">
        <f t="shared" si="2"/>
        <v>14850</v>
      </c>
      <c r="S16" s="13">
        <v>24570</v>
      </c>
      <c r="T16" s="13">
        <v>0</v>
      </c>
      <c r="U16" s="32">
        <f t="shared" si="3"/>
        <v>0</v>
      </c>
      <c r="V16" s="32">
        <f t="shared" si="4"/>
        <v>0</v>
      </c>
      <c r="W16" s="41">
        <f t="shared" si="5"/>
        <v>0</v>
      </c>
      <c r="X16" s="13">
        <f t="shared" si="6"/>
        <v>24570</v>
      </c>
      <c r="Y16" s="13">
        <f t="shared" si="7"/>
        <v>0</v>
      </c>
      <c r="Z16" s="12">
        <f t="shared" si="27"/>
        <v>0</v>
      </c>
      <c r="AA16" s="47">
        <f t="shared" si="8"/>
        <v>0</v>
      </c>
      <c r="AB16" s="13">
        <f t="shared" si="9"/>
        <v>24570</v>
      </c>
      <c r="AC16" s="13">
        <f t="shared" si="10"/>
        <v>0</v>
      </c>
      <c r="AD16" s="12">
        <f t="shared" si="28"/>
        <v>0</v>
      </c>
      <c r="AE16" s="47">
        <f t="shared" si="11"/>
        <v>0</v>
      </c>
      <c r="AF16" s="12">
        <f t="shared" si="12"/>
        <v>16500</v>
      </c>
      <c r="AG16" s="12">
        <f t="shared" si="13"/>
        <v>16500</v>
      </c>
      <c r="AH16" s="12">
        <f t="shared" si="14"/>
        <v>16500</v>
      </c>
      <c r="AI16" s="32">
        <f t="shared" si="15"/>
        <v>14850</v>
      </c>
      <c r="AJ16" s="34">
        <f t="shared" si="16"/>
        <v>14850</v>
      </c>
      <c r="AK16" s="34">
        <f t="shared" si="17"/>
        <v>14850</v>
      </c>
      <c r="AL16" s="55">
        <f t="shared" si="29"/>
        <v>14.9</v>
      </c>
      <c r="AM16" s="55">
        <f t="shared" si="30"/>
        <v>14.9</v>
      </c>
      <c r="AN16" s="55">
        <f t="shared" si="31"/>
        <v>14.9</v>
      </c>
    </row>
    <row r="17" spans="1:40" ht="15.75" customHeight="1" x14ac:dyDescent="0.25">
      <c r="A17" s="4">
        <v>10</v>
      </c>
      <c r="B17" s="9" t="s">
        <v>21</v>
      </c>
      <c r="C17" s="10">
        <v>1.492</v>
      </c>
      <c r="D17" s="10">
        <v>1.492</v>
      </c>
      <c r="E17" s="10">
        <v>1.492</v>
      </c>
      <c r="F17" s="31">
        <v>0.1</v>
      </c>
      <c r="G17" s="31">
        <v>0.1</v>
      </c>
      <c r="H17" s="31">
        <v>0.1</v>
      </c>
      <c r="I17" s="11">
        <v>515</v>
      </c>
      <c r="J17" s="32">
        <f t="shared" si="21"/>
        <v>5150</v>
      </c>
      <c r="K17" s="32">
        <f t="shared" si="22"/>
        <v>4635</v>
      </c>
      <c r="L17" s="41">
        <f t="shared" si="23"/>
        <v>10</v>
      </c>
      <c r="M17" s="11">
        <f t="shared" si="0"/>
        <v>515</v>
      </c>
      <c r="N17" s="32">
        <f t="shared" si="24"/>
        <v>5150</v>
      </c>
      <c r="O17" s="32">
        <f t="shared" si="25"/>
        <v>4635</v>
      </c>
      <c r="P17" s="11">
        <f t="shared" si="1"/>
        <v>515</v>
      </c>
      <c r="Q17" s="32">
        <f t="shared" si="26"/>
        <v>5150</v>
      </c>
      <c r="R17" s="32">
        <f t="shared" si="2"/>
        <v>4635</v>
      </c>
      <c r="S17" s="13">
        <v>24570</v>
      </c>
      <c r="T17" s="13">
        <v>0</v>
      </c>
      <c r="U17" s="32">
        <f t="shared" si="3"/>
        <v>0</v>
      </c>
      <c r="V17" s="32">
        <f t="shared" si="4"/>
        <v>0</v>
      </c>
      <c r="W17" s="41">
        <f t="shared" si="5"/>
        <v>0</v>
      </c>
      <c r="X17" s="13">
        <f t="shared" si="6"/>
        <v>24570</v>
      </c>
      <c r="Y17" s="13">
        <f t="shared" si="7"/>
        <v>0</v>
      </c>
      <c r="Z17" s="12">
        <f t="shared" si="27"/>
        <v>0</v>
      </c>
      <c r="AA17" s="47">
        <f t="shared" si="8"/>
        <v>0</v>
      </c>
      <c r="AB17" s="13">
        <f t="shared" si="9"/>
        <v>24570</v>
      </c>
      <c r="AC17" s="13">
        <f t="shared" si="10"/>
        <v>0</v>
      </c>
      <c r="AD17" s="12">
        <f t="shared" si="28"/>
        <v>0</v>
      </c>
      <c r="AE17" s="47">
        <f t="shared" si="11"/>
        <v>0</v>
      </c>
      <c r="AF17" s="12">
        <f t="shared" si="12"/>
        <v>5150</v>
      </c>
      <c r="AG17" s="12">
        <f t="shared" si="13"/>
        <v>5150</v>
      </c>
      <c r="AH17" s="12">
        <f t="shared" si="14"/>
        <v>5150</v>
      </c>
      <c r="AI17" s="32">
        <f t="shared" si="15"/>
        <v>4635</v>
      </c>
      <c r="AJ17" s="34">
        <f t="shared" si="16"/>
        <v>4635</v>
      </c>
      <c r="AK17" s="34">
        <f t="shared" si="17"/>
        <v>4635</v>
      </c>
      <c r="AL17" s="55">
        <f t="shared" si="29"/>
        <v>4.5999999999999996</v>
      </c>
      <c r="AM17" s="55">
        <f t="shared" si="30"/>
        <v>4.5999999999999996</v>
      </c>
      <c r="AN17" s="55">
        <f t="shared" si="31"/>
        <v>4.5999999999999996</v>
      </c>
    </row>
    <row r="18" spans="1:40" ht="15.75" customHeight="1" x14ac:dyDescent="0.25">
      <c r="A18" s="4">
        <v>11</v>
      </c>
      <c r="B18" s="9" t="s">
        <v>22</v>
      </c>
      <c r="C18" s="10">
        <v>1.492</v>
      </c>
      <c r="D18" s="10">
        <v>1.492</v>
      </c>
      <c r="E18" s="10">
        <v>1.492</v>
      </c>
      <c r="F18" s="31">
        <v>0.11</v>
      </c>
      <c r="G18" s="31">
        <v>0.11</v>
      </c>
      <c r="H18" s="31">
        <v>0.11</v>
      </c>
      <c r="I18" s="11">
        <v>1444</v>
      </c>
      <c r="J18" s="32">
        <f t="shared" si="21"/>
        <v>14440</v>
      </c>
      <c r="K18" s="32">
        <f t="shared" si="22"/>
        <v>12851.6</v>
      </c>
      <c r="L18" s="41">
        <f t="shared" si="23"/>
        <v>10.999999999999996</v>
      </c>
      <c r="M18" s="11">
        <f t="shared" si="0"/>
        <v>1444</v>
      </c>
      <c r="N18" s="32">
        <f t="shared" si="24"/>
        <v>14440</v>
      </c>
      <c r="O18" s="32">
        <f t="shared" si="25"/>
        <v>12851.6</v>
      </c>
      <c r="P18" s="11">
        <f t="shared" si="1"/>
        <v>1444</v>
      </c>
      <c r="Q18" s="32">
        <f t="shared" si="26"/>
        <v>14440</v>
      </c>
      <c r="R18" s="32">
        <f t="shared" si="2"/>
        <v>12851.6</v>
      </c>
      <c r="S18" s="13">
        <v>24570</v>
      </c>
      <c r="T18" s="13">
        <v>0</v>
      </c>
      <c r="U18" s="32">
        <f t="shared" si="3"/>
        <v>0</v>
      </c>
      <c r="V18" s="32">
        <f t="shared" si="4"/>
        <v>0</v>
      </c>
      <c r="W18" s="41">
        <f t="shared" si="5"/>
        <v>0</v>
      </c>
      <c r="X18" s="13">
        <f t="shared" si="6"/>
        <v>24570</v>
      </c>
      <c r="Y18" s="13">
        <f t="shared" si="7"/>
        <v>0</v>
      </c>
      <c r="Z18" s="12">
        <f t="shared" si="27"/>
        <v>0</v>
      </c>
      <c r="AA18" s="47">
        <f t="shared" si="8"/>
        <v>0</v>
      </c>
      <c r="AB18" s="13">
        <f t="shared" si="9"/>
        <v>24570</v>
      </c>
      <c r="AC18" s="13">
        <f t="shared" si="10"/>
        <v>0</v>
      </c>
      <c r="AD18" s="12">
        <f t="shared" si="28"/>
        <v>0</v>
      </c>
      <c r="AE18" s="47">
        <f t="shared" si="11"/>
        <v>0</v>
      </c>
      <c r="AF18" s="12">
        <f t="shared" si="12"/>
        <v>14440</v>
      </c>
      <c r="AG18" s="12">
        <f t="shared" si="13"/>
        <v>14440</v>
      </c>
      <c r="AH18" s="12">
        <f t="shared" si="14"/>
        <v>14440</v>
      </c>
      <c r="AI18" s="32">
        <f t="shared" si="15"/>
        <v>12851.6</v>
      </c>
      <c r="AJ18" s="34">
        <f t="shared" si="16"/>
        <v>12851.6</v>
      </c>
      <c r="AK18" s="34">
        <f t="shared" si="17"/>
        <v>12851.6</v>
      </c>
      <c r="AL18" s="55">
        <f t="shared" si="29"/>
        <v>12.9</v>
      </c>
      <c r="AM18" s="55">
        <f t="shared" si="30"/>
        <v>12.9</v>
      </c>
      <c r="AN18" s="55">
        <f t="shared" si="31"/>
        <v>12.9</v>
      </c>
    </row>
    <row r="19" spans="1:40" ht="15.75" customHeight="1" x14ac:dyDescent="0.25">
      <c r="A19" s="4">
        <v>12</v>
      </c>
      <c r="B19" s="9" t="s">
        <v>23</v>
      </c>
      <c r="C19" s="10">
        <v>1.492</v>
      </c>
      <c r="D19" s="10">
        <v>1.492</v>
      </c>
      <c r="E19" s="10">
        <v>1.492</v>
      </c>
      <c r="F19" s="31">
        <v>0.09</v>
      </c>
      <c r="G19" s="31">
        <v>0.09</v>
      </c>
      <c r="H19" s="31">
        <v>0.1</v>
      </c>
      <c r="I19" s="11">
        <v>1770</v>
      </c>
      <c r="J19" s="32">
        <f t="shared" si="21"/>
        <v>17700</v>
      </c>
      <c r="K19" s="32">
        <f t="shared" si="22"/>
        <v>16107</v>
      </c>
      <c r="L19" s="41">
        <f t="shared" si="23"/>
        <v>9</v>
      </c>
      <c r="M19" s="11">
        <f t="shared" si="0"/>
        <v>1770</v>
      </c>
      <c r="N19" s="32">
        <f t="shared" si="24"/>
        <v>17700</v>
      </c>
      <c r="O19" s="32">
        <f t="shared" si="25"/>
        <v>16107</v>
      </c>
      <c r="P19" s="11">
        <f t="shared" si="1"/>
        <v>1770</v>
      </c>
      <c r="Q19" s="32">
        <f t="shared" si="26"/>
        <v>17700</v>
      </c>
      <c r="R19" s="32">
        <f t="shared" si="2"/>
        <v>15930</v>
      </c>
      <c r="S19" s="13">
        <v>24570</v>
      </c>
      <c r="T19" s="13">
        <v>15</v>
      </c>
      <c r="U19" s="32">
        <f t="shared" si="3"/>
        <v>257985</v>
      </c>
      <c r="V19" s="32">
        <f t="shared" si="4"/>
        <v>234766.35</v>
      </c>
      <c r="W19" s="41">
        <f t="shared" si="5"/>
        <v>8.9999999999999982</v>
      </c>
      <c r="X19" s="13">
        <f t="shared" si="6"/>
        <v>24570</v>
      </c>
      <c r="Y19" s="13">
        <f t="shared" si="7"/>
        <v>15</v>
      </c>
      <c r="Z19" s="12">
        <f t="shared" si="27"/>
        <v>257985</v>
      </c>
      <c r="AA19" s="47">
        <f t="shared" si="8"/>
        <v>234766.35</v>
      </c>
      <c r="AB19" s="13">
        <f t="shared" si="9"/>
        <v>24570</v>
      </c>
      <c r="AC19" s="13">
        <f t="shared" si="10"/>
        <v>15</v>
      </c>
      <c r="AD19" s="12">
        <f t="shared" si="28"/>
        <v>257985</v>
      </c>
      <c r="AE19" s="47">
        <f t="shared" si="11"/>
        <v>232186.5</v>
      </c>
      <c r="AF19" s="12">
        <f t="shared" si="12"/>
        <v>275685</v>
      </c>
      <c r="AG19" s="12">
        <f t="shared" si="13"/>
        <v>275685</v>
      </c>
      <c r="AH19" s="12">
        <f t="shared" si="14"/>
        <v>275685</v>
      </c>
      <c r="AI19" s="32">
        <f t="shared" si="15"/>
        <v>250873.35</v>
      </c>
      <c r="AJ19" s="34">
        <f t="shared" si="16"/>
        <v>250873.35</v>
      </c>
      <c r="AK19" s="34">
        <f t="shared" si="17"/>
        <v>248116.5</v>
      </c>
      <c r="AL19" s="55">
        <f t="shared" si="29"/>
        <v>250.9</v>
      </c>
      <c r="AM19" s="55">
        <f t="shared" si="30"/>
        <v>250.9</v>
      </c>
      <c r="AN19" s="55">
        <f t="shared" si="31"/>
        <v>248.1</v>
      </c>
    </row>
    <row r="20" spans="1:40" ht="15" customHeight="1" x14ac:dyDescent="0.25">
      <c r="A20" s="4">
        <v>13</v>
      </c>
      <c r="B20" s="9" t="s">
        <v>24</v>
      </c>
      <c r="C20" s="10">
        <v>1.492</v>
      </c>
      <c r="D20" s="10">
        <v>1.492</v>
      </c>
      <c r="E20" s="10">
        <v>1.492</v>
      </c>
      <c r="F20" s="31">
        <v>0.1</v>
      </c>
      <c r="G20" s="31">
        <v>0.1</v>
      </c>
      <c r="H20" s="31">
        <v>0.1</v>
      </c>
      <c r="I20" s="11">
        <v>1128</v>
      </c>
      <c r="J20" s="32">
        <f t="shared" si="21"/>
        <v>11280</v>
      </c>
      <c r="K20" s="32">
        <f t="shared" si="22"/>
        <v>10152</v>
      </c>
      <c r="L20" s="41">
        <f t="shared" si="23"/>
        <v>10</v>
      </c>
      <c r="M20" s="11">
        <f t="shared" si="0"/>
        <v>1128</v>
      </c>
      <c r="N20" s="32">
        <f t="shared" si="24"/>
        <v>11280</v>
      </c>
      <c r="O20" s="32">
        <f t="shared" si="25"/>
        <v>10152</v>
      </c>
      <c r="P20" s="11">
        <f t="shared" si="1"/>
        <v>1128</v>
      </c>
      <c r="Q20" s="32">
        <f t="shared" si="26"/>
        <v>11280</v>
      </c>
      <c r="R20" s="32">
        <f t="shared" si="2"/>
        <v>10152</v>
      </c>
      <c r="S20" s="13">
        <v>24570</v>
      </c>
      <c r="T20" s="13">
        <v>252</v>
      </c>
      <c r="U20" s="32">
        <f t="shared" si="3"/>
        <v>4334148</v>
      </c>
      <c r="V20" s="32">
        <f t="shared" si="4"/>
        <v>3900733.2</v>
      </c>
      <c r="W20" s="41">
        <f t="shared" si="5"/>
        <v>9.9999999999999964</v>
      </c>
      <c r="X20" s="13">
        <f t="shared" si="6"/>
        <v>24570</v>
      </c>
      <c r="Y20" s="13">
        <f t="shared" si="7"/>
        <v>252</v>
      </c>
      <c r="Z20" s="12">
        <f t="shared" si="27"/>
        <v>4334148</v>
      </c>
      <c r="AA20" s="47">
        <f t="shared" si="8"/>
        <v>3900733.2</v>
      </c>
      <c r="AB20" s="13">
        <f t="shared" si="9"/>
        <v>24570</v>
      </c>
      <c r="AC20" s="13">
        <f t="shared" si="10"/>
        <v>252</v>
      </c>
      <c r="AD20" s="12">
        <f t="shared" si="28"/>
        <v>4334148</v>
      </c>
      <c r="AE20" s="47">
        <f t="shared" si="11"/>
        <v>3900733.2</v>
      </c>
      <c r="AF20" s="12">
        <f t="shared" si="12"/>
        <v>4345428</v>
      </c>
      <c r="AG20" s="12">
        <f t="shared" si="13"/>
        <v>4345428</v>
      </c>
      <c r="AH20" s="12">
        <f t="shared" si="14"/>
        <v>4345428</v>
      </c>
      <c r="AI20" s="32">
        <f t="shared" si="15"/>
        <v>3910885.2</v>
      </c>
      <c r="AJ20" s="34">
        <f t="shared" si="16"/>
        <v>3910885.2</v>
      </c>
      <c r="AK20" s="34">
        <f t="shared" si="17"/>
        <v>3910885.2</v>
      </c>
      <c r="AL20" s="55">
        <f t="shared" si="29"/>
        <v>3910.9</v>
      </c>
      <c r="AM20" s="55">
        <f t="shared" si="30"/>
        <v>3910.9</v>
      </c>
      <c r="AN20" s="55">
        <f t="shared" si="31"/>
        <v>3910.9</v>
      </c>
    </row>
    <row r="21" spans="1:40" ht="15.75" x14ac:dyDescent="0.25">
      <c r="A21" s="4">
        <v>14</v>
      </c>
      <c r="B21" s="9" t="s">
        <v>25</v>
      </c>
      <c r="C21" s="10">
        <v>1.492</v>
      </c>
      <c r="D21" s="10">
        <v>1.492</v>
      </c>
      <c r="E21" s="10">
        <v>1.492</v>
      </c>
      <c r="F21" s="31">
        <v>0.1</v>
      </c>
      <c r="G21" s="31">
        <v>0.1</v>
      </c>
      <c r="H21" s="31">
        <v>0.1</v>
      </c>
      <c r="I21" s="11">
        <v>2300</v>
      </c>
      <c r="J21" s="32">
        <f t="shared" si="21"/>
        <v>23000</v>
      </c>
      <c r="K21" s="32">
        <f t="shared" si="22"/>
        <v>20700</v>
      </c>
      <c r="L21" s="41">
        <f t="shared" si="23"/>
        <v>10</v>
      </c>
      <c r="M21" s="11">
        <f t="shared" si="0"/>
        <v>2300</v>
      </c>
      <c r="N21" s="32">
        <f t="shared" si="24"/>
        <v>23000</v>
      </c>
      <c r="O21" s="32">
        <f t="shared" si="25"/>
        <v>20700</v>
      </c>
      <c r="P21" s="11">
        <f t="shared" si="1"/>
        <v>2300</v>
      </c>
      <c r="Q21" s="32">
        <f t="shared" si="26"/>
        <v>23000</v>
      </c>
      <c r="R21" s="32">
        <f t="shared" si="2"/>
        <v>20700</v>
      </c>
      <c r="S21" s="13">
        <v>24570</v>
      </c>
      <c r="T21" s="13">
        <v>360</v>
      </c>
      <c r="U21" s="32">
        <f t="shared" si="3"/>
        <v>6191640</v>
      </c>
      <c r="V21" s="32">
        <f t="shared" si="4"/>
        <v>5572476</v>
      </c>
      <c r="W21" s="41">
        <f t="shared" si="5"/>
        <v>10</v>
      </c>
      <c r="X21" s="13">
        <f t="shared" si="6"/>
        <v>24570</v>
      </c>
      <c r="Y21" s="13">
        <f t="shared" si="7"/>
        <v>360</v>
      </c>
      <c r="Z21" s="12">
        <f t="shared" si="27"/>
        <v>6191640</v>
      </c>
      <c r="AA21" s="47">
        <f t="shared" si="8"/>
        <v>5572476</v>
      </c>
      <c r="AB21" s="13">
        <f t="shared" si="9"/>
        <v>24570</v>
      </c>
      <c r="AC21" s="13">
        <f t="shared" si="10"/>
        <v>360</v>
      </c>
      <c r="AD21" s="12">
        <f t="shared" si="28"/>
        <v>6191640</v>
      </c>
      <c r="AE21" s="47">
        <f t="shared" si="11"/>
        <v>5572476</v>
      </c>
      <c r="AF21" s="12">
        <f t="shared" si="12"/>
        <v>6214640</v>
      </c>
      <c r="AG21" s="12">
        <f t="shared" si="13"/>
        <v>6214640</v>
      </c>
      <c r="AH21" s="12">
        <f t="shared" si="14"/>
        <v>6214640</v>
      </c>
      <c r="AI21" s="32">
        <f t="shared" si="15"/>
        <v>5593176</v>
      </c>
      <c r="AJ21" s="34">
        <f t="shared" si="16"/>
        <v>5593176</v>
      </c>
      <c r="AK21" s="34">
        <f t="shared" si="17"/>
        <v>5593176</v>
      </c>
      <c r="AL21" s="55">
        <f t="shared" si="29"/>
        <v>5593.2</v>
      </c>
      <c r="AM21" s="55">
        <f t="shared" si="30"/>
        <v>5593.2</v>
      </c>
      <c r="AN21" s="55">
        <f t="shared" si="31"/>
        <v>5593.2</v>
      </c>
    </row>
    <row r="22" spans="1:40" ht="15.75" x14ac:dyDescent="0.25">
      <c r="A22" s="4">
        <v>15</v>
      </c>
      <c r="B22" s="9" t="s">
        <v>26</v>
      </c>
      <c r="C22" s="10">
        <v>1.492</v>
      </c>
      <c r="D22" s="10">
        <v>1.492</v>
      </c>
      <c r="E22" s="10">
        <v>1.492</v>
      </c>
      <c r="F22" s="31">
        <v>0.12</v>
      </c>
      <c r="G22" s="31">
        <v>0.12</v>
      </c>
      <c r="H22" s="31">
        <v>0.1</v>
      </c>
      <c r="I22" s="11">
        <v>1020</v>
      </c>
      <c r="J22" s="32">
        <f t="shared" si="21"/>
        <v>10200</v>
      </c>
      <c r="K22" s="32">
        <f t="shared" si="22"/>
        <v>8976</v>
      </c>
      <c r="L22" s="41">
        <f t="shared" si="23"/>
        <v>12</v>
      </c>
      <c r="M22" s="11">
        <f t="shared" si="0"/>
        <v>1020</v>
      </c>
      <c r="N22" s="32">
        <f t="shared" si="24"/>
        <v>10200</v>
      </c>
      <c r="O22" s="32">
        <f t="shared" si="25"/>
        <v>8976</v>
      </c>
      <c r="P22" s="11">
        <f t="shared" si="1"/>
        <v>1020</v>
      </c>
      <c r="Q22" s="32">
        <f t="shared" si="26"/>
        <v>10200</v>
      </c>
      <c r="R22" s="32">
        <f t="shared" si="2"/>
        <v>9180</v>
      </c>
      <c r="S22" s="13">
        <v>24570</v>
      </c>
      <c r="T22" s="13">
        <v>60</v>
      </c>
      <c r="U22" s="32">
        <f t="shared" si="3"/>
        <v>1031940</v>
      </c>
      <c r="V22" s="32">
        <f t="shared" si="4"/>
        <v>908107.2</v>
      </c>
      <c r="W22" s="41">
        <f t="shared" si="5"/>
        <v>12.000000000000005</v>
      </c>
      <c r="X22" s="13">
        <f t="shared" si="6"/>
        <v>24570</v>
      </c>
      <c r="Y22" s="13">
        <f t="shared" si="7"/>
        <v>60</v>
      </c>
      <c r="Z22" s="12">
        <f t="shared" si="27"/>
        <v>1031940</v>
      </c>
      <c r="AA22" s="47">
        <f t="shared" si="8"/>
        <v>908107.2</v>
      </c>
      <c r="AB22" s="13">
        <f t="shared" si="9"/>
        <v>24570</v>
      </c>
      <c r="AC22" s="13">
        <f t="shared" si="10"/>
        <v>60</v>
      </c>
      <c r="AD22" s="12">
        <f t="shared" si="28"/>
        <v>1031940</v>
      </c>
      <c r="AE22" s="47">
        <f t="shared" si="11"/>
        <v>928746</v>
      </c>
      <c r="AF22" s="12">
        <f t="shared" si="12"/>
        <v>1042140</v>
      </c>
      <c r="AG22" s="12">
        <f t="shared" si="13"/>
        <v>1042140</v>
      </c>
      <c r="AH22" s="12">
        <f t="shared" si="14"/>
        <v>1042140</v>
      </c>
      <c r="AI22" s="32">
        <f t="shared" si="15"/>
        <v>917083.2</v>
      </c>
      <c r="AJ22" s="34">
        <f t="shared" si="16"/>
        <v>917083.2</v>
      </c>
      <c r="AK22" s="34">
        <f t="shared" si="17"/>
        <v>937926</v>
      </c>
      <c r="AL22" s="55">
        <f t="shared" si="29"/>
        <v>917.1</v>
      </c>
      <c r="AM22" s="55">
        <f t="shared" si="30"/>
        <v>917.1</v>
      </c>
      <c r="AN22" s="55">
        <f t="shared" si="31"/>
        <v>937.9</v>
      </c>
    </row>
    <row r="23" spans="1:40" ht="15.75" x14ac:dyDescent="0.25">
      <c r="A23" s="4">
        <v>17</v>
      </c>
      <c r="B23" s="9" t="s">
        <v>27</v>
      </c>
      <c r="C23" s="10">
        <v>1.492</v>
      </c>
      <c r="D23" s="10">
        <v>1.492</v>
      </c>
      <c r="E23" s="10">
        <v>1.492</v>
      </c>
      <c r="F23" s="31">
        <v>0.09</v>
      </c>
      <c r="G23" s="31">
        <v>0.09</v>
      </c>
      <c r="H23" s="31">
        <v>0.1</v>
      </c>
      <c r="I23" s="11">
        <v>1800</v>
      </c>
      <c r="J23" s="32">
        <f t="shared" si="21"/>
        <v>18000</v>
      </c>
      <c r="K23" s="32">
        <f t="shared" si="22"/>
        <v>16380</v>
      </c>
      <c r="L23" s="41">
        <f t="shared" si="23"/>
        <v>9</v>
      </c>
      <c r="M23" s="11">
        <f t="shared" si="0"/>
        <v>1800</v>
      </c>
      <c r="N23" s="32">
        <f t="shared" si="24"/>
        <v>18000</v>
      </c>
      <c r="O23" s="32">
        <f t="shared" si="25"/>
        <v>16380</v>
      </c>
      <c r="P23" s="11">
        <f t="shared" si="1"/>
        <v>1800</v>
      </c>
      <c r="Q23" s="32">
        <f t="shared" si="26"/>
        <v>18000</v>
      </c>
      <c r="R23" s="32">
        <f t="shared" si="2"/>
        <v>16200</v>
      </c>
      <c r="S23" s="13">
        <v>24570</v>
      </c>
      <c r="T23" s="13">
        <v>600</v>
      </c>
      <c r="U23" s="32">
        <f t="shared" si="3"/>
        <v>10319400</v>
      </c>
      <c r="V23" s="32">
        <f t="shared" si="4"/>
        <v>9390654</v>
      </c>
      <c r="W23" s="41">
        <f t="shared" si="5"/>
        <v>9</v>
      </c>
      <c r="X23" s="13">
        <f t="shared" si="6"/>
        <v>24570</v>
      </c>
      <c r="Y23" s="13">
        <f t="shared" si="7"/>
        <v>600</v>
      </c>
      <c r="Z23" s="12">
        <f t="shared" si="27"/>
        <v>10319400</v>
      </c>
      <c r="AA23" s="47">
        <f t="shared" si="8"/>
        <v>9390654</v>
      </c>
      <c r="AB23" s="13">
        <f t="shared" si="9"/>
        <v>24570</v>
      </c>
      <c r="AC23" s="13">
        <f t="shared" si="10"/>
        <v>600</v>
      </c>
      <c r="AD23" s="12">
        <f t="shared" si="28"/>
        <v>10319400</v>
      </c>
      <c r="AE23" s="47">
        <f t="shared" si="11"/>
        <v>9287460</v>
      </c>
      <c r="AF23" s="12">
        <f t="shared" si="12"/>
        <v>10337400</v>
      </c>
      <c r="AG23" s="12">
        <f t="shared" si="13"/>
        <v>10337400</v>
      </c>
      <c r="AH23" s="12">
        <f t="shared" si="14"/>
        <v>10337400</v>
      </c>
      <c r="AI23" s="32">
        <f t="shared" si="15"/>
        <v>9407034</v>
      </c>
      <c r="AJ23" s="34">
        <f t="shared" si="16"/>
        <v>9407034</v>
      </c>
      <c r="AK23" s="34">
        <f t="shared" si="17"/>
        <v>9303660</v>
      </c>
      <c r="AL23" s="55">
        <f t="shared" si="29"/>
        <v>9407</v>
      </c>
      <c r="AM23" s="55">
        <f t="shared" si="30"/>
        <v>9407</v>
      </c>
      <c r="AN23" s="55">
        <f t="shared" si="31"/>
        <v>9303.7000000000007</v>
      </c>
    </row>
    <row r="24" spans="1:40" ht="15.75" x14ac:dyDescent="0.25">
      <c r="A24" s="4">
        <v>18</v>
      </c>
      <c r="B24" s="9" t="s">
        <v>28</v>
      </c>
      <c r="C24" s="10">
        <v>1.492</v>
      </c>
      <c r="D24" s="10">
        <v>1.492</v>
      </c>
      <c r="E24" s="10">
        <v>1.492</v>
      </c>
      <c r="F24" s="31">
        <v>0.1</v>
      </c>
      <c r="G24" s="31">
        <v>0.1</v>
      </c>
      <c r="H24" s="31">
        <v>0.1</v>
      </c>
      <c r="I24" s="11">
        <v>1315</v>
      </c>
      <c r="J24" s="32">
        <f t="shared" si="21"/>
        <v>13150</v>
      </c>
      <c r="K24" s="32">
        <f t="shared" si="22"/>
        <v>11835</v>
      </c>
      <c r="L24" s="41">
        <f t="shared" si="23"/>
        <v>10</v>
      </c>
      <c r="M24" s="11">
        <f t="shared" si="0"/>
        <v>1315</v>
      </c>
      <c r="N24" s="32">
        <f t="shared" si="24"/>
        <v>13150</v>
      </c>
      <c r="O24" s="32">
        <f t="shared" si="25"/>
        <v>11835</v>
      </c>
      <c r="P24" s="11">
        <f t="shared" si="1"/>
        <v>1315</v>
      </c>
      <c r="Q24" s="32">
        <f t="shared" si="26"/>
        <v>13150</v>
      </c>
      <c r="R24" s="32">
        <f t="shared" si="2"/>
        <v>11835</v>
      </c>
      <c r="S24" s="13">
        <v>24570</v>
      </c>
      <c r="T24" s="13">
        <v>0</v>
      </c>
      <c r="U24" s="32">
        <f t="shared" si="3"/>
        <v>0</v>
      </c>
      <c r="V24" s="32">
        <f t="shared" si="4"/>
        <v>0</v>
      </c>
      <c r="W24" s="41">
        <f t="shared" si="5"/>
        <v>0</v>
      </c>
      <c r="X24" s="13">
        <f t="shared" si="6"/>
        <v>24570</v>
      </c>
      <c r="Y24" s="13">
        <f t="shared" si="7"/>
        <v>0</v>
      </c>
      <c r="Z24" s="12">
        <f t="shared" si="27"/>
        <v>0</v>
      </c>
      <c r="AA24" s="47">
        <f t="shared" si="8"/>
        <v>0</v>
      </c>
      <c r="AB24" s="13">
        <f t="shared" si="9"/>
        <v>24570</v>
      </c>
      <c r="AC24" s="13">
        <f t="shared" si="10"/>
        <v>0</v>
      </c>
      <c r="AD24" s="12">
        <f t="shared" si="28"/>
        <v>0</v>
      </c>
      <c r="AE24" s="47">
        <f t="shared" si="11"/>
        <v>0</v>
      </c>
      <c r="AF24" s="12">
        <f t="shared" si="12"/>
        <v>13150</v>
      </c>
      <c r="AG24" s="12">
        <f t="shared" si="13"/>
        <v>13150</v>
      </c>
      <c r="AH24" s="12">
        <f t="shared" si="14"/>
        <v>13150</v>
      </c>
      <c r="AI24" s="32">
        <f t="shared" si="15"/>
        <v>11835</v>
      </c>
      <c r="AJ24" s="34">
        <f t="shared" si="16"/>
        <v>11835</v>
      </c>
      <c r="AK24" s="34">
        <f t="shared" si="17"/>
        <v>11835</v>
      </c>
      <c r="AL24" s="55">
        <f t="shared" si="29"/>
        <v>11.8</v>
      </c>
      <c r="AM24" s="55">
        <f t="shared" si="30"/>
        <v>11.8</v>
      </c>
      <c r="AN24" s="55">
        <f t="shared" si="31"/>
        <v>11.8</v>
      </c>
    </row>
    <row r="25" spans="1:40" ht="15.75" x14ac:dyDescent="0.25">
      <c r="A25" s="4">
        <v>16</v>
      </c>
      <c r="B25" s="9" t="s">
        <v>29</v>
      </c>
      <c r="C25" s="10">
        <v>2.113</v>
      </c>
      <c r="D25" s="10">
        <v>2.1240000000000001</v>
      </c>
      <c r="E25" s="10">
        <v>2.1240000000000001</v>
      </c>
      <c r="F25" s="31">
        <v>0.25</v>
      </c>
      <c r="G25" s="31">
        <v>0.25</v>
      </c>
      <c r="H25" s="31">
        <v>0.23</v>
      </c>
      <c r="I25" s="11">
        <v>1097</v>
      </c>
      <c r="J25" s="32">
        <f t="shared" si="21"/>
        <v>10970</v>
      </c>
      <c r="K25" s="32">
        <f t="shared" si="22"/>
        <v>8227.5</v>
      </c>
      <c r="L25" s="41">
        <f t="shared" si="23"/>
        <v>25</v>
      </c>
      <c r="M25" s="11">
        <f t="shared" si="0"/>
        <v>1097</v>
      </c>
      <c r="N25" s="32">
        <f t="shared" si="24"/>
        <v>10970</v>
      </c>
      <c r="O25" s="32">
        <f t="shared" si="25"/>
        <v>8227.5</v>
      </c>
      <c r="P25" s="11">
        <f t="shared" si="1"/>
        <v>1097</v>
      </c>
      <c r="Q25" s="32">
        <f t="shared" si="26"/>
        <v>10970</v>
      </c>
      <c r="R25" s="32">
        <f t="shared" si="2"/>
        <v>8446.9</v>
      </c>
      <c r="S25" s="13">
        <v>24570</v>
      </c>
      <c r="T25" s="13">
        <v>0</v>
      </c>
      <c r="U25" s="32">
        <f t="shared" si="3"/>
        <v>0</v>
      </c>
      <c r="V25" s="32">
        <f t="shared" si="4"/>
        <v>0</v>
      </c>
      <c r="W25" s="41">
        <f t="shared" si="5"/>
        <v>0</v>
      </c>
      <c r="X25" s="13">
        <f t="shared" si="6"/>
        <v>24570</v>
      </c>
      <c r="Y25" s="13">
        <f t="shared" si="7"/>
        <v>0</v>
      </c>
      <c r="Z25" s="12">
        <f t="shared" si="27"/>
        <v>0</v>
      </c>
      <c r="AA25" s="47">
        <f t="shared" si="8"/>
        <v>0</v>
      </c>
      <c r="AB25" s="13">
        <f t="shared" si="9"/>
        <v>24570</v>
      </c>
      <c r="AC25" s="13">
        <f t="shared" si="10"/>
        <v>0</v>
      </c>
      <c r="AD25" s="12">
        <f t="shared" si="28"/>
        <v>0</v>
      </c>
      <c r="AE25" s="47">
        <f t="shared" si="11"/>
        <v>0</v>
      </c>
      <c r="AF25" s="12">
        <f t="shared" si="12"/>
        <v>10970</v>
      </c>
      <c r="AG25" s="12">
        <f t="shared" si="13"/>
        <v>10970</v>
      </c>
      <c r="AH25" s="12">
        <f t="shared" si="14"/>
        <v>10970</v>
      </c>
      <c r="AI25" s="32">
        <f t="shared" si="15"/>
        <v>8227.5</v>
      </c>
      <c r="AJ25" s="34">
        <f t="shared" si="16"/>
        <v>8227.5</v>
      </c>
      <c r="AK25" s="34">
        <f t="shared" si="17"/>
        <v>8446.9</v>
      </c>
      <c r="AL25" s="55">
        <f t="shared" si="29"/>
        <v>8.1999999999999993</v>
      </c>
      <c r="AM25" s="55">
        <f t="shared" si="30"/>
        <v>8.1999999999999993</v>
      </c>
      <c r="AN25" s="55">
        <f t="shared" si="31"/>
        <v>8.4</v>
      </c>
    </row>
    <row r="26" spans="1:40" s="22" customFormat="1" ht="15.75" x14ac:dyDescent="0.25">
      <c r="A26" s="14"/>
      <c r="B26" s="15" t="s">
        <v>30</v>
      </c>
      <c r="C26" s="16">
        <v>1.5129999999999999</v>
      </c>
      <c r="D26" s="16">
        <v>1.5129999999999999</v>
      </c>
      <c r="E26" s="16">
        <v>1.5129999999999999</v>
      </c>
      <c r="F26" s="44"/>
      <c r="G26" s="44"/>
      <c r="H26" s="44"/>
      <c r="I26" s="17">
        <f>SUM(I8:I25)</f>
        <v>33661</v>
      </c>
      <c r="J26" s="37">
        <f>SUM(J8:J25)</f>
        <v>336610</v>
      </c>
      <c r="K26" s="39">
        <f>SUM(K8:K25)</f>
        <v>299489</v>
      </c>
      <c r="L26" s="33"/>
      <c r="M26" s="17">
        <f t="shared" ref="M26:Q26" si="32">SUM(M8:M25)</f>
        <v>33661</v>
      </c>
      <c r="N26" s="18">
        <f t="shared" si="32"/>
        <v>336610</v>
      </c>
      <c r="O26" s="40">
        <f t="shared" si="32"/>
        <v>299489</v>
      </c>
      <c r="P26" s="17">
        <f t="shared" si="32"/>
        <v>33661</v>
      </c>
      <c r="Q26" s="17">
        <f t="shared" si="32"/>
        <v>336610</v>
      </c>
      <c r="R26" s="40">
        <f>SUM(R8:R25)</f>
        <v>299617.30000000005</v>
      </c>
      <c r="S26" s="19"/>
      <c r="T26" s="20">
        <f>SUM(T8:T25)</f>
        <v>3547</v>
      </c>
      <c r="U26" s="21">
        <f>SUM(U8:U25)</f>
        <v>61004853</v>
      </c>
      <c r="V26" s="39">
        <f>SUM(V8:V25)</f>
        <v>54289503.45000001</v>
      </c>
      <c r="W26" s="20"/>
      <c r="X26" s="19"/>
      <c r="Y26" s="20">
        <f>SUM(Y8:Y25)</f>
        <v>3547</v>
      </c>
      <c r="Z26" s="18">
        <f>SUM(Z8:Z25)</f>
        <v>61004853</v>
      </c>
      <c r="AA26" s="39">
        <f>SUM(AA8:AA25)</f>
        <v>54289503.45000001</v>
      </c>
      <c r="AB26" s="19"/>
      <c r="AC26" s="20">
        <f t="shared" ref="AC26:AN26" si="33">SUM(AC8:AC25)</f>
        <v>3547</v>
      </c>
      <c r="AD26" s="18">
        <f t="shared" si="33"/>
        <v>61004853</v>
      </c>
      <c r="AE26" s="39">
        <f>SUM(AE8:AE25)</f>
        <v>54465793.200000003</v>
      </c>
      <c r="AF26" s="18">
        <f t="shared" si="33"/>
        <v>61341463</v>
      </c>
      <c r="AG26" s="18">
        <f t="shared" si="33"/>
        <v>61341463</v>
      </c>
      <c r="AH26" s="18">
        <f t="shared" si="33"/>
        <v>61341463</v>
      </c>
      <c r="AI26" s="37">
        <f t="shared" si="33"/>
        <v>54588992.45000001</v>
      </c>
      <c r="AJ26" s="37">
        <f t="shared" si="33"/>
        <v>54588992.45000001</v>
      </c>
      <c r="AK26" s="37">
        <f t="shared" si="33"/>
        <v>54765410.500000007</v>
      </c>
      <c r="AL26" s="35">
        <f t="shared" si="33"/>
        <v>54589</v>
      </c>
      <c r="AM26" s="35">
        <f t="shared" si="33"/>
        <v>54589</v>
      </c>
      <c r="AN26" s="35">
        <f t="shared" si="33"/>
        <v>54765.4</v>
      </c>
    </row>
    <row r="27" spans="1:40" ht="15.75" x14ac:dyDescent="0.25">
      <c r="A27" s="23"/>
      <c r="C27" s="24"/>
      <c r="D27" s="24"/>
      <c r="E27" s="24"/>
      <c r="F27" s="45"/>
      <c r="G27" s="45"/>
      <c r="H27" s="4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6"/>
      <c r="T27" s="27"/>
      <c r="U27" s="27"/>
      <c r="V27" s="27"/>
      <c r="W27" s="27"/>
      <c r="X27" s="26"/>
      <c r="Y27" s="27"/>
      <c r="Z27" s="27"/>
      <c r="AA27" s="27"/>
      <c r="AB27" s="26"/>
      <c r="AC27" s="27"/>
      <c r="AD27" s="27"/>
      <c r="AE27" s="27"/>
      <c r="AF27" s="27"/>
      <c r="AG27" s="27"/>
      <c r="AH27" s="27"/>
      <c r="AI27" s="25"/>
      <c r="AJ27" s="25"/>
      <c r="AK27" s="25"/>
    </row>
    <row r="28" spans="1:40" ht="15.75" x14ac:dyDescent="0.25">
      <c r="A28" s="23"/>
      <c r="C28" s="24"/>
      <c r="D28" s="24"/>
      <c r="E28" s="24"/>
      <c r="F28" s="45"/>
      <c r="G28" s="45"/>
      <c r="H28" s="4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6"/>
      <c r="T28" s="27"/>
      <c r="U28" s="27"/>
      <c r="V28" s="27"/>
      <c r="W28" s="27"/>
      <c r="X28" s="26"/>
      <c r="Y28" s="27"/>
      <c r="Z28" s="27"/>
      <c r="AA28" s="28"/>
      <c r="AB28" s="26"/>
      <c r="AC28" s="27"/>
      <c r="AD28" s="27"/>
      <c r="AE28" s="27"/>
      <c r="AF28" s="27"/>
      <c r="AG28" s="27"/>
      <c r="AH28" s="27"/>
      <c r="AI28" s="25"/>
      <c r="AJ28" s="25"/>
      <c r="AK28" s="25"/>
    </row>
    <row r="29" spans="1:40" x14ac:dyDescent="0.2">
      <c r="U29" s="27"/>
      <c r="AA29" s="29"/>
    </row>
    <row r="30" spans="1:40" x14ac:dyDescent="0.2">
      <c r="AA30" s="30"/>
    </row>
  </sheetData>
  <mergeCells count="20">
    <mergeCell ref="AL4:AN5"/>
    <mergeCell ref="S4:AE5"/>
    <mergeCell ref="AF4:AH5"/>
    <mergeCell ref="AI4:AK5"/>
    <mergeCell ref="C6:C7"/>
    <mergeCell ref="D6:D7"/>
    <mergeCell ref="E6:E7"/>
    <mergeCell ref="F6:H6"/>
    <mergeCell ref="I7:K7"/>
    <mergeCell ref="M7:O7"/>
    <mergeCell ref="P7:R7"/>
    <mergeCell ref="S7:V7"/>
    <mergeCell ref="X7:AA7"/>
    <mergeCell ref="AB7:AE7"/>
    <mergeCell ref="A4:A6"/>
    <mergeCell ref="B4:B6"/>
    <mergeCell ref="C4:E5"/>
    <mergeCell ref="F4:H5"/>
    <mergeCell ref="I4:R5"/>
    <mergeCell ref="F3:R3"/>
  </mergeCells>
  <pageMargins left="0.23622047244094491" right="0.23622047244094491" top="0.74803149606299213" bottom="0.74803149606299213" header="0.31496062992125984" footer="0.51181102362204722"/>
  <pageSetup paperSize="9" scale="61" firstPageNumber="0" fitToWidth="34" orientation="landscape" horizontalDpi="300" verticalDpi="300" r:id="rId1"/>
  <colBreaks count="1" manualBreakCount="1">
    <brk id="18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оздоровление</vt:lpstr>
      <vt:lpstr>оздоровление!Заголовки_для_печати</vt:lpstr>
      <vt:lpstr>оздоровление!Область_печати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2020-08-28T12:46:05Z</cp:lastPrinted>
  <dcterms:created xsi:type="dcterms:W3CDTF">1996-10-08T23:32:33Z</dcterms:created>
  <dcterms:modified xsi:type="dcterms:W3CDTF">2020-08-28T12:46:13Z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