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физ-ра на селе" sheetId="13" r:id="rId1"/>
  </sheets>
  <definedNames>
    <definedName name="_xlnm.Print_Titles" localSheetId="0">'физ-ра на селе'!$A:$B</definedName>
    <definedName name="_xlnm.Print_Area" localSheetId="0">'физ-ра на селе'!$A$1:$AG$26</definedName>
  </definedNames>
  <calcPr calcId="145621"/>
</workbook>
</file>

<file path=xl/calcChain.xml><?xml version="1.0" encoding="utf-8"?>
<calcChain xmlns="http://schemas.openxmlformats.org/spreadsheetml/2006/main">
  <c r="N29" i="13" l="1"/>
  <c r="N28" i="13" s="1"/>
  <c r="W29" i="13" l="1"/>
  <c r="U26" i="13"/>
  <c r="M29" i="13" l="1"/>
  <c r="V29" i="13"/>
  <c r="W28" i="13"/>
  <c r="F9" i="13"/>
  <c r="G9" i="13"/>
  <c r="H9" i="13"/>
  <c r="F10" i="13"/>
  <c r="G10" i="13"/>
  <c r="H10" i="13"/>
  <c r="F11" i="13"/>
  <c r="G11" i="13"/>
  <c r="H1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F16" i="13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G8" i="13"/>
  <c r="H8" i="13"/>
  <c r="F8" i="13"/>
  <c r="L26" i="13"/>
  <c r="O19" i="13" l="1"/>
  <c r="P19" i="13" s="1"/>
  <c r="O23" i="13"/>
  <c r="P23" i="13" s="1"/>
  <c r="O9" i="13"/>
  <c r="P9" i="13" s="1"/>
  <c r="O13" i="13"/>
  <c r="P13" i="13" s="1"/>
  <c r="O17" i="13"/>
  <c r="O20" i="13"/>
  <c r="P20" i="13" s="1"/>
  <c r="O24" i="13"/>
  <c r="P24" i="13" s="1"/>
  <c r="O10" i="13"/>
  <c r="P10" i="13" s="1"/>
  <c r="O14" i="13"/>
  <c r="O18" i="13"/>
  <c r="P18" i="13" s="1"/>
  <c r="O21" i="13"/>
  <c r="P21" i="13" s="1"/>
  <c r="O25" i="13"/>
  <c r="P25" i="13" s="1"/>
  <c r="O11" i="13"/>
  <c r="O15" i="13"/>
  <c r="P15" i="13" s="1"/>
  <c r="O22" i="13"/>
  <c r="P22" i="13" s="1"/>
  <c r="O8" i="13"/>
  <c r="P8" i="13" s="1"/>
  <c r="O12" i="13"/>
  <c r="O16" i="13"/>
  <c r="P16" i="13" s="1"/>
  <c r="V24" i="13"/>
  <c r="W24" i="13" s="1"/>
  <c r="X8" i="13"/>
  <c r="V8" i="13"/>
  <c r="W8" i="13" s="1"/>
  <c r="V11" i="13"/>
  <c r="V23" i="13"/>
  <c r="W23" i="13" s="1"/>
  <c r="V12" i="13"/>
  <c r="V14" i="13"/>
  <c r="V10" i="13"/>
  <c r="X12" i="13"/>
  <c r="Y12" i="13" s="1"/>
  <c r="X16" i="13"/>
  <c r="X20" i="13"/>
  <c r="Y20" i="13" s="1"/>
  <c r="X24" i="13"/>
  <c r="Y24" i="13" s="1"/>
  <c r="X15" i="13"/>
  <c r="Y15" i="13" s="1"/>
  <c r="X23" i="13"/>
  <c r="Y23" i="13" s="1"/>
  <c r="V13" i="13"/>
  <c r="W13" i="13" s="1"/>
  <c r="V21" i="13"/>
  <c r="X9" i="13"/>
  <c r="Y9" i="13" s="1"/>
  <c r="X13" i="13"/>
  <c r="X17" i="13"/>
  <c r="Y17" i="13" s="1"/>
  <c r="X21" i="13"/>
  <c r="Y21" i="13" s="1"/>
  <c r="X25" i="13"/>
  <c r="Y25" i="13" s="1"/>
  <c r="X10" i="13"/>
  <c r="Y10" i="13" s="1"/>
  <c r="X14" i="13"/>
  <c r="Y14" i="13" s="1"/>
  <c r="X18" i="13"/>
  <c r="Y18" i="13" s="1"/>
  <c r="X22" i="13"/>
  <c r="Y22" i="13" s="1"/>
  <c r="Y8" i="13"/>
  <c r="X11" i="13"/>
  <c r="Y11" i="13" s="1"/>
  <c r="X19" i="13"/>
  <c r="Y19" i="13" s="1"/>
  <c r="V9" i="13"/>
  <c r="W9" i="13" s="1"/>
  <c r="V17" i="13"/>
  <c r="W17" i="13" s="1"/>
  <c r="V25" i="13"/>
  <c r="W25" i="13" s="1"/>
  <c r="V18" i="13"/>
  <c r="W18" i="13" s="1"/>
  <c r="V15" i="13"/>
  <c r="W15" i="13" s="1"/>
  <c r="V16" i="13"/>
  <c r="W16" i="13" s="1"/>
  <c r="V22" i="13"/>
  <c r="W22" i="13" s="1"/>
  <c r="V19" i="13"/>
  <c r="V20" i="13"/>
  <c r="W20" i="13" s="1"/>
  <c r="W11" i="13"/>
  <c r="Y16" i="13"/>
  <c r="W10" i="13"/>
  <c r="W19" i="13"/>
  <c r="M9" i="13"/>
  <c r="N9" i="13" s="1"/>
  <c r="W14" i="13"/>
  <c r="W21" i="13"/>
  <c r="Y13" i="13"/>
  <c r="W12" i="13"/>
  <c r="M15" i="13"/>
  <c r="N15" i="13" s="1"/>
  <c r="M20" i="13"/>
  <c r="N20" i="13" s="1"/>
  <c r="M17" i="13"/>
  <c r="N17" i="13" s="1"/>
  <c r="M14" i="13"/>
  <c r="N14" i="13" s="1"/>
  <c r="M24" i="13"/>
  <c r="N24" i="13" s="1"/>
  <c r="M21" i="13"/>
  <c r="N21" i="13" s="1"/>
  <c r="M19" i="13"/>
  <c r="N19" i="13" s="1"/>
  <c r="M18" i="13"/>
  <c r="N18" i="13" s="1"/>
  <c r="P14" i="13"/>
  <c r="P12" i="13"/>
  <c r="P11" i="13"/>
  <c r="P17" i="13"/>
  <c r="M8" i="13"/>
  <c r="N8" i="13" s="1"/>
  <c r="M25" i="13"/>
  <c r="N25" i="13" s="1"/>
  <c r="M11" i="13"/>
  <c r="N11" i="13" s="1"/>
  <c r="M16" i="13"/>
  <c r="N16" i="13" s="1"/>
  <c r="M22" i="13"/>
  <c r="N22" i="13" s="1"/>
  <c r="M13" i="13"/>
  <c r="N13" i="13" s="1"/>
  <c r="M10" i="13"/>
  <c r="N10" i="13" s="1"/>
  <c r="M23" i="13"/>
  <c r="N23" i="13" s="1"/>
  <c r="M12" i="13"/>
  <c r="N12" i="13" s="1"/>
  <c r="Q19" i="13" l="1"/>
  <c r="Z9" i="13"/>
  <c r="AF9" i="13" s="1"/>
  <c r="Z13" i="13"/>
  <c r="Z11" i="13"/>
  <c r="AF11" i="13" s="1"/>
  <c r="AA9" i="13"/>
  <c r="Z19" i="13"/>
  <c r="AF19" i="13" s="1"/>
  <c r="Z10" i="13"/>
  <c r="AF10" i="13" s="1"/>
  <c r="Z16" i="13"/>
  <c r="Z17" i="13"/>
  <c r="Z20" i="13"/>
  <c r="Z22" i="13"/>
  <c r="Z18" i="13"/>
  <c r="Z23" i="13"/>
  <c r="Z12" i="13"/>
  <c r="Z8" i="13"/>
  <c r="Y26" i="13"/>
  <c r="Z15" i="13"/>
  <c r="Z21" i="13"/>
  <c r="W26" i="13"/>
  <c r="Z25" i="13"/>
  <c r="Z24" i="13"/>
  <c r="Z14" i="13"/>
  <c r="AF14" i="13" s="1"/>
  <c r="Q10" i="13"/>
  <c r="Q23" i="13"/>
  <c r="Q25" i="13"/>
  <c r="Q22" i="13"/>
  <c r="Q21" i="13"/>
  <c r="Q12" i="13"/>
  <c r="Q9" i="13"/>
  <c r="Q16" i="13"/>
  <c r="Q8" i="13"/>
  <c r="R8" i="13" s="1"/>
  <c r="Q17" i="13"/>
  <c r="Q11" i="13"/>
  <c r="Q13" i="13"/>
  <c r="Q18" i="13"/>
  <c r="Q14" i="13"/>
  <c r="Q20" i="13"/>
  <c r="Q24" i="13"/>
  <c r="Q15" i="13"/>
  <c r="AE19" i="13" l="1"/>
  <c r="R19" i="13"/>
  <c r="AA8" i="13"/>
  <c r="AC8" i="13" s="1"/>
  <c r="AF8" i="13"/>
  <c r="AA22" i="13"/>
  <c r="AC22" i="13" s="1"/>
  <c r="AB22" i="13" s="1"/>
  <c r="AF22" i="13"/>
  <c r="AA13" i="13"/>
  <c r="AC13" i="13" s="1"/>
  <c r="AB13" i="13" s="1"/>
  <c r="AF13" i="13"/>
  <c r="AA14" i="13"/>
  <c r="AC14" i="13" s="1"/>
  <c r="AB14" i="13" s="1"/>
  <c r="AA21" i="13"/>
  <c r="AC21" i="13" s="1"/>
  <c r="AB21" i="13" s="1"/>
  <c r="AF21" i="13"/>
  <c r="AA12" i="13"/>
  <c r="AC12" i="13" s="1"/>
  <c r="AF12" i="13"/>
  <c r="AA20" i="13"/>
  <c r="AF20" i="13"/>
  <c r="AA24" i="13"/>
  <c r="AC24" i="13" s="1"/>
  <c r="AF24" i="13"/>
  <c r="AA15" i="13"/>
  <c r="AC15" i="13" s="1"/>
  <c r="AF15" i="13"/>
  <c r="AA23" i="13"/>
  <c r="AF23" i="13"/>
  <c r="AA17" i="13"/>
  <c r="AF17" i="13"/>
  <c r="AA11" i="13"/>
  <c r="AC11" i="13" s="1"/>
  <c r="AA25" i="13"/>
  <c r="AC25" i="13" s="1"/>
  <c r="AF25" i="13"/>
  <c r="AA18" i="13"/>
  <c r="AF18" i="13"/>
  <c r="AA16" i="13"/>
  <c r="AC16" i="13" s="1"/>
  <c r="AB16" i="13" s="1"/>
  <c r="AF16" i="13"/>
  <c r="R20" i="13"/>
  <c r="AE20" i="13"/>
  <c r="R25" i="13"/>
  <c r="AE25" i="13"/>
  <c r="R23" i="13"/>
  <c r="AE23" i="13"/>
  <c r="R21" i="13"/>
  <c r="AE21" i="13"/>
  <c r="R24" i="13"/>
  <c r="AE24" i="13"/>
  <c r="R22" i="13"/>
  <c r="AE22" i="13"/>
  <c r="R11" i="13"/>
  <c r="AE11" i="13"/>
  <c r="R9" i="13"/>
  <c r="AE9" i="13"/>
  <c r="R15" i="13"/>
  <c r="AE15" i="13"/>
  <c r="R14" i="13"/>
  <c r="AE14" i="13"/>
  <c r="R17" i="13"/>
  <c r="AE17" i="13"/>
  <c r="R12" i="13"/>
  <c r="AE12" i="13"/>
  <c r="R18" i="13"/>
  <c r="AE18" i="13"/>
  <c r="AE8" i="13"/>
  <c r="R10" i="13"/>
  <c r="AE10" i="13"/>
  <c r="R13" i="13"/>
  <c r="AE13" i="13"/>
  <c r="R16" i="13"/>
  <c r="T16" i="13" s="1"/>
  <c r="AE16" i="13"/>
  <c r="AG27" i="13"/>
  <c r="AA10" i="13"/>
  <c r="AC10" i="13" s="1"/>
  <c r="AA19" i="13"/>
  <c r="AC19" i="13" s="1"/>
  <c r="AB19" i="13" s="1"/>
  <c r="AC17" i="13"/>
  <c r="AB17" i="13" s="1"/>
  <c r="AC18" i="13"/>
  <c r="AC20" i="13"/>
  <c r="AB20" i="13" s="1"/>
  <c r="AC23" i="13"/>
  <c r="Z26" i="13"/>
  <c r="AF27" i="13" s="1"/>
  <c r="AC9" i="13"/>
  <c r="T8" i="13"/>
  <c r="Q26" i="13"/>
  <c r="AE27" i="13" s="1"/>
  <c r="N26" i="13"/>
  <c r="AE26" i="13" l="1"/>
  <c r="AE28" i="13" s="1"/>
  <c r="AC26" i="13"/>
  <c r="AF26" i="13"/>
  <c r="AF28" i="13" s="1"/>
  <c r="AA26" i="13"/>
  <c r="T22" i="13"/>
  <c r="T9" i="13"/>
  <c r="S9" i="13" s="1"/>
  <c r="T20" i="13"/>
  <c r="T15" i="13"/>
  <c r="T11" i="13"/>
  <c r="T18" i="13"/>
  <c r="T21" i="13"/>
  <c r="S21" i="13" s="1"/>
  <c r="T12" i="13"/>
  <c r="S12" i="13" s="1"/>
  <c r="T23" i="13"/>
  <c r="T14" i="13"/>
  <c r="T25" i="13"/>
  <c r="P26" i="13"/>
  <c r="T19" i="13"/>
  <c r="S19" i="13" s="1"/>
  <c r="T24" i="13" l="1"/>
  <c r="S24" i="13" s="1"/>
  <c r="T10" i="13"/>
  <c r="S10" i="13" s="1"/>
  <c r="R26" i="13"/>
  <c r="T17" i="13"/>
  <c r="S17" i="13" s="1"/>
  <c r="T13" i="13"/>
  <c r="S13" i="13" s="1"/>
  <c r="T26" i="13" l="1"/>
  <c r="AG28" i="13" l="1"/>
</calcChain>
</file>

<file path=xl/sharedStrings.xml><?xml version="1.0" encoding="utf-8"?>
<sst xmlns="http://schemas.openxmlformats.org/spreadsheetml/2006/main" count="48" uniqueCount="38">
  <si>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</si>
  <si>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</si>
  <si>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</si>
  <si>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</si>
  <si>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</si>
  <si>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</si>
  <si>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</si>
  <si>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</si>
  <si>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</si>
  <si>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</si>
  <si>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</si>
  <si>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</si>
  <si>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</si>
  <si>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</si>
  <si>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</si>
  <si>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</si>
  <si>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</si>
  <si>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</si>
  <si>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</si>
  <si>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</si>
  <si>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</si>
  <si>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</si>
  <si>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</si>
  <si>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</si>
  <si>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</si>
  <si>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</si>
  <si>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</si>
  <si>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</si>
  <si>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</si>
  <si>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</si>
  <si>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</si>
  <si>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</si>
  <si>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</si>
  <si>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</si>
  <si>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</si>
  <si>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</si>
  <si>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Приложение 12  к пояснительной записке 2021 года</t>
  </si>
  <si>
    <t>Расчет объема 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</si>
</sst>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8" formatCode="0.000000000000000%"/>
    <numFmt numFmtId="179" formatCode="0.0000000%"/>
    <numFmt numFmtId="180" formatCode="_-* #,##0.00_р_._-;\-* #,##0.00_р_._-;_-* &quot;-&quot;??_р_._-;_-@_-"/>
    <numFmt numFmtId="181" formatCode="0.00000000000000000"/>
    <numFmt numFmtId="183" formatCode="#,##0.00000000000000000"/>
  </numFmts>
  <fonts count="25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18" fillId="0" borderId="0" applyBorder="0" applyProtection="0"/>
    <xf numFmtId="9" fontId="1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9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5" fontId="18" fillId="0" borderId="0" applyBorder="0" applyProtection="0"/>
    <xf numFmtId="164" fontId="18" fillId="0" borderId="0" applyBorder="0" applyProtection="0"/>
    <xf numFmtId="164" fontId="18" fillId="0" borderId="0" applyBorder="0" applyProtection="0"/>
    <xf numFmtId="164" fontId="3" fillId="0" borderId="0" applyBorder="0" applyProtection="0"/>
    <xf numFmtId="9" fontId="3" fillId="0" borderId="0" applyBorder="0" applyProtection="0"/>
    <xf numFmtId="180" fontId="19" fillId="0" borderId="0" applyFill="0" applyBorder="0" applyAlignment="0" applyProtection="0"/>
    <xf numFmtId="9" fontId="19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1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3" fillId="0" borderId="1" xfId="11" applyFont="1" applyBorder="1" applyAlignment="1">
      <alignment vertical="center" wrapText="1"/>
    </xf>
    <xf numFmtId="0" fontId="3" fillId="0" borderId="0" xfId="7"/>
    <xf numFmtId="0" fontId="14" fillId="0" borderId="0" xfId="11" applyFont="1" applyBorder="1" applyAlignment="1">
      <alignment vertical="center" wrapText="1"/>
    </xf>
    <xf numFmtId="0" fontId="10" fillId="0" borderId="1" xfId="8" applyFont="1" applyBorder="1" applyAlignment="1">
      <alignment horizontal="center" vertical="center" wrapText="1"/>
    </xf>
    <xf numFmtId="166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8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60" applyNumberFormat="1" applyFont="1" applyBorder="1" applyAlignment="1" applyProtection="1">
      <alignment horizontal="center" vertical="center" wrapText="1"/>
    </xf>
    <xf numFmtId="170" fontId="15" fillId="0" borderId="1" xfId="60" applyNumberFormat="1" applyFont="1" applyBorder="1" applyAlignment="1" applyProtection="1">
      <alignment horizontal="center" vertical="center" wrapText="1"/>
    </xf>
    <xf numFmtId="4" fontId="15" fillId="0" borderId="1" xfId="1" applyNumberFormat="1" applyFont="1" applyBorder="1" applyAlignment="1" applyProtection="1">
      <alignment horizontal="center" vertical="center" wrapText="1"/>
    </xf>
    <xf numFmtId="0" fontId="16" fillId="0" borderId="0" xfId="11" applyFont="1"/>
    <xf numFmtId="0" fontId="5" fillId="0" borderId="0" xfId="11" applyFont="1"/>
    <xf numFmtId="167" fontId="11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5" fillId="0" borderId="1" xfId="60" applyNumberFormat="1" applyFont="1" applyBorder="1" applyAlignment="1" applyProtection="1">
      <alignment horizontal="center" vertical="center" wrapText="1"/>
    </xf>
    <xf numFmtId="4" fontId="12" fillId="0" borderId="1" xfId="1" applyNumberFormat="1" applyFont="1" applyBorder="1" applyAlignment="1" applyProtection="1">
      <alignment horizontal="center" vertical="center" wrapText="1"/>
    </xf>
    <xf numFmtId="0" fontId="17" fillId="0" borderId="0" xfId="7" applyFont="1"/>
    <xf numFmtId="0" fontId="17" fillId="0" borderId="0" xfId="0" applyFont="1"/>
    <xf numFmtId="0" fontId="10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7" fillId="0" borderId="0" xfId="7" applyNumberFormat="1" applyFont="1"/>
    <xf numFmtId="178" fontId="18" fillId="0" borderId="0" xfId="2" applyNumberFormat="1"/>
    <xf numFmtId="166" fontId="10" fillId="0" borderId="1" xfId="1" applyNumberFormat="1" applyFont="1" applyFill="1" applyBorder="1" applyAlignment="1" applyProtection="1">
      <alignment horizontal="center" vertical="center" wrapText="1"/>
    </xf>
    <xf numFmtId="179" fontId="18" fillId="0" borderId="1" xfId="2" applyNumberFormat="1" applyBorder="1" applyProtection="1"/>
    <xf numFmtId="0" fontId="7" fillId="0" borderId="1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9" fontId="18" fillId="0" borderId="1" xfId="2" applyBorder="1" applyProtection="1"/>
    <xf numFmtId="4" fontId="16" fillId="0" borderId="0" xfId="11" applyNumberFormat="1" applyFont="1"/>
    <xf numFmtId="181" fontId="18" fillId="0" borderId="1" xfId="2" applyNumberFormat="1" applyBorder="1" applyProtection="1"/>
    <xf numFmtId="178" fontId="18" fillId="0" borderId="1" xfId="2" applyNumberFormat="1" applyBorder="1" applyProtection="1"/>
    <xf numFmtId="0" fontId="16" fillId="0" borderId="0" xfId="11" applyFont="1" applyAlignment="1">
      <alignment horizontal="right"/>
    </xf>
    <xf numFmtId="4" fontId="20" fillId="0" borderId="0" xfId="7" applyNumberFormat="1" applyFont="1"/>
    <xf numFmtId="178" fontId="16" fillId="0" borderId="0" xfId="11" applyNumberFormat="1" applyFont="1"/>
    <xf numFmtId="4" fontId="10" fillId="0" borderId="0" xfId="1" applyNumberFormat="1" applyFont="1" applyBorder="1" applyAlignment="1" applyProtection="1">
      <alignment horizontal="center" vertical="center" wrapText="1"/>
    </xf>
    <xf numFmtId="4" fontId="10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4" fontId="16" fillId="0" borderId="0" xfId="11" applyNumberFormat="1" applyFont="1" applyFill="1"/>
    <xf numFmtId="166" fontId="16" fillId="0" borderId="0" xfId="1" applyNumberFormat="1" applyFont="1" applyBorder="1" applyAlignment="1" applyProtection="1"/>
    <xf numFmtId="0" fontId="20" fillId="0" borderId="0" xfId="7" applyFont="1"/>
    <xf numFmtId="0" fontId="20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83" fontId="5" fillId="0" borderId="0" xfId="11" applyNumberFormat="1" applyFont="1"/>
    <xf numFmtId="0" fontId="8" fillId="0" borderId="1" xfId="11" applyFont="1" applyFill="1" applyBorder="1" applyAlignment="1">
      <alignment horizontal="center" vertical="center" wrapText="1"/>
    </xf>
    <xf numFmtId="167" fontId="5" fillId="0" borderId="0" xfId="11" applyNumberFormat="1" applyFont="1" applyFill="1" applyBorder="1"/>
    <xf numFmtId="0" fontId="16" fillId="0" borderId="0" xfId="11" applyFont="1" applyFill="1"/>
    <xf numFmtId="0" fontId="8" fillId="0" borderId="6" xfId="1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5" xfId="11" applyFont="1" applyBorder="1" applyAlignment="1">
      <alignment horizont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1" fillId="0" borderId="0" xfId="11" applyFont="1" applyBorder="1" applyAlignment="1">
      <alignment horizontal="center" vertical="center" wrapText="1"/>
    </xf>
    <xf numFmtId="1" fontId="22" fillId="0" borderId="0" xfId="0" applyNumberFormat="1" applyFont="1" applyAlignment="1">
      <alignment horizontal="right" vertical="top"/>
    </xf>
    <xf numFmtId="0" fontId="23" fillId="0" borderId="1" xfId="7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wrapText="1"/>
    </xf>
    <xf numFmtId="169" fontId="23" fillId="0" borderId="1" xfId="7" applyNumberFormat="1" applyFont="1" applyBorder="1" applyAlignment="1">
      <alignment horizontal="center"/>
    </xf>
    <xf numFmtId="169" fontId="23" fillId="0" borderId="1" xfId="7" applyNumberFormat="1" applyFont="1" applyBorder="1"/>
    <xf numFmtId="169" fontId="24" fillId="0" borderId="1" xfId="1" applyNumberFormat="1" applyFont="1" applyBorder="1" applyAlignment="1" applyProtection="1">
      <alignment horizontal="center" vertical="center" wrapText="1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2"/>
  <sheetViews>
    <sheetView tabSelected="1" view="pageBreakPreview" zoomScale="70" zoomScaleNormal="90" zoomScaleSheetLayoutView="70" workbookViewId="0">
      <pane xSplit="5" ySplit="7" topLeftCell="F8" activePane="bottomRight" state="frozen"/>
      <selection pane="topRight" activeCell="F1" sqref="F1"/>
      <selection pane="bottomLeft" activeCell="A6" sqref="A6"/>
      <selection pane="bottomRight" activeCell="F3" sqref="F3:Q3"/>
    </sheetView>
  </sheetViews>
  <sheetFormatPr defaultRowHeight="12.75" x14ac:dyDescent="0.2"/>
  <cols>
    <col min="1" max="1" width="4" style="16" customWidth="1"/>
    <col min="2" max="2" width="21" style="16" customWidth="1"/>
    <col min="3" max="4" width="7.28515625" style="16" hidden="1" customWidth="1"/>
    <col min="5" max="5" width="5.140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bestFit="1" customWidth="1"/>
    <col min="20" max="20" width="12.85546875" style="16" bestFit="1" customWidth="1"/>
    <col min="21" max="21" width="14.7109375" style="6" customWidth="1"/>
    <col min="22" max="22" width="21.85546875" style="6" bestFit="1" customWidth="1"/>
    <col min="23" max="23" width="16" style="6" bestFit="1" customWidth="1"/>
    <col min="24" max="24" width="21.85546875" style="6" bestFit="1" customWidth="1"/>
    <col min="25" max="25" width="12.28515625" style="6" bestFit="1" customWidth="1"/>
    <col min="26" max="26" width="13.85546875" style="6" customWidth="1"/>
    <col min="27" max="27" width="15.140625" style="6" bestFit="1" customWidth="1"/>
    <col min="28" max="28" width="23" style="6" customWidth="1"/>
    <col min="29" max="29" width="12.85546875" style="6" customWidth="1"/>
    <col min="30" max="30" width="8.85546875" style="6" customWidth="1"/>
    <col min="31" max="33" width="13.5703125" style="6" bestFit="1" customWidth="1"/>
    <col min="34" max="35" width="8.85546875" style="6" customWidth="1"/>
    <col min="36" max="36" width="12.42578125" style="6" bestFit="1" customWidth="1"/>
    <col min="37" max="1023" width="8.85546875" style="6" customWidth="1"/>
  </cols>
  <sheetData>
    <row r="1" spans="1:1023" ht="18.75" x14ac:dyDescent="0.2">
      <c r="Q1" s="78" t="s">
        <v>36</v>
      </c>
    </row>
    <row r="3" spans="1:1023" ht="76.5" customHeight="1" x14ac:dyDescent="0.2">
      <c r="B3" s="7"/>
      <c r="C3" s="7"/>
      <c r="D3" s="7"/>
      <c r="E3" s="7"/>
      <c r="F3" s="77" t="s">
        <v>37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"/>
      <c r="S3" s="7"/>
      <c r="T3" s="7"/>
    </row>
    <row r="4" spans="1:1023" x14ac:dyDescent="0.2">
      <c r="A4" s="3"/>
      <c r="B4" s="3"/>
      <c r="C4" s="3"/>
      <c r="D4" s="3"/>
      <c r="E4" s="3"/>
      <c r="F4" s="3"/>
      <c r="G4" s="3"/>
      <c r="H4" s="3"/>
      <c r="I4" s="19"/>
      <c r="J4" s="19"/>
      <c r="K4" s="19"/>
    </row>
    <row r="5" spans="1:1023" ht="12.75" customHeight="1" x14ac:dyDescent="0.2">
      <c r="A5" s="32" t="s">
        <v>0</v>
      </c>
      <c r="B5" s="32" t="s">
        <v>1</v>
      </c>
      <c r="C5" s="33" t="s">
        <v>2</v>
      </c>
      <c r="D5" s="33"/>
      <c r="E5" s="33"/>
      <c r="F5" s="62" t="s">
        <v>30</v>
      </c>
      <c r="G5" s="72"/>
      <c r="H5" s="73"/>
      <c r="I5" s="66" t="s">
        <v>27</v>
      </c>
      <c r="J5" s="67"/>
      <c r="K5" s="68"/>
      <c r="L5" s="34" t="s">
        <v>22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E5" s="79" t="s">
        <v>26</v>
      </c>
      <c r="AF5" s="79"/>
      <c r="AG5" s="79"/>
    </row>
    <row r="6" spans="1:1023" ht="38.25" x14ac:dyDescent="0.2">
      <c r="A6" s="32"/>
      <c r="B6" s="32"/>
      <c r="C6" s="33">
        <v>2018</v>
      </c>
      <c r="D6" s="33">
        <v>2019</v>
      </c>
      <c r="E6" s="33">
        <v>2020</v>
      </c>
      <c r="F6" s="74"/>
      <c r="G6" s="75"/>
      <c r="H6" s="76"/>
      <c r="I6" s="69"/>
      <c r="J6" s="70"/>
      <c r="K6" s="71"/>
      <c r="L6" s="8" t="s">
        <v>23</v>
      </c>
      <c r="M6" s="8" t="s">
        <v>31</v>
      </c>
      <c r="N6" s="25" t="s">
        <v>24</v>
      </c>
      <c r="O6" s="8" t="s">
        <v>32</v>
      </c>
      <c r="P6" s="9" t="s">
        <v>33</v>
      </c>
      <c r="Q6" s="9" t="s">
        <v>35</v>
      </c>
      <c r="R6" s="29" t="s">
        <v>34</v>
      </c>
      <c r="S6" s="29"/>
      <c r="T6" s="9" t="s">
        <v>25</v>
      </c>
      <c r="U6" s="8" t="s">
        <v>23</v>
      </c>
      <c r="V6" s="8" t="s">
        <v>31</v>
      </c>
      <c r="W6" s="25" t="s">
        <v>24</v>
      </c>
      <c r="X6" s="8" t="s">
        <v>32</v>
      </c>
      <c r="Y6" s="9" t="s">
        <v>33</v>
      </c>
      <c r="Z6" s="9" t="s">
        <v>35</v>
      </c>
      <c r="AA6" s="29" t="s">
        <v>34</v>
      </c>
      <c r="AB6" s="29"/>
      <c r="AC6" s="9" t="s">
        <v>25</v>
      </c>
      <c r="AE6" s="79"/>
      <c r="AF6" s="79"/>
      <c r="AG6" s="79"/>
    </row>
    <row r="7" spans="1:1023" s="45" customFormat="1" ht="15" x14ac:dyDescent="0.2">
      <c r="A7" s="32"/>
      <c r="B7" s="32"/>
      <c r="C7" s="33"/>
      <c r="D7" s="33"/>
      <c r="E7" s="33"/>
      <c r="F7" s="33">
        <v>2021</v>
      </c>
      <c r="G7" s="33">
        <v>2022</v>
      </c>
      <c r="H7" s="33">
        <v>2023</v>
      </c>
      <c r="I7" s="59">
        <v>2021</v>
      </c>
      <c r="J7" s="59">
        <v>2022</v>
      </c>
      <c r="K7" s="59">
        <v>2023</v>
      </c>
      <c r="L7" s="65">
        <v>2021</v>
      </c>
      <c r="M7" s="63"/>
      <c r="N7" s="63"/>
      <c r="O7" s="63"/>
      <c r="P7" s="63"/>
      <c r="Q7" s="63"/>
      <c r="R7" s="63"/>
      <c r="S7" s="63"/>
      <c r="T7" s="64"/>
      <c r="U7" s="65">
        <v>2022</v>
      </c>
      <c r="V7" s="63"/>
      <c r="W7" s="63"/>
      <c r="X7" s="63"/>
      <c r="Y7" s="63"/>
      <c r="Z7" s="63"/>
      <c r="AA7" s="63"/>
      <c r="AB7" s="63"/>
      <c r="AC7" s="64"/>
      <c r="AD7" s="44"/>
      <c r="AE7" s="80">
        <v>2021</v>
      </c>
      <c r="AF7" s="80">
        <v>2022</v>
      </c>
      <c r="AG7" s="80">
        <v>2023</v>
      </c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  <c r="QO7" s="44"/>
      <c r="QP7" s="44"/>
      <c r="QQ7" s="44"/>
      <c r="QR7" s="44"/>
      <c r="QS7" s="44"/>
      <c r="QT7" s="44"/>
      <c r="QU7" s="44"/>
      <c r="QV7" s="44"/>
      <c r="QW7" s="44"/>
      <c r="QX7" s="44"/>
      <c r="QY7" s="44"/>
      <c r="QZ7" s="44"/>
      <c r="RA7" s="44"/>
      <c r="RB7" s="44"/>
      <c r="RC7" s="44"/>
      <c r="RD7" s="44"/>
      <c r="RE7" s="44"/>
      <c r="RF7" s="44"/>
      <c r="RG7" s="44"/>
      <c r="RH7" s="44"/>
      <c r="RI7" s="44"/>
      <c r="RJ7" s="44"/>
      <c r="RK7" s="44"/>
      <c r="RL7" s="44"/>
      <c r="RM7" s="44"/>
      <c r="RN7" s="44"/>
      <c r="RO7" s="44"/>
      <c r="RP7" s="44"/>
      <c r="RQ7" s="44"/>
      <c r="RR7" s="44"/>
      <c r="RS7" s="44"/>
      <c r="RT7" s="44"/>
      <c r="RU7" s="44"/>
      <c r="RV7" s="44"/>
      <c r="RW7" s="44"/>
      <c r="RX7" s="44"/>
      <c r="RY7" s="44"/>
      <c r="RZ7" s="44"/>
      <c r="SA7" s="44"/>
      <c r="SB7" s="44"/>
      <c r="SC7" s="44"/>
      <c r="SD7" s="44"/>
      <c r="SE7" s="44"/>
      <c r="SF7" s="44"/>
      <c r="SG7" s="44"/>
      <c r="SH7" s="44"/>
      <c r="SI7" s="44"/>
      <c r="SJ7" s="44"/>
      <c r="SK7" s="44"/>
      <c r="SL7" s="44"/>
      <c r="SM7" s="44"/>
      <c r="SN7" s="44"/>
      <c r="SO7" s="44"/>
      <c r="SP7" s="44"/>
      <c r="SQ7" s="44"/>
      <c r="SR7" s="44"/>
      <c r="SS7" s="44"/>
      <c r="ST7" s="44"/>
      <c r="SU7" s="44"/>
      <c r="SV7" s="44"/>
      <c r="SW7" s="44"/>
      <c r="SX7" s="44"/>
      <c r="SY7" s="44"/>
      <c r="SZ7" s="44"/>
      <c r="TA7" s="44"/>
      <c r="TB7" s="44"/>
      <c r="TC7" s="44"/>
      <c r="TD7" s="44"/>
      <c r="TE7" s="44"/>
      <c r="TF7" s="44"/>
      <c r="TG7" s="44"/>
      <c r="TH7" s="44"/>
      <c r="TI7" s="44"/>
      <c r="TJ7" s="44"/>
      <c r="TK7" s="44"/>
      <c r="TL7" s="44"/>
      <c r="TM7" s="44"/>
      <c r="TN7" s="44"/>
      <c r="TO7" s="44"/>
      <c r="TP7" s="44"/>
      <c r="TQ7" s="44"/>
      <c r="TR7" s="44"/>
      <c r="TS7" s="44"/>
      <c r="TT7" s="44"/>
      <c r="TU7" s="44"/>
      <c r="TV7" s="44"/>
      <c r="TW7" s="44"/>
      <c r="TX7" s="44"/>
      <c r="TY7" s="44"/>
      <c r="TZ7" s="44"/>
      <c r="UA7" s="44"/>
      <c r="UB7" s="44"/>
      <c r="UC7" s="44"/>
      <c r="UD7" s="44"/>
      <c r="UE7" s="44"/>
      <c r="UF7" s="44"/>
      <c r="UG7" s="44"/>
      <c r="UH7" s="44"/>
      <c r="UI7" s="44"/>
      <c r="UJ7" s="44"/>
      <c r="UK7" s="44"/>
      <c r="UL7" s="44"/>
      <c r="UM7" s="44"/>
      <c r="UN7" s="44"/>
      <c r="UO7" s="44"/>
      <c r="UP7" s="44"/>
      <c r="UQ7" s="44"/>
      <c r="UR7" s="44"/>
      <c r="US7" s="44"/>
      <c r="UT7" s="44"/>
      <c r="UU7" s="44"/>
      <c r="UV7" s="44"/>
      <c r="UW7" s="44"/>
      <c r="UX7" s="44"/>
      <c r="UY7" s="44"/>
      <c r="UZ7" s="44"/>
      <c r="VA7" s="44"/>
      <c r="VB7" s="44"/>
      <c r="VC7" s="44"/>
      <c r="VD7" s="44"/>
      <c r="VE7" s="44"/>
      <c r="VF7" s="44"/>
      <c r="VG7" s="44"/>
      <c r="VH7" s="44"/>
      <c r="VI7" s="44"/>
      <c r="VJ7" s="44"/>
      <c r="VK7" s="44"/>
      <c r="VL7" s="44"/>
      <c r="VM7" s="44"/>
      <c r="VN7" s="44"/>
      <c r="VO7" s="44"/>
      <c r="VP7" s="44"/>
      <c r="VQ7" s="44"/>
      <c r="VR7" s="44"/>
      <c r="VS7" s="44"/>
      <c r="VT7" s="44"/>
      <c r="VU7" s="44"/>
      <c r="VV7" s="44"/>
      <c r="VW7" s="44"/>
      <c r="VX7" s="44"/>
      <c r="VY7" s="44"/>
      <c r="VZ7" s="44"/>
      <c r="WA7" s="44"/>
      <c r="WB7" s="44"/>
      <c r="WC7" s="44"/>
      <c r="WD7" s="44"/>
      <c r="WE7" s="44"/>
      <c r="WF7" s="44"/>
      <c r="WG7" s="44"/>
      <c r="WH7" s="44"/>
      <c r="WI7" s="44"/>
      <c r="WJ7" s="44"/>
      <c r="WK7" s="44"/>
      <c r="WL7" s="44"/>
      <c r="WM7" s="44"/>
      <c r="WN7" s="44"/>
      <c r="WO7" s="44"/>
      <c r="WP7" s="44"/>
      <c r="WQ7" s="44"/>
      <c r="WR7" s="44"/>
      <c r="WS7" s="44"/>
      <c r="WT7" s="44"/>
      <c r="WU7" s="44"/>
      <c r="WV7" s="44"/>
      <c r="WW7" s="44"/>
      <c r="WX7" s="44"/>
      <c r="WY7" s="44"/>
      <c r="WZ7" s="44"/>
      <c r="XA7" s="44"/>
      <c r="XB7" s="44"/>
      <c r="XC7" s="44"/>
      <c r="XD7" s="44"/>
      <c r="XE7" s="44"/>
      <c r="XF7" s="44"/>
      <c r="XG7" s="44"/>
      <c r="XH7" s="44"/>
      <c r="XI7" s="44"/>
      <c r="XJ7" s="44"/>
      <c r="XK7" s="44"/>
      <c r="XL7" s="44"/>
      <c r="XM7" s="44"/>
      <c r="XN7" s="44"/>
      <c r="XO7" s="44"/>
      <c r="XP7" s="44"/>
      <c r="XQ7" s="44"/>
      <c r="XR7" s="44"/>
      <c r="XS7" s="44"/>
      <c r="XT7" s="44"/>
      <c r="XU7" s="44"/>
      <c r="XV7" s="44"/>
      <c r="XW7" s="44"/>
      <c r="XX7" s="44"/>
      <c r="XY7" s="44"/>
      <c r="XZ7" s="44"/>
      <c r="YA7" s="44"/>
      <c r="YB7" s="44"/>
      <c r="YC7" s="44"/>
      <c r="YD7" s="44"/>
      <c r="YE7" s="44"/>
      <c r="YF7" s="44"/>
      <c r="YG7" s="44"/>
      <c r="YH7" s="44"/>
      <c r="YI7" s="44"/>
      <c r="YJ7" s="44"/>
      <c r="YK7" s="44"/>
      <c r="YL7" s="44"/>
      <c r="YM7" s="44"/>
      <c r="YN7" s="44"/>
      <c r="YO7" s="44"/>
      <c r="YP7" s="44"/>
      <c r="YQ7" s="44"/>
      <c r="YR7" s="44"/>
      <c r="YS7" s="44"/>
      <c r="YT7" s="44"/>
      <c r="YU7" s="44"/>
      <c r="YV7" s="44"/>
      <c r="YW7" s="44"/>
      <c r="YX7" s="44"/>
      <c r="YY7" s="44"/>
      <c r="YZ7" s="44"/>
      <c r="ZA7" s="44"/>
      <c r="ZB7" s="44"/>
      <c r="ZC7" s="44"/>
      <c r="ZD7" s="44"/>
      <c r="ZE7" s="44"/>
      <c r="ZF7" s="44"/>
      <c r="ZG7" s="44"/>
      <c r="ZH7" s="44"/>
      <c r="ZI7" s="44"/>
      <c r="ZJ7" s="44"/>
      <c r="ZK7" s="44"/>
      <c r="ZL7" s="44"/>
      <c r="ZM7" s="44"/>
      <c r="ZN7" s="44"/>
      <c r="ZO7" s="44"/>
      <c r="ZP7" s="44"/>
      <c r="ZQ7" s="44"/>
      <c r="ZR7" s="44"/>
      <c r="ZS7" s="44"/>
      <c r="ZT7" s="44"/>
      <c r="ZU7" s="44"/>
      <c r="ZV7" s="44"/>
      <c r="ZW7" s="44"/>
      <c r="ZX7" s="44"/>
      <c r="ZY7" s="44"/>
      <c r="ZZ7" s="44"/>
      <c r="AAA7" s="44"/>
      <c r="AAB7" s="44"/>
      <c r="AAC7" s="44"/>
      <c r="AAD7" s="44"/>
      <c r="AAE7" s="44"/>
      <c r="AAF7" s="44"/>
      <c r="AAG7" s="44"/>
      <c r="AAH7" s="44"/>
      <c r="AAI7" s="44"/>
      <c r="AAJ7" s="44"/>
      <c r="AAK7" s="44"/>
      <c r="AAL7" s="44"/>
      <c r="AAM7" s="44"/>
      <c r="AAN7" s="44"/>
      <c r="AAO7" s="44"/>
      <c r="AAP7" s="44"/>
      <c r="AAQ7" s="44"/>
      <c r="AAR7" s="44"/>
      <c r="AAS7" s="44"/>
      <c r="AAT7" s="44"/>
      <c r="AAU7" s="44"/>
      <c r="AAV7" s="44"/>
      <c r="AAW7" s="44"/>
      <c r="AAX7" s="44"/>
      <c r="AAY7" s="44"/>
      <c r="AAZ7" s="44"/>
      <c r="ABA7" s="44"/>
      <c r="ABB7" s="44"/>
      <c r="ABC7" s="44"/>
      <c r="ABD7" s="44"/>
      <c r="ABE7" s="44"/>
      <c r="ABF7" s="44"/>
      <c r="ABG7" s="44"/>
      <c r="ABH7" s="44"/>
      <c r="ABI7" s="44"/>
      <c r="ABJ7" s="44"/>
      <c r="ABK7" s="44"/>
      <c r="ABL7" s="44"/>
      <c r="ABM7" s="44"/>
      <c r="ABN7" s="44"/>
      <c r="ABO7" s="44"/>
      <c r="ABP7" s="44"/>
      <c r="ABQ7" s="44"/>
      <c r="ABR7" s="44"/>
      <c r="ABS7" s="44"/>
      <c r="ABT7" s="44"/>
      <c r="ABU7" s="44"/>
      <c r="ABV7" s="44"/>
      <c r="ABW7" s="44"/>
      <c r="ABX7" s="44"/>
      <c r="ABY7" s="44"/>
      <c r="ABZ7" s="44"/>
      <c r="ACA7" s="44"/>
      <c r="ACB7" s="44"/>
      <c r="ACC7" s="44"/>
      <c r="ACD7" s="44"/>
      <c r="ACE7" s="44"/>
      <c r="ACF7" s="44"/>
      <c r="ACG7" s="44"/>
      <c r="ACH7" s="44"/>
      <c r="ACI7" s="44"/>
      <c r="ACJ7" s="44"/>
      <c r="ACK7" s="44"/>
      <c r="ACL7" s="44"/>
      <c r="ACM7" s="44"/>
      <c r="ACN7" s="44"/>
      <c r="ACO7" s="44"/>
      <c r="ACP7" s="44"/>
      <c r="ACQ7" s="44"/>
      <c r="ACR7" s="44"/>
      <c r="ACS7" s="44"/>
      <c r="ACT7" s="44"/>
      <c r="ACU7" s="44"/>
      <c r="ACV7" s="44"/>
      <c r="ACW7" s="44"/>
      <c r="ACX7" s="44"/>
      <c r="ACY7" s="44"/>
      <c r="ACZ7" s="44"/>
      <c r="ADA7" s="44"/>
      <c r="ADB7" s="44"/>
      <c r="ADC7" s="44"/>
      <c r="ADD7" s="44"/>
      <c r="ADE7" s="44"/>
      <c r="ADF7" s="44"/>
      <c r="ADG7" s="44"/>
      <c r="ADH7" s="44"/>
      <c r="ADI7" s="44"/>
      <c r="ADJ7" s="44"/>
      <c r="ADK7" s="44"/>
      <c r="ADL7" s="44"/>
      <c r="ADM7" s="44"/>
      <c r="ADN7" s="44"/>
      <c r="ADO7" s="44"/>
      <c r="ADP7" s="44"/>
      <c r="ADQ7" s="44"/>
      <c r="ADR7" s="44"/>
      <c r="ADS7" s="44"/>
      <c r="ADT7" s="44"/>
      <c r="ADU7" s="44"/>
      <c r="ADV7" s="44"/>
      <c r="ADW7" s="44"/>
      <c r="ADX7" s="44"/>
      <c r="ADY7" s="44"/>
      <c r="ADZ7" s="44"/>
      <c r="AEA7" s="44"/>
      <c r="AEB7" s="44"/>
      <c r="AEC7" s="44"/>
      <c r="AED7" s="44"/>
      <c r="AEE7" s="44"/>
      <c r="AEF7" s="44"/>
      <c r="AEG7" s="44"/>
      <c r="AEH7" s="44"/>
      <c r="AEI7" s="44"/>
      <c r="AEJ7" s="44"/>
      <c r="AEK7" s="44"/>
      <c r="AEL7" s="44"/>
      <c r="AEM7" s="44"/>
      <c r="AEN7" s="44"/>
      <c r="AEO7" s="44"/>
      <c r="AEP7" s="44"/>
      <c r="AEQ7" s="44"/>
      <c r="AER7" s="44"/>
      <c r="AES7" s="44"/>
      <c r="AET7" s="44"/>
      <c r="AEU7" s="44"/>
      <c r="AEV7" s="44"/>
      <c r="AEW7" s="44"/>
      <c r="AEX7" s="44"/>
      <c r="AEY7" s="44"/>
      <c r="AEZ7" s="44"/>
      <c r="AFA7" s="44"/>
      <c r="AFB7" s="44"/>
      <c r="AFC7" s="44"/>
      <c r="AFD7" s="44"/>
      <c r="AFE7" s="44"/>
      <c r="AFF7" s="44"/>
      <c r="AFG7" s="44"/>
      <c r="AFH7" s="44"/>
      <c r="AFI7" s="44"/>
      <c r="AFJ7" s="44"/>
      <c r="AFK7" s="44"/>
      <c r="AFL7" s="44"/>
      <c r="AFM7" s="44"/>
      <c r="AFN7" s="44"/>
      <c r="AFO7" s="44"/>
      <c r="AFP7" s="44"/>
      <c r="AFQ7" s="44"/>
      <c r="AFR7" s="44"/>
      <c r="AFS7" s="44"/>
      <c r="AFT7" s="44"/>
      <c r="AFU7" s="44"/>
      <c r="AFV7" s="44"/>
      <c r="AFW7" s="44"/>
      <c r="AFX7" s="44"/>
      <c r="AFY7" s="44"/>
      <c r="AFZ7" s="44"/>
      <c r="AGA7" s="44"/>
      <c r="AGB7" s="44"/>
      <c r="AGC7" s="44"/>
      <c r="AGD7" s="44"/>
      <c r="AGE7" s="44"/>
      <c r="AGF7" s="44"/>
      <c r="AGG7" s="44"/>
      <c r="AGH7" s="44"/>
      <c r="AGI7" s="44"/>
      <c r="AGJ7" s="44"/>
      <c r="AGK7" s="44"/>
      <c r="AGL7" s="44"/>
      <c r="AGM7" s="44"/>
      <c r="AGN7" s="44"/>
      <c r="AGO7" s="44"/>
      <c r="AGP7" s="44"/>
      <c r="AGQ7" s="44"/>
      <c r="AGR7" s="44"/>
      <c r="AGS7" s="44"/>
      <c r="AGT7" s="44"/>
      <c r="AGU7" s="44"/>
      <c r="AGV7" s="44"/>
      <c r="AGW7" s="44"/>
      <c r="AGX7" s="44"/>
      <c r="AGY7" s="44"/>
      <c r="AGZ7" s="44"/>
      <c r="AHA7" s="44"/>
      <c r="AHB7" s="44"/>
      <c r="AHC7" s="44"/>
      <c r="AHD7" s="44"/>
      <c r="AHE7" s="44"/>
      <c r="AHF7" s="44"/>
      <c r="AHG7" s="44"/>
      <c r="AHH7" s="44"/>
      <c r="AHI7" s="44"/>
      <c r="AHJ7" s="44"/>
      <c r="AHK7" s="44"/>
      <c r="AHL7" s="44"/>
      <c r="AHM7" s="44"/>
      <c r="AHN7" s="44"/>
      <c r="AHO7" s="44"/>
      <c r="AHP7" s="44"/>
      <c r="AHQ7" s="44"/>
      <c r="AHR7" s="44"/>
      <c r="AHS7" s="44"/>
      <c r="AHT7" s="44"/>
      <c r="AHU7" s="44"/>
      <c r="AHV7" s="44"/>
      <c r="AHW7" s="44"/>
      <c r="AHX7" s="44"/>
      <c r="AHY7" s="44"/>
      <c r="AHZ7" s="44"/>
      <c r="AIA7" s="44"/>
      <c r="AIB7" s="44"/>
      <c r="AIC7" s="44"/>
      <c r="AID7" s="44"/>
      <c r="AIE7" s="44"/>
      <c r="AIF7" s="44"/>
      <c r="AIG7" s="44"/>
      <c r="AIH7" s="44"/>
      <c r="AII7" s="44"/>
      <c r="AIJ7" s="44"/>
      <c r="AIK7" s="44"/>
      <c r="AIL7" s="44"/>
      <c r="AIM7" s="44"/>
      <c r="AIN7" s="44"/>
      <c r="AIO7" s="44"/>
      <c r="AIP7" s="44"/>
      <c r="AIQ7" s="44"/>
      <c r="AIR7" s="44"/>
      <c r="AIS7" s="44"/>
      <c r="AIT7" s="44"/>
      <c r="AIU7" s="44"/>
      <c r="AIV7" s="44"/>
      <c r="AIW7" s="44"/>
      <c r="AIX7" s="44"/>
      <c r="AIY7" s="44"/>
      <c r="AIZ7" s="44"/>
      <c r="AJA7" s="44"/>
      <c r="AJB7" s="44"/>
      <c r="AJC7" s="44"/>
      <c r="AJD7" s="44"/>
      <c r="AJE7" s="44"/>
      <c r="AJF7" s="44"/>
      <c r="AJG7" s="44"/>
      <c r="AJH7" s="44"/>
      <c r="AJI7" s="44"/>
      <c r="AJJ7" s="44"/>
      <c r="AJK7" s="44"/>
      <c r="AJL7" s="44"/>
      <c r="AJM7" s="44"/>
      <c r="AJN7" s="44"/>
      <c r="AJO7" s="44"/>
      <c r="AJP7" s="44"/>
      <c r="AJQ7" s="44"/>
      <c r="AJR7" s="44"/>
      <c r="AJS7" s="44"/>
      <c r="AJT7" s="44"/>
      <c r="AJU7" s="44"/>
      <c r="AJV7" s="44"/>
      <c r="AJW7" s="44"/>
      <c r="AJX7" s="44"/>
      <c r="AJY7" s="44"/>
      <c r="AJZ7" s="44"/>
      <c r="AKA7" s="44"/>
      <c r="AKB7" s="44"/>
      <c r="AKC7" s="44"/>
      <c r="AKD7" s="44"/>
      <c r="AKE7" s="44"/>
      <c r="AKF7" s="44"/>
      <c r="AKG7" s="44"/>
      <c r="AKH7" s="44"/>
      <c r="AKI7" s="44"/>
      <c r="AKJ7" s="44"/>
      <c r="AKK7" s="44"/>
      <c r="AKL7" s="44"/>
      <c r="AKM7" s="44"/>
      <c r="AKN7" s="44"/>
      <c r="AKO7" s="44"/>
      <c r="AKP7" s="44"/>
      <c r="AKQ7" s="44"/>
      <c r="AKR7" s="44"/>
      <c r="AKS7" s="44"/>
      <c r="AKT7" s="44"/>
      <c r="AKU7" s="44"/>
      <c r="AKV7" s="44"/>
      <c r="AKW7" s="44"/>
      <c r="AKX7" s="44"/>
      <c r="AKY7" s="44"/>
      <c r="AKZ7" s="44"/>
      <c r="ALA7" s="44"/>
      <c r="ALB7" s="44"/>
      <c r="ALC7" s="44"/>
      <c r="ALD7" s="44"/>
      <c r="ALE7" s="44"/>
      <c r="ALF7" s="44"/>
      <c r="ALG7" s="44"/>
      <c r="ALH7" s="44"/>
      <c r="ALI7" s="44"/>
      <c r="ALJ7" s="44"/>
      <c r="ALK7" s="44"/>
      <c r="ALL7" s="44"/>
      <c r="ALM7" s="44"/>
      <c r="ALN7" s="44"/>
      <c r="ALO7" s="44"/>
      <c r="ALP7" s="44"/>
      <c r="ALQ7" s="44"/>
      <c r="ALR7" s="44"/>
      <c r="ALS7" s="44"/>
      <c r="ALT7" s="44"/>
      <c r="ALU7" s="44"/>
      <c r="ALV7" s="44"/>
      <c r="ALW7" s="44"/>
      <c r="ALX7" s="44"/>
      <c r="ALY7" s="44"/>
      <c r="ALZ7" s="44"/>
      <c r="AMA7" s="44"/>
      <c r="AMB7" s="44"/>
      <c r="AMC7" s="44"/>
      <c r="AMD7" s="44"/>
      <c r="AME7" s="44"/>
      <c r="AMF7" s="44"/>
      <c r="AMG7" s="44"/>
      <c r="AMH7" s="44"/>
      <c r="AMI7" s="44"/>
    </row>
    <row r="8" spans="1:1023" ht="15" x14ac:dyDescent="0.2">
      <c r="A8" s="31">
        <v>1</v>
      </c>
      <c r="B8" s="4" t="s">
        <v>3</v>
      </c>
      <c r="C8" s="1">
        <v>1.492</v>
      </c>
      <c r="D8" s="1">
        <v>1.492</v>
      </c>
      <c r="E8" s="1">
        <v>1.492</v>
      </c>
      <c r="F8" s="35">
        <f>100%-I8</f>
        <v>0.89</v>
      </c>
      <c r="G8" s="35">
        <f t="shared" ref="G8:H8" si="0">100%-J8</f>
        <v>0.89</v>
      </c>
      <c r="H8" s="35">
        <f t="shared" si="0"/>
        <v>0.89</v>
      </c>
      <c r="I8" s="20">
        <v>0.11</v>
      </c>
      <c r="J8" s="20">
        <v>0.11</v>
      </c>
      <c r="K8" s="20">
        <v>0.11</v>
      </c>
      <c r="L8" s="10"/>
      <c r="M8" s="37">
        <f t="shared" ref="M8:M25" si="1">$N$29/$N$28</f>
        <v>0.87554797287596864</v>
      </c>
      <c r="N8" s="11">
        <f t="shared" ref="N8:N25" si="2">ROUND($N$28*(($L8*$F8)/SUMPRODUCT($F$8:$F$25,$L$8:$L$25))*M8,0)</f>
        <v>0</v>
      </c>
      <c r="O8" s="37">
        <f t="shared" ref="O8:O18" si="3">$N$30/$N$28</f>
        <v>0.12445202712403135</v>
      </c>
      <c r="P8" s="43">
        <f t="shared" ref="P8:P18" si="4">ROUND($N$28*(($L8*$F8)/SUMPRODUCT($F$8:$F$25,$L$8:$L$25))*O8,0)</f>
        <v>0</v>
      </c>
      <c r="Q8" s="43">
        <f t="shared" ref="Q8:Q25" si="5">N8+P8</f>
        <v>0</v>
      </c>
      <c r="R8" s="11">
        <f t="shared" ref="R8:R25" si="6">ROUNDUP(Q8/F8*I8,-2)</f>
        <v>0</v>
      </c>
      <c r="S8" s="11"/>
      <c r="T8" s="11">
        <f t="shared" ref="T8:T25" si="7">N8+P8+R8</f>
        <v>0</v>
      </c>
      <c r="U8" s="10"/>
      <c r="V8" s="37">
        <f>$W$29/$W$28</f>
        <v>0.86960183843401506</v>
      </c>
      <c r="W8" s="11">
        <f>ROUND($N$28*(($L8*$F8)/SUMPRODUCT($F$8:$F$25,$L$8:$L$25))*V8,0)</f>
        <v>0</v>
      </c>
      <c r="X8" s="37">
        <f>$W$30/$W$28</f>
        <v>0.13039816156598499</v>
      </c>
      <c r="Y8" s="43">
        <f>ROUND($N$28*(($L8*$F8)/SUMPRODUCT($F$8:$F$25,$L$8:$L$25))*X8,0)</f>
        <v>0</v>
      </c>
      <c r="Z8" s="43">
        <f>W8+Y8</f>
        <v>0</v>
      </c>
      <c r="AA8" s="11">
        <f t="shared" ref="AA8:AA25" si="8">ROUNDUP(Z8/G8*J8,-2)</f>
        <v>0</v>
      </c>
      <c r="AB8" s="38"/>
      <c r="AC8" s="11">
        <f>W8+Y8+AA8</f>
        <v>0</v>
      </c>
      <c r="AE8" s="81">
        <f t="shared" ref="AE8:AE25" si="9">ROUND(Q8/1000,1)</f>
        <v>0</v>
      </c>
      <c r="AF8" s="82">
        <f t="shared" ref="AF8:AF25" si="10">ROUND(Z8/1000,1)</f>
        <v>0</v>
      </c>
      <c r="AG8" s="82">
        <v>0</v>
      </c>
      <c r="AI8" s="26"/>
      <c r="AJ8" s="26"/>
      <c r="AK8" s="26"/>
    </row>
    <row r="9" spans="1:1023" ht="15" x14ac:dyDescent="0.2">
      <c r="A9" s="31">
        <v>2</v>
      </c>
      <c r="B9" s="4" t="s">
        <v>4</v>
      </c>
      <c r="C9" s="1">
        <v>1.492</v>
      </c>
      <c r="D9" s="1">
        <v>1.492</v>
      </c>
      <c r="E9" s="1">
        <v>1.492</v>
      </c>
      <c r="F9" s="35">
        <f t="shared" ref="F9:F25" si="11">100%-I9</f>
        <v>0.9</v>
      </c>
      <c r="G9" s="35">
        <f t="shared" ref="G9:G25" si="12">100%-J9</f>
        <v>0.9</v>
      </c>
      <c r="H9" s="35">
        <f t="shared" ref="H9:H25" si="13">100%-K9</f>
        <v>0.9</v>
      </c>
      <c r="I9" s="20">
        <v>0.1</v>
      </c>
      <c r="J9" s="20">
        <v>0.1</v>
      </c>
      <c r="K9" s="20">
        <v>0.1</v>
      </c>
      <c r="L9" s="12">
        <v>1</v>
      </c>
      <c r="M9" s="37">
        <f t="shared" si="1"/>
        <v>0.87554797287596864</v>
      </c>
      <c r="N9" s="11">
        <f t="shared" si="2"/>
        <v>1880591</v>
      </c>
      <c r="O9" s="37">
        <f t="shared" si="3"/>
        <v>0.12445202712403135</v>
      </c>
      <c r="P9" s="43">
        <f>ROUND($N$28*(($L9*$F9)/SUMPRODUCT($F$8:$F$25,$L$8:$L$25))*O9,0)</f>
        <v>267311</v>
      </c>
      <c r="Q9" s="43">
        <f t="shared" si="5"/>
        <v>2147902</v>
      </c>
      <c r="R9" s="11">
        <f t="shared" si="6"/>
        <v>238700</v>
      </c>
      <c r="S9" s="38">
        <f>R9/T9</f>
        <v>0.10001667642950102</v>
      </c>
      <c r="T9" s="11">
        <f t="shared" si="7"/>
        <v>2386602</v>
      </c>
      <c r="U9" s="10"/>
      <c r="V9" s="37">
        <f t="shared" ref="V9:V25" si="14">$W$29/$W$28</f>
        <v>0.86960183843401506</v>
      </c>
      <c r="W9" s="11">
        <f t="shared" ref="W9:W25" si="15">ROUND($W$28*(($U9*$G9)/SUMPRODUCT($U$9:$U$25,$G$9:$G$25))*V9,0)</f>
        <v>0</v>
      </c>
      <c r="X9" s="37">
        <f t="shared" ref="X9:X25" si="16">$W$30/$W$28</f>
        <v>0.13039816156598499</v>
      </c>
      <c r="Y9" s="11">
        <f t="shared" ref="Y9:Y25" si="17">ROUND($W$28*(($U9*$G9)/SUMPRODUCT($U$9:$U$25,$G$9:$G$25))*X9,0)</f>
        <v>0</v>
      </c>
      <c r="Z9" s="43">
        <f t="shared" ref="Z9:Z25" si="18">W9+Y9</f>
        <v>0</v>
      </c>
      <c r="AA9" s="11">
        <f t="shared" si="8"/>
        <v>0</v>
      </c>
      <c r="AB9" s="38"/>
      <c r="AC9" s="11">
        <f t="shared" ref="AC9:AC25" si="19">W9+Y9+AA9</f>
        <v>0</v>
      </c>
      <c r="AE9" s="81">
        <f t="shared" si="9"/>
        <v>2147.9</v>
      </c>
      <c r="AF9" s="82">
        <f t="shared" si="10"/>
        <v>0</v>
      </c>
      <c r="AG9" s="82">
        <v>0</v>
      </c>
      <c r="AI9" s="26"/>
      <c r="AJ9" s="26"/>
      <c r="AK9" s="26"/>
    </row>
    <row r="10" spans="1:1023" ht="15" x14ac:dyDescent="0.2">
      <c r="A10" s="31">
        <v>3</v>
      </c>
      <c r="B10" s="4" t="s">
        <v>5</v>
      </c>
      <c r="C10" s="1">
        <v>1.492</v>
      </c>
      <c r="D10" s="1">
        <v>1.492</v>
      </c>
      <c r="E10" s="1">
        <v>1.492</v>
      </c>
      <c r="F10" s="35">
        <f t="shared" si="11"/>
        <v>0.9</v>
      </c>
      <c r="G10" s="35">
        <f t="shared" si="12"/>
        <v>0.9</v>
      </c>
      <c r="H10" s="35">
        <f t="shared" si="13"/>
        <v>0.9</v>
      </c>
      <c r="I10" s="20">
        <v>0.1</v>
      </c>
      <c r="J10" s="20">
        <v>0.1</v>
      </c>
      <c r="K10" s="20">
        <v>0.1</v>
      </c>
      <c r="L10" s="12">
        <v>1</v>
      </c>
      <c r="M10" s="37">
        <f t="shared" si="1"/>
        <v>0.87554797287596864</v>
      </c>
      <c r="N10" s="11">
        <f t="shared" si="2"/>
        <v>1880591</v>
      </c>
      <c r="O10" s="37">
        <f t="shared" si="3"/>
        <v>0.12445202712403135</v>
      </c>
      <c r="P10" s="43">
        <f t="shared" si="4"/>
        <v>267311</v>
      </c>
      <c r="Q10" s="43">
        <f t="shared" si="5"/>
        <v>2147902</v>
      </c>
      <c r="R10" s="11">
        <f t="shared" si="6"/>
        <v>238700</v>
      </c>
      <c r="S10" s="38">
        <f t="shared" ref="S10:S24" si="20">R10/T10</f>
        <v>0.10001667642950102</v>
      </c>
      <c r="T10" s="11">
        <f t="shared" si="7"/>
        <v>2386602</v>
      </c>
      <c r="U10" s="10"/>
      <c r="V10" s="37">
        <f t="shared" si="14"/>
        <v>0.86960183843401506</v>
      </c>
      <c r="W10" s="11">
        <f t="shared" si="15"/>
        <v>0</v>
      </c>
      <c r="X10" s="37">
        <f t="shared" si="16"/>
        <v>0.13039816156598499</v>
      </c>
      <c r="Y10" s="11">
        <f t="shared" si="17"/>
        <v>0</v>
      </c>
      <c r="Z10" s="43">
        <f t="shared" si="18"/>
        <v>0</v>
      </c>
      <c r="AA10" s="11">
        <f t="shared" si="8"/>
        <v>0</v>
      </c>
      <c r="AB10" s="38"/>
      <c r="AC10" s="11">
        <f t="shared" si="19"/>
        <v>0</v>
      </c>
      <c r="AE10" s="81">
        <f t="shared" si="9"/>
        <v>2147.9</v>
      </c>
      <c r="AF10" s="82">
        <f t="shared" si="10"/>
        <v>0</v>
      </c>
      <c r="AG10" s="82">
        <v>0</v>
      </c>
      <c r="AI10" s="26"/>
      <c r="AJ10" s="26"/>
      <c r="AK10" s="26"/>
    </row>
    <row r="11" spans="1:1023" ht="15" x14ac:dyDescent="0.2">
      <c r="A11" s="31">
        <v>4</v>
      </c>
      <c r="B11" s="4" t="s">
        <v>6</v>
      </c>
      <c r="C11" s="1">
        <v>1.492</v>
      </c>
      <c r="D11" s="1">
        <v>1.492</v>
      </c>
      <c r="E11" s="1">
        <v>1.492</v>
      </c>
      <c r="F11" s="35">
        <f t="shared" si="11"/>
        <v>0.9</v>
      </c>
      <c r="G11" s="35">
        <f t="shared" si="12"/>
        <v>0.9</v>
      </c>
      <c r="H11" s="35">
        <f t="shared" si="13"/>
        <v>0.9</v>
      </c>
      <c r="I11" s="20">
        <v>0.1</v>
      </c>
      <c r="J11" s="20">
        <v>0.1</v>
      </c>
      <c r="K11" s="20">
        <v>0.1</v>
      </c>
      <c r="L11" s="12"/>
      <c r="M11" s="37">
        <f t="shared" si="1"/>
        <v>0.87554797287596864</v>
      </c>
      <c r="N11" s="11">
        <f t="shared" si="2"/>
        <v>0</v>
      </c>
      <c r="O11" s="37">
        <f t="shared" si="3"/>
        <v>0.12445202712403135</v>
      </c>
      <c r="P11" s="43">
        <f t="shared" si="4"/>
        <v>0</v>
      </c>
      <c r="Q11" s="43">
        <f t="shared" si="5"/>
        <v>0</v>
      </c>
      <c r="R11" s="11">
        <f t="shared" si="6"/>
        <v>0</v>
      </c>
      <c r="S11" s="38"/>
      <c r="T11" s="11">
        <f t="shared" si="7"/>
        <v>0</v>
      </c>
      <c r="U11" s="10"/>
      <c r="V11" s="37">
        <f t="shared" si="14"/>
        <v>0.86960183843401506</v>
      </c>
      <c r="W11" s="11">
        <f t="shared" si="15"/>
        <v>0</v>
      </c>
      <c r="X11" s="37">
        <f t="shared" si="16"/>
        <v>0.13039816156598499</v>
      </c>
      <c r="Y11" s="11">
        <f t="shared" si="17"/>
        <v>0</v>
      </c>
      <c r="Z11" s="43">
        <f t="shared" si="18"/>
        <v>0</v>
      </c>
      <c r="AA11" s="11">
        <f t="shared" si="8"/>
        <v>0</v>
      </c>
      <c r="AB11" s="38"/>
      <c r="AC11" s="11">
        <f t="shared" si="19"/>
        <v>0</v>
      </c>
      <c r="AE11" s="81">
        <f t="shared" si="9"/>
        <v>0</v>
      </c>
      <c r="AF11" s="82">
        <f t="shared" si="10"/>
        <v>0</v>
      </c>
      <c r="AG11" s="82">
        <v>0</v>
      </c>
      <c r="AI11" s="26"/>
      <c r="AJ11" s="26"/>
      <c r="AK11" s="26"/>
    </row>
    <row r="12" spans="1:1023" ht="15" x14ac:dyDescent="0.2">
      <c r="A12" s="31">
        <v>5</v>
      </c>
      <c r="B12" s="4" t="s">
        <v>7</v>
      </c>
      <c r="C12" s="1">
        <v>1.492</v>
      </c>
      <c r="D12" s="1">
        <v>1.492</v>
      </c>
      <c r="E12" s="1">
        <v>1.492</v>
      </c>
      <c r="F12" s="35">
        <f t="shared" si="11"/>
        <v>0.88</v>
      </c>
      <c r="G12" s="35">
        <f t="shared" si="12"/>
        <v>0.88</v>
      </c>
      <c r="H12" s="35">
        <f t="shared" si="13"/>
        <v>0.89</v>
      </c>
      <c r="I12" s="20">
        <v>0.12</v>
      </c>
      <c r="J12" s="20">
        <v>0.12</v>
      </c>
      <c r="K12" s="20">
        <v>0.11</v>
      </c>
      <c r="L12" s="12">
        <v>3</v>
      </c>
      <c r="M12" s="37">
        <f t="shared" si="1"/>
        <v>0.87554797287596864</v>
      </c>
      <c r="N12" s="11">
        <f t="shared" si="2"/>
        <v>5516401</v>
      </c>
      <c r="O12" s="37">
        <f t="shared" si="3"/>
        <v>0.12445202712403135</v>
      </c>
      <c r="P12" s="43">
        <f t="shared" si="4"/>
        <v>784112</v>
      </c>
      <c r="Q12" s="43">
        <f t="shared" si="5"/>
        <v>6300513</v>
      </c>
      <c r="R12" s="11">
        <f t="shared" si="6"/>
        <v>859200</v>
      </c>
      <c r="S12" s="38">
        <f t="shared" si="20"/>
        <v>0.12000481024867896</v>
      </c>
      <c r="T12" s="11">
        <f t="shared" si="7"/>
        <v>7159713</v>
      </c>
      <c r="U12" s="10"/>
      <c r="V12" s="37">
        <f t="shared" si="14"/>
        <v>0.86960183843401506</v>
      </c>
      <c r="W12" s="11">
        <f t="shared" si="15"/>
        <v>0</v>
      </c>
      <c r="X12" s="37">
        <f t="shared" si="16"/>
        <v>0.13039816156598499</v>
      </c>
      <c r="Y12" s="11">
        <f t="shared" si="17"/>
        <v>0</v>
      </c>
      <c r="Z12" s="43">
        <f t="shared" si="18"/>
        <v>0</v>
      </c>
      <c r="AA12" s="11">
        <f t="shared" si="8"/>
        <v>0</v>
      </c>
      <c r="AB12" s="38"/>
      <c r="AC12" s="11">
        <f t="shared" si="19"/>
        <v>0</v>
      </c>
      <c r="AE12" s="81">
        <f t="shared" si="9"/>
        <v>6300.5</v>
      </c>
      <c r="AF12" s="82">
        <f t="shared" si="10"/>
        <v>0</v>
      </c>
      <c r="AG12" s="82">
        <v>0</v>
      </c>
      <c r="AI12" s="26"/>
      <c r="AJ12" s="26"/>
      <c r="AK12" s="26"/>
    </row>
    <row r="13" spans="1:1023" ht="15" x14ac:dyDescent="0.2">
      <c r="A13" s="31">
        <v>6</v>
      </c>
      <c r="B13" s="4" t="s">
        <v>8</v>
      </c>
      <c r="C13" s="1">
        <v>1.492</v>
      </c>
      <c r="D13" s="1">
        <v>1.492</v>
      </c>
      <c r="E13" s="1">
        <v>1.492</v>
      </c>
      <c r="F13" s="35">
        <f t="shared" si="11"/>
        <v>0.9</v>
      </c>
      <c r="G13" s="35">
        <f t="shared" si="12"/>
        <v>0.9</v>
      </c>
      <c r="H13" s="35">
        <f t="shared" si="13"/>
        <v>0.87</v>
      </c>
      <c r="I13" s="20">
        <v>0.1</v>
      </c>
      <c r="J13" s="20">
        <v>0.1</v>
      </c>
      <c r="K13" s="20">
        <v>0.13</v>
      </c>
      <c r="L13" s="12">
        <v>3</v>
      </c>
      <c r="M13" s="37">
        <f t="shared" si="1"/>
        <v>0.87554797287596864</v>
      </c>
      <c r="N13" s="11">
        <f t="shared" si="2"/>
        <v>5641774</v>
      </c>
      <c r="O13" s="37">
        <f t="shared" si="3"/>
        <v>0.12445202712403135</v>
      </c>
      <c r="P13" s="43">
        <f t="shared" si="4"/>
        <v>801932</v>
      </c>
      <c r="Q13" s="43">
        <f t="shared" si="5"/>
        <v>6443706</v>
      </c>
      <c r="R13" s="11">
        <f t="shared" si="6"/>
        <v>716000</v>
      </c>
      <c r="S13" s="38">
        <f t="shared" si="20"/>
        <v>0.10000410631386261</v>
      </c>
      <c r="T13" s="11">
        <f t="shared" si="7"/>
        <v>7159706</v>
      </c>
      <c r="U13" s="10">
        <v>3</v>
      </c>
      <c r="V13" s="37">
        <f t="shared" si="14"/>
        <v>0.86960183843401506</v>
      </c>
      <c r="W13" s="11">
        <f t="shared" si="15"/>
        <v>5659813</v>
      </c>
      <c r="X13" s="37">
        <f t="shared" si="16"/>
        <v>0.13039816156598499</v>
      </c>
      <c r="Y13" s="11">
        <f t="shared" si="17"/>
        <v>848698</v>
      </c>
      <c r="Z13" s="43">
        <f t="shared" si="18"/>
        <v>6508511</v>
      </c>
      <c r="AA13" s="11">
        <f t="shared" si="8"/>
        <v>723200</v>
      </c>
      <c r="AB13" s="38">
        <f t="shared" ref="AB13:AB22" si="21">AA13/AC13</f>
        <v>0.10000399628801539</v>
      </c>
      <c r="AC13" s="11">
        <f t="shared" si="19"/>
        <v>7231711</v>
      </c>
      <c r="AE13" s="81">
        <f t="shared" si="9"/>
        <v>6443.7</v>
      </c>
      <c r="AF13" s="82">
        <f t="shared" si="10"/>
        <v>6508.5</v>
      </c>
      <c r="AG13" s="82">
        <v>0</v>
      </c>
      <c r="AI13" s="26"/>
      <c r="AJ13" s="26"/>
      <c r="AK13" s="26"/>
    </row>
    <row r="14" spans="1:1023" ht="15" x14ac:dyDescent="0.2">
      <c r="A14" s="31">
        <v>7</v>
      </c>
      <c r="B14" s="4" t="s">
        <v>9</v>
      </c>
      <c r="C14" s="1">
        <v>1.492</v>
      </c>
      <c r="D14" s="1">
        <v>1.492</v>
      </c>
      <c r="E14" s="1">
        <v>1.492</v>
      </c>
      <c r="F14" s="35">
        <f t="shared" si="11"/>
        <v>0.88</v>
      </c>
      <c r="G14" s="35">
        <f t="shared" si="12"/>
        <v>0.88</v>
      </c>
      <c r="H14" s="35">
        <f t="shared" si="13"/>
        <v>0.89</v>
      </c>
      <c r="I14" s="20">
        <v>0.12</v>
      </c>
      <c r="J14" s="20">
        <v>0.12</v>
      </c>
      <c r="K14" s="20">
        <v>0.11</v>
      </c>
      <c r="L14" s="12"/>
      <c r="M14" s="37">
        <f t="shared" si="1"/>
        <v>0.87554797287596864</v>
      </c>
      <c r="N14" s="11">
        <f t="shared" si="2"/>
        <v>0</v>
      </c>
      <c r="O14" s="37">
        <f t="shared" si="3"/>
        <v>0.12445202712403135</v>
      </c>
      <c r="P14" s="43">
        <f t="shared" si="4"/>
        <v>0</v>
      </c>
      <c r="Q14" s="43">
        <f t="shared" si="5"/>
        <v>0</v>
      </c>
      <c r="R14" s="11">
        <f t="shared" si="6"/>
        <v>0</v>
      </c>
      <c r="S14" s="38"/>
      <c r="T14" s="11">
        <f t="shared" si="7"/>
        <v>0</v>
      </c>
      <c r="U14" s="10">
        <v>3</v>
      </c>
      <c r="V14" s="37">
        <f t="shared" si="14"/>
        <v>0.86960183843401506</v>
      </c>
      <c r="W14" s="11">
        <f t="shared" si="15"/>
        <v>5534039</v>
      </c>
      <c r="X14" s="37">
        <f t="shared" si="16"/>
        <v>0.13039816156598499</v>
      </c>
      <c r="Y14" s="11">
        <f t="shared" si="17"/>
        <v>829838</v>
      </c>
      <c r="Z14" s="43">
        <f t="shared" si="18"/>
        <v>6363877</v>
      </c>
      <c r="AA14" s="11">
        <f t="shared" si="8"/>
        <v>867900</v>
      </c>
      <c r="AB14" s="38">
        <f t="shared" si="21"/>
        <v>0.12001199705134713</v>
      </c>
      <c r="AC14" s="11">
        <f t="shared" si="19"/>
        <v>7231777</v>
      </c>
      <c r="AE14" s="81">
        <f t="shared" si="9"/>
        <v>0</v>
      </c>
      <c r="AF14" s="82">
        <f t="shared" si="10"/>
        <v>6363.9</v>
      </c>
      <c r="AG14" s="82">
        <v>0</v>
      </c>
      <c r="AI14" s="26"/>
      <c r="AJ14" s="26"/>
      <c r="AK14" s="26"/>
    </row>
    <row r="15" spans="1:1023" ht="15" x14ac:dyDescent="0.2">
      <c r="A15" s="31">
        <v>8</v>
      </c>
      <c r="B15" s="4" t="s">
        <v>10</v>
      </c>
      <c r="C15" s="1">
        <v>1.492</v>
      </c>
      <c r="D15" s="1">
        <v>1.492</v>
      </c>
      <c r="E15" s="1">
        <v>1.492</v>
      </c>
      <c r="F15" s="35">
        <f t="shared" si="11"/>
        <v>0.87</v>
      </c>
      <c r="G15" s="35">
        <f t="shared" si="12"/>
        <v>0.87</v>
      </c>
      <c r="H15" s="35">
        <f t="shared" si="13"/>
        <v>0.89</v>
      </c>
      <c r="I15" s="20">
        <v>0.13</v>
      </c>
      <c r="J15" s="20">
        <v>0.13</v>
      </c>
      <c r="K15" s="20">
        <v>0.11</v>
      </c>
      <c r="L15" s="12"/>
      <c r="M15" s="37">
        <f t="shared" si="1"/>
        <v>0.87554797287596864</v>
      </c>
      <c r="N15" s="11">
        <f t="shared" si="2"/>
        <v>0</v>
      </c>
      <c r="O15" s="37">
        <f t="shared" si="3"/>
        <v>0.12445202712403135</v>
      </c>
      <c r="P15" s="43">
        <f t="shared" si="4"/>
        <v>0</v>
      </c>
      <c r="Q15" s="43">
        <f t="shared" si="5"/>
        <v>0</v>
      </c>
      <c r="R15" s="11">
        <f t="shared" si="6"/>
        <v>0</v>
      </c>
      <c r="S15" s="38"/>
      <c r="T15" s="11">
        <f t="shared" si="7"/>
        <v>0</v>
      </c>
      <c r="U15" s="10"/>
      <c r="V15" s="37">
        <f t="shared" si="14"/>
        <v>0.86960183843401506</v>
      </c>
      <c r="W15" s="11">
        <f t="shared" si="15"/>
        <v>0</v>
      </c>
      <c r="X15" s="37">
        <f t="shared" si="16"/>
        <v>0.13039816156598499</v>
      </c>
      <c r="Y15" s="11">
        <f t="shared" si="17"/>
        <v>0</v>
      </c>
      <c r="Z15" s="43">
        <f t="shared" si="18"/>
        <v>0</v>
      </c>
      <c r="AA15" s="11">
        <f t="shared" si="8"/>
        <v>0</v>
      </c>
      <c r="AB15" s="38"/>
      <c r="AC15" s="11">
        <f t="shared" si="19"/>
        <v>0</v>
      </c>
      <c r="AE15" s="81">
        <f t="shared" si="9"/>
        <v>0</v>
      </c>
      <c r="AF15" s="82">
        <f t="shared" si="10"/>
        <v>0</v>
      </c>
      <c r="AG15" s="82">
        <v>0</v>
      </c>
      <c r="AI15" s="26"/>
      <c r="AJ15" s="26"/>
      <c r="AK15" s="26"/>
    </row>
    <row r="16" spans="1:1023" ht="15" x14ac:dyDescent="0.2">
      <c r="A16" s="31">
        <v>9</v>
      </c>
      <c r="B16" s="4" t="s">
        <v>11</v>
      </c>
      <c r="C16" s="1">
        <v>1.492</v>
      </c>
      <c r="D16" s="1">
        <v>1.492</v>
      </c>
      <c r="E16" s="1">
        <v>1.492</v>
      </c>
      <c r="F16" s="35">
        <f t="shared" si="11"/>
        <v>0.9</v>
      </c>
      <c r="G16" s="35">
        <f t="shared" si="12"/>
        <v>0.9</v>
      </c>
      <c r="H16" s="35">
        <f t="shared" si="13"/>
        <v>0.9</v>
      </c>
      <c r="I16" s="20">
        <v>0.1</v>
      </c>
      <c r="J16" s="20">
        <v>0.1</v>
      </c>
      <c r="K16" s="20">
        <v>0.1</v>
      </c>
      <c r="L16" s="12"/>
      <c r="M16" s="37">
        <f t="shared" si="1"/>
        <v>0.87554797287596864</v>
      </c>
      <c r="N16" s="11">
        <f t="shared" si="2"/>
        <v>0</v>
      </c>
      <c r="O16" s="37">
        <f t="shared" si="3"/>
        <v>0.12445202712403135</v>
      </c>
      <c r="P16" s="43">
        <f t="shared" si="4"/>
        <v>0</v>
      </c>
      <c r="Q16" s="43">
        <f t="shared" si="5"/>
        <v>0</v>
      </c>
      <c r="R16" s="11">
        <f t="shared" si="6"/>
        <v>0</v>
      </c>
      <c r="S16" s="38"/>
      <c r="T16" s="11">
        <f t="shared" si="7"/>
        <v>0</v>
      </c>
      <c r="U16" s="10">
        <v>1</v>
      </c>
      <c r="V16" s="37">
        <f t="shared" si="14"/>
        <v>0.86960183843401506</v>
      </c>
      <c r="W16" s="11">
        <f t="shared" si="15"/>
        <v>1886604</v>
      </c>
      <c r="X16" s="37">
        <f t="shared" si="16"/>
        <v>0.13039816156598499</v>
      </c>
      <c r="Y16" s="11">
        <f t="shared" si="17"/>
        <v>282899</v>
      </c>
      <c r="Z16" s="43">
        <f t="shared" si="18"/>
        <v>2169503</v>
      </c>
      <c r="AA16" s="11">
        <f t="shared" si="8"/>
        <v>241100</v>
      </c>
      <c r="AB16" s="38">
        <f t="shared" si="21"/>
        <v>0.10001646890840175</v>
      </c>
      <c r="AC16" s="11">
        <f t="shared" si="19"/>
        <v>2410603</v>
      </c>
      <c r="AE16" s="81">
        <f t="shared" si="9"/>
        <v>0</v>
      </c>
      <c r="AF16" s="82">
        <f t="shared" si="10"/>
        <v>2169.5</v>
      </c>
      <c r="AG16" s="82">
        <v>0</v>
      </c>
      <c r="AI16" s="26"/>
      <c r="AJ16" s="26"/>
      <c r="AK16" s="26"/>
    </row>
    <row r="17" spans="1:1023" ht="15" x14ac:dyDescent="0.2">
      <c r="A17" s="31">
        <v>10</v>
      </c>
      <c r="B17" s="4" t="s">
        <v>12</v>
      </c>
      <c r="C17" s="1">
        <v>1.492</v>
      </c>
      <c r="D17" s="1">
        <v>1.492</v>
      </c>
      <c r="E17" s="1">
        <v>1.492</v>
      </c>
      <c r="F17" s="35">
        <f t="shared" si="11"/>
        <v>0.9</v>
      </c>
      <c r="G17" s="35">
        <f t="shared" si="12"/>
        <v>0.9</v>
      </c>
      <c r="H17" s="35">
        <f t="shared" si="13"/>
        <v>0.9</v>
      </c>
      <c r="I17" s="20">
        <v>0.1</v>
      </c>
      <c r="J17" s="20">
        <v>0.1</v>
      </c>
      <c r="K17" s="20">
        <v>0.1</v>
      </c>
      <c r="L17" s="12">
        <v>1</v>
      </c>
      <c r="M17" s="37">
        <f t="shared" si="1"/>
        <v>0.87554797287596864</v>
      </c>
      <c r="N17" s="11">
        <f t="shared" si="2"/>
        <v>1880591</v>
      </c>
      <c r="O17" s="37">
        <f t="shared" si="3"/>
        <v>0.12445202712403135</v>
      </c>
      <c r="P17" s="43">
        <f t="shared" si="4"/>
        <v>267311</v>
      </c>
      <c r="Q17" s="43">
        <f t="shared" si="5"/>
        <v>2147902</v>
      </c>
      <c r="R17" s="11">
        <f t="shared" si="6"/>
        <v>238700</v>
      </c>
      <c r="S17" s="38">
        <f t="shared" si="20"/>
        <v>0.10001667642950102</v>
      </c>
      <c r="T17" s="11">
        <f t="shared" si="7"/>
        <v>2386602</v>
      </c>
      <c r="U17" s="10">
        <v>2</v>
      </c>
      <c r="V17" s="37">
        <f t="shared" si="14"/>
        <v>0.86960183843401506</v>
      </c>
      <c r="W17" s="11">
        <f t="shared" si="15"/>
        <v>3773209</v>
      </c>
      <c r="X17" s="37">
        <f t="shared" si="16"/>
        <v>0.13039816156598499</v>
      </c>
      <c r="Y17" s="11">
        <f t="shared" si="17"/>
        <v>565799</v>
      </c>
      <c r="Z17" s="43">
        <f t="shared" si="18"/>
        <v>4339008</v>
      </c>
      <c r="AA17" s="11">
        <f t="shared" si="8"/>
        <v>482200</v>
      </c>
      <c r="AB17" s="38">
        <f t="shared" si="21"/>
        <v>0.10001642741819063</v>
      </c>
      <c r="AC17" s="11">
        <f t="shared" si="19"/>
        <v>4821208</v>
      </c>
      <c r="AE17" s="81">
        <f t="shared" si="9"/>
        <v>2147.9</v>
      </c>
      <c r="AF17" s="82">
        <f t="shared" si="10"/>
        <v>4339</v>
      </c>
      <c r="AG17" s="82">
        <v>0</v>
      </c>
      <c r="AI17" s="26"/>
      <c r="AJ17" s="26"/>
      <c r="AK17" s="26"/>
    </row>
    <row r="18" spans="1:1023" ht="15" x14ac:dyDescent="0.2">
      <c r="A18" s="31">
        <v>11</v>
      </c>
      <c r="B18" s="4" t="s">
        <v>13</v>
      </c>
      <c r="C18" s="1">
        <v>1.492</v>
      </c>
      <c r="D18" s="1">
        <v>1.492</v>
      </c>
      <c r="E18" s="1">
        <v>1.492</v>
      </c>
      <c r="F18" s="35">
        <f t="shared" si="11"/>
        <v>0.89</v>
      </c>
      <c r="G18" s="35">
        <f t="shared" si="12"/>
        <v>0.89</v>
      </c>
      <c r="H18" s="35">
        <f t="shared" si="13"/>
        <v>0.89</v>
      </c>
      <c r="I18" s="20">
        <v>0.11</v>
      </c>
      <c r="J18" s="20">
        <v>0.11</v>
      </c>
      <c r="K18" s="20">
        <v>0.11</v>
      </c>
      <c r="L18" s="12"/>
      <c r="M18" s="37">
        <f t="shared" si="1"/>
        <v>0.87554797287596864</v>
      </c>
      <c r="N18" s="11">
        <f t="shared" si="2"/>
        <v>0</v>
      </c>
      <c r="O18" s="37">
        <f t="shared" si="3"/>
        <v>0.12445202712403135</v>
      </c>
      <c r="P18" s="43">
        <f t="shared" si="4"/>
        <v>0</v>
      </c>
      <c r="Q18" s="43">
        <f t="shared" si="5"/>
        <v>0</v>
      </c>
      <c r="R18" s="11">
        <f t="shared" si="6"/>
        <v>0</v>
      </c>
      <c r="S18" s="38"/>
      <c r="T18" s="11">
        <f t="shared" si="7"/>
        <v>0</v>
      </c>
      <c r="U18" s="10"/>
      <c r="V18" s="37">
        <f t="shared" si="14"/>
        <v>0.86960183843401506</v>
      </c>
      <c r="W18" s="11">
        <f t="shared" si="15"/>
        <v>0</v>
      </c>
      <c r="X18" s="37">
        <f t="shared" si="16"/>
        <v>0.13039816156598499</v>
      </c>
      <c r="Y18" s="11">
        <f t="shared" si="17"/>
        <v>0</v>
      </c>
      <c r="Z18" s="43">
        <f t="shared" si="18"/>
        <v>0</v>
      </c>
      <c r="AA18" s="11">
        <f t="shared" si="8"/>
        <v>0</v>
      </c>
      <c r="AB18" s="38"/>
      <c r="AC18" s="11">
        <f t="shared" si="19"/>
        <v>0</v>
      </c>
      <c r="AE18" s="81">
        <f t="shared" si="9"/>
        <v>0</v>
      </c>
      <c r="AF18" s="82">
        <f t="shared" si="10"/>
        <v>0</v>
      </c>
      <c r="AG18" s="82">
        <v>0</v>
      </c>
      <c r="AI18" s="26"/>
      <c r="AJ18" s="26"/>
      <c r="AK18" s="26"/>
    </row>
    <row r="19" spans="1:1023" ht="15" x14ac:dyDescent="0.2">
      <c r="A19" s="31">
        <v>12</v>
      </c>
      <c r="B19" s="4" t="s">
        <v>14</v>
      </c>
      <c r="C19" s="1">
        <v>1.492</v>
      </c>
      <c r="D19" s="1">
        <v>1.492</v>
      </c>
      <c r="E19" s="1">
        <v>1.492</v>
      </c>
      <c r="F19" s="35">
        <f t="shared" si="11"/>
        <v>0.91</v>
      </c>
      <c r="G19" s="35">
        <f t="shared" si="12"/>
        <v>0.91</v>
      </c>
      <c r="H19" s="35">
        <f t="shared" si="13"/>
        <v>0.9</v>
      </c>
      <c r="I19" s="20">
        <v>0.09</v>
      </c>
      <c r="J19" s="20">
        <v>0.09</v>
      </c>
      <c r="K19" s="20">
        <v>0.1</v>
      </c>
      <c r="L19" s="12">
        <v>1</v>
      </c>
      <c r="M19" s="37">
        <f t="shared" si="1"/>
        <v>0.87554797287596864</v>
      </c>
      <c r="N19" s="11">
        <f>ROUND($N$28*(($L19*$F19)/SUMPRODUCT($F$8:$F$25,$L$8:$L$25))*M19,0)</f>
        <v>1901487</v>
      </c>
      <c r="O19" s="37">
        <f>$N$30/$N$28</f>
        <v>0.12445202712403135</v>
      </c>
      <c r="P19" s="43">
        <f>ROUND($N$28*(($L19*$F19)/SUMPRODUCT($F$8:$F$25,$L$8:$L$25))*O19,0)-1</f>
        <v>270280</v>
      </c>
      <c r="Q19" s="43">
        <f t="shared" si="5"/>
        <v>2171767</v>
      </c>
      <c r="R19" s="11">
        <f t="shared" si="6"/>
        <v>214800</v>
      </c>
      <c r="S19" s="38">
        <f>R19/T19</f>
        <v>9.0003758536843934E-2</v>
      </c>
      <c r="T19" s="11">
        <f t="shared" si="7"/>
        <v>2386567</v>
      </c>
      <c r="U19" s="10">
        <v>1</v>
      </c>
      <c r="V19" s="37">
        <f t="shared" si="14"/>
        <v>0.86960183843401506</v>
      </c>
      <c r="W19" s="11">
        <f t="shared" si="15"/>
        <v>1907567</v>
      </c>
      <c r="X19" s="37">
        <f t="shared" si="16"/>
        <v>0.13039816156598499</v>
      </c>
      <c r="Y19" s="11">
        <f t="shared" si="17"/>
        <v>286043</v>
      </c>
      <c r="Z19" s="43">
        <f t="shared" si="18"/>
        <v>2193610</v>
      </c>
      <c r="AA19" s="11">
        <f t="shared" si="8"/>
        <v>217000</v>
      </c>
      <c r="AB19" s="38">
        <f t="shared" si="21"/>
        <v>9.001870895748379E-2</v>
      </c>
      <c r="AC19" s="11">
        <f t="shared" si="19"/>
        <v>2410610</v>
      </c>
      <c r="AE19" s="81">
        <f t="shared" si="9"/>
        <v>2171.8000000000002</v>
      </c>
      <c r="AF19" s="82">
        <f t="shared" si="10"/>
        <v>2193.6</v>
      </c>
      <c r="AG19" s="82">
        <v>0</v>
      </c>
      <c r="AI19" s="26"/>
      <c r="AJ19" s="26"/>
      <c r="AK19" s="26"/>
    </row>
    <row r="20" spans="1:1023" ht="15" x14ac:dyDescent="0.2">
      <c r="A20" s="31">
        <v>13</v>
      </c>
      <c r="B20" s="4" t="s">
        <v>15</v>
      </c>
      <c r="C20" s="1">
        <v>1.492</v>
      </c>
      <c r="D20" s="1">
        <v>1.492</v>
      </c>
      <c r="E20" s="1">
        <v>1.492</v>
      </c>
      <c r="F20" s="35">
        <f t="shared" si="11"/>
        <v>0.9</v>
      </c>
      <c r="G20" s="35">
        <f t="shared" si="12"/>
        <v>0.9</v>
      </c>
      <c r="H20" s="35">
        <f t="shared" si="13"/>
        <v>0.9</v>
      </c>
      <c r="I20" s="20">
        <v>0.1</v>
      </c>
      <c r="J20" s="20">
        <v>0.1</v>
      </c>
      <c r="K20" s="20">
        <v>0.1</v>
      </c>
      <c r="L20" s="12"/>
      <c r="M20" s="37">
        <f t="shared" si="1"/>
        <v>0.87554797287596864</v>
      </c>
      <c r="N20" s="11">
        <f t="shared" si="2"/>
        <v>0</v>
      </c>
      <c r="O20" s="37">
        <f t="shared" ref="O20:O25" si="22">$N$30/$N$28</f>
        <v>0.12445202712403135</v>
      </c>
      <c r="P20" s="43">
        <f t="shared" ref="P20:P25" si="23">ROUND($N$28*(($L20*$F20)/SUMPRODUCT($F$8:$F$25,$L$8:$L$25))*O20,0)</f>
        <v>0</v>
      </c>
      <c r="Q20" s="43">
        <f t="shared" si="5"/>
        <v>0</v>
      </c>
      <c r="R20" s="11">
        <f t="shared" si="6"/>
        <v>0</v>
      </c>
      <c r="S20" s="38"/>
      <c r="T20" s="11">
        <f t="shared" si="7"/>
        <v>0</v>
      </c>
      <c r="U20" s="10">
        <v>1</v>
      </c>
      <c r="V20" s="37">
        <f t="shared" si="14"/>
        <v>0.86960183843401506</v>
      </c>
      <c r="W20" s="11">
        <f t="shared" si="15"/>
        <v>1886604</v>
      </c>
      <c r="X20" s="37">
        <f t="shared" si="16"/>
        <v>0.13039816156598499</v>
      </c>
      <c r="Y20" s="11">
        <f t="shared" si="17"/>
        <v>282899</v>
      </c>
      <c r="Z20" s="43">
        <f t="shared" si="18"/>
        <v>2169503</v>
      </c>
      <c r="AA20" s="11">
        <f t="shared" si="8"/>
        <v>241100</v>
      </c>
      <c r="AB20" s="38">
        <f t="shared" si="21"/>
        <v>0.10001646890840175</v>
      </c>
      <c r="AC20" s="11">
        <f t="shared" si="19"/>
        <v>2410603</v>
      </c>
      <c r="AE20" s="81">
        <f t="shared" si="9"/>
        <v>0</v>
      </c>
      <c r="AF20" s="82">
        <f t="shared" si="10"/>
        <v>2169.5</v>
      </c>
      <c r="AG20" s="82">
        <v>0</v>
      </c>
      <c r="AI20" s="26"/>
      <c r="AJ20" s="26"/>
      <c r="AK20" s="26"/>
    </row>
    <row r="21" spans="1:1023" ht="15" x14ac:dyDescent="0.2">
      <c r="A21" s="31">
        <v>14</v>
      </c>
      <c r="B21" s="4" t="s">
        <v>16</v>
      </c>
      <c r="C21" s="1">
        <v>1.492</v>
      </c>
      <c r="D21" s="1">
        <v>1.492</v>
      </c>
      <c r="E21" s="1">
        <v>1.492</v>
      </c>
      <c r="F21" s="35">
        <f t="shared" si="11"/>
        <v>0.9</v>
      </c>
      <c r="G21" s="35">
        <f t="shared" si="12"/>
        <v>0.9</v>
      </c>
      <c r="H21" s="35">
        <f t="shared" si="13"/>
        <v>0.9</v>
      </c>
      <c r="I21" s="20">
        <v>0.1</v>
      </c>
      <c r="J21" s="20">
        <v>0.1</v>
      </c>
      <c r="K21" s="20">
        <v>0.1</v>
      </c>
      <c r="L21" s="12">
        <v>3</v>
      </c>
      <c r="M21" s="37">
        <f t="shared" si="1"/>
        <v>0.87554797287596864</v>
      </c>
      <c r="N21" s="11">
        <f t="shared" si="2"/>
        <v>5641774</v>
      </c>
      <c r="O21" s="37">
        <f t="shared" si="22"/>
        <v>0.12445202712403135</v>
      </c>
      <c r="P21" s="43">
        <f t="shared" si="23"/>
        <v>801932</v>
      </c>
      <c r="Q21" s="43">
        <f t="shared" si="5"/>
        <v>6443706</v>
      </c>
      <c r="R21" s="11">
        <f t="shared" si="6"/>
        <v>716000</v>
      </c>
      <c r="S21" s="38">
        <f t="shared" si="20"/>
        <v>0.10000410631386261</v>
      </c>
      <c r="T21" s="11">
        <f t="shared" si="7"/>
        <v>7159706</v>
      </c>
      <c r="U21" s="10">
        <v>1</v>
      </c>
      <c r="V21" s="37">
        <f t="shared" si="14"/>
        <v>0.86960183843401506</v>
      </c>
      <c r="W21" s="11">
        <f t="shared" si="15"/>
        <v>1886604</v>
      </c>
      <c r="X21" s="37">
        <f t="shared" si="16"/>
        <v>0.13039816156598499</v>
      </c>
      <c r="Y21" s="11">
        <f t="shared" si="17"/>
        <v>282899</v>
      </c>
      <c r="Z21" s="43">
        <f t="shared" si="18"/>
        <v>2169503</v>
      </c>
      <c r="AA21" s="11">
        <f t="shared" si="8"/>
        <v>241100</v>
      </c>
      <c r="AB21" s="38">
        <f t="shared" si="21"/>
        <v>0.10001646890840175</v>
      </c>
      <c r="AC21" s="11">
        <f t="shared" si="19"/>
        <v>2410603</v>
      </c>
      <c r="AE21" s="81">
        <f t="shared" si="9"/>
        <v>6443.7</v>
      </c>
      <c r="AF21" s="82">
        <f t="shared" si="10"/>
        <v>2169.5</v>
      </c>
      <c r="AG21" s="82">
        <v>0</v>
      </c>
      <c r="AI21" s="26"/>
      <c r="AJ21" s="26"/>
      <c r="AK21" s="26"/>
    </row>
    <row r="22" spans="1:1023" ht="15" x14ac:dyDescent="0.2">
      <c r="A22" s="31">
        <v>15</v>
      </c>
      <c r="B22" s="4" t="s">
        <v>17</v>
      </c>
      <c r="C22" s="1">
        <v>1.492</v>
      </c>
      <c r="D22" s="1">
        <v>1.492</v>
      </c>
      <c r="E22" s="1">
        <v>1.492</v>
      </c>
      <c r="F22" s="35">
        <f t="shared" si="11"/>
        <v>0.88</v>
      </c>
      <c r="G22" s="35">
        <f t="shared" si="12"/>
        <v>0.88</v>
      </c>
      <c r="H22" s="35">
        <f t="shared" si="13"/>
        <v>0.9</v>
      </c>
      <c r="I22" s="20">
        <v>0.12</v>
      </c>
      <c r="J22" s="20">
        <v>0.12</v>
      </c>
      <c r="K22" s="20">
        <v>0.1</v>
      </c>
      <c r="L22" s="12"/>
      <c r="M22" s="37">
        <f t="shared" si="1"/>
        <v>0.87554797287596864</v>
      </c>
      <c r="N22" s="11">
        <f t="shared" si="2"/>
        <v>0</v>
      </c>
      <c r="O22" s="37">
        <f t="shared" si="22"/>
        <v>0.12445202712403135</v>
      </c>
      <c r="P22" s="43">
        <f t="shared" si="23"/>
        <v>0</v>
      </c>
      <c r="Q22" s="43">
        <f t="shared" si="5"/>
        <v>0</v>
      </c>
      <c r="R22" s="11">
        <f t="shared" si="6"/>
        <v>0</v>
      </c>
      <c r="S22" s="38"/>
      <c r="T22" s="11">
        <f t="shared" si="7"/>
        <v>0</v>
      </c>
      <c r="U22" s="10">
        <v>2</v>
      </c>
      <c r="V22" s="37">
        <f t="shared" si="14"/>
        <v>0.86960183843401506</v>
      </c>
      <c r="W22" s="11">
        <f t="shared" si="15"/>
        <v>3689360</v>
      </c>
      <c r="X22" s="37">
        <f t="shared" si="16"/>
        <v>0.13039816156598499</v>
      </c>
      <c r="Y22" s="11">
        <f t="shared" si="17"/>
        <v>553225</v>
      </c>
      <c r="Z22" s="43">
        <f t="shared" si="18"/>
        <v>4242585</v>
      </c>
      <c r="AA22" s="11">
        <f t="shared" si="8"/>
        <v>578600</v>
      </c>
      <c r="AB22" s="38">
        <f t="shared" si="21"/>
        <v>0.12001198875380223</v>
      </c>
      <c r="AC22" s="11">
        <f t="shared" si="19"/>
        <v>4821185</v>
      </c>
      <c r="AE22" s="81">
        <f t="shared" si="9"/>
        <v>0</v>
      </c>
      <c r="AF22" s="82">
        <f t="shared" si="10"/>
        <v>4242.6000000000004</v>
      </c>
      <c r="AG22" s="82">
        <v>0</v>
      </c>
      <c r="AI22" s="26"/>
      <c r="AJ22" s="26"/>
      <c r="AK22" s="26"/>
    </row>
    <row r="23" spans="1:1023" ht="15" x14ac:dyDescent="0.2">
      <c r="A23" s="31">
        <v>16</v>
      </c>
      <c r="B23" s="4" t="s">
        <v>18</v>
      </c>
      <c r="C23" s="1">
        <v>1.492</v>
      </c>
      <c r="D23" s="1">
        <v>1.492</v>
      </c>
      <c r="E23" s="1">
        <v>1.492</v>
      </c>
      <c r="F23" s="35">
        <f t="shared" si="11"/>
        <v>0.91</v>
      </c>
      <c r="G23" s="35">
        <f t="shared" si="12"/>
        <v>0.91</v>
      </c>
      <c r="H23" s="35">
        <f t="shared" si="13"/>
        <v>0.9</v>
      </c>
      <c r="I23" s="20">
        <v>0.09</v>
      </c>
      <c r="J23" s="20">
        <v>0.09</v>
      </c>
      <c r="K23" s="20">
        <v>0.1</v>
      </c>
      <c r="L23" s="12"/>
      <c r="M23" s="37">
        <f t="shared" si="1"/>
        <v>0.87554797287596864</v>
      </c>
      <c r="N23" s="11">
        <f t="shared" si="2"/>
        <v>0</v>
      </c>
      <c r="O23" s="37">
        <f t="shared" si="22"/>
        <v>0.12445202712403135</v>
      </c>
      <c r="P23" s="43">
        <f t="shared" si="23"/>
        <v>0</v>
      </c>
      <c r="Q23" s="43">
        <f t="shared" si="5"/>
        <v>0</v>
      </c>
      <c r="R23" s="11">
        <f t="shared" si="6"/>
        <v>0</v>
      </c>
      <c r="S23" s="38"/>
      <c r="T23" s="11">
        <f t="shared" si="7"/>
        <v>0</v>
      </c>
      <c r="U23" s="10"/>
      <c r="V23" s="37">
        <f t="shared" si="14"/>
        <v>0.86960183843401506</v>
      </c>
      <c r="W23" s="11">
        <f t="shared" si="15"/>
        <v>0</v>
      </c>
      <c r="X23" s="37">
        <f t="shared" si="16"/>
        <v>0.13039816156598499</v>
      </c>
      <c r="Y23" s="11">
        <f t="shared" si="17"/>
        <v>0</v>
      </c>
      <c r="Z23" s="43">
        <f t="shared" si="18"/>
        <v>0</v>
      </c>
      <c r="AA23" s="11">
        <f t="shared" si="8"/>
        <v>0</v>
      </c>
      <c r="AB23" s="38"/>
      <c r="AC23" s="11">
        <f t="shared" si="19"/>
        <v>0</v>
      </c>
      <c r="AE23" s="81">
        <f t="shared" si="9"/>
        <v>0</v>
      </c>
      <c r="AF23" s="82">
        <f t="shared" si="10"/>
        <v>0</v>
      </c>
      <c r="AG23" s="82">
        <v>0</v>
      </c>
      <c r="AI23" s="26"/>
      <c r="AJ23" s="26"/>
      <c r="AK23" s="26"/>
    </row>
    <row r="24" spans="1:1023" ht="15" x14ac:dyDescent="0.2">
      <c r="A24" s="31">
        <v>17</v>
      </c>
      <c r="B24" s="4" t="s">
        <v>19</v>
      </c>
      <c r="C24" s="1">
        <v>1.492</v>
      </c>
      <c r="D24" s="1">
        <v>1.492</v>
      </c>
      <c r="E24" s="1">
        <v>1.492</v>
      </c>
      <c r="F24" s="35">
        <f t="shared" si="11"/>
        <v>0.9</v>
      </c>
      <c r="G24" s="35">
        <f t="shared" si="12"/>
        <v>0.9</v>
      </c>
      <c r="H24" s="35">
        <f t="shared" si="13"/>
        <v>0.9</v>
      </c>
      <c r="I24" s="20">
        <v>0.1</v>
      </c>
      <c r="J24" s="20">
        <v>0.1</v>
      </c>
      <c r="K24" s="20">
        <v>0.1</v>
      </c>
      <c r="L24" s="12">
        <v>1</v>
      </c>
      <c r="M24" s="37">
        <f t="shared" si="1"/>
        <v>0.87554797287596864</v>
      </c>
      <c r="N24" s="11">
        <f t="shared" si="2"/>
        <v>1880591</v>
      </c>
      <c r="O24" s="37">
        <f t="shared" si="22"/>
        <v>0.12445202712403135</v>
      </c>
      <c r="P24" s="43">
        <f t="shared" si="23"/>
        <v>267311</v>
      </c>
      <c r="Q24" s="43">
        <f t="shared" si="5"/>
        <v>2147902</v>
      </c>
      <c r="R24" s="11">
        <f t="shared" si="6"/>
        <v>238700</v>
      </c>
      <c r="S24" s="38">
        <f t="shared" si="20"/>
        <v>0.10001667642950102</v>
      </c>
      <c r="T24" s="11">
        <f t="shared" si="7"/>
        <v>2386602</v>
      </c>
      <c r="U24" s="10"/>
      <c r="V24" s="37">
        <f t="shared" si="14"/>
        <v>0.86960183843401506</v>
      </c>
      <c r="W24" s="11">
        <f t="shared" si="15"/>
        <v>0</v>
      </c>
      <c r="X24" s="37">
        <f t="shared" si="16"/>
        <v>0.13039816156598499</v>
      </c>
      <c r="Y24" s="11">
        <f t="shared" si="17"/>
        <v>0</v>
      </c>
      <c r="Z24" s="43">
        <f t="shared" si="18"/>
        <v>0</v>
      </c>
      <c r="AA24" s="11">
        <f t="shared" si="8"/>
        <v>0</v>
      </c>
      <c r="AB24" s="38"/>
      <c r="AC24" s="11">
        <f t="shared" si="19"/>
        <v>0</v>
      </c>
      <c r="AE24" s="81">
        <f t="shared" si="9"/>
        <v>2147.9</v>
      </c>
      <c r="AF24" s="82">
        <f t="shared" si="10"/>
        <v>0</v>
      </c>
      <c r="AG24" s="82">
        <v>0</v>
      </c>
      <c r="AI24" s="26"/>
      <c r="AJ24" s="26"/>
      <c r="AK24" s="26"/>
    </row>
    <row r="25" spans="1:1023" ht="15" x14ac:dyDescent="0.2">
      <c r="A25" s="31">
        <v>18</v>
      </c>
      <c r="B25" s="4" t="s">
        <v>20</v>
      </c>
      <c r="C25" s="1">
        <v>2.113</v>
      </c>
      <c r="D25" s="1">
        <v>2.1240000000000001</v>
      </c>
      <c r="E25" s="1">
        <v>2.1240000000000001</v>
      </c>
      <c r="F25" s="35">
        <f t="shared" si="11"/>
        <v>0.75</v>
      </c>
      <c r="G25" s="35">
        <f t="shared" si="12"/>
        <v>0.75</v>
      </c>
      <c r="H25" s="35">
        <f t="shared" si="13"/>
        <v>0.77</v>
      </c>
      <c r="I25" s="20">
        <v>0.25</v>
      </c>
      <c r="J25" s="20">
        <v>0.25</v>
      </c>
      <c r="K25" s="20">
        <v>0.23</v>
      </c>
      <c r="L25" s="12"/>
      <c r="M25" s="37">
        <f t="shared" si="1"/>
        <v>0.87554797287596864</v>
      </c>
      <c r="N25" s="11">
        <f t="shared" si="2"/>
        <v>0</v>
      </c>
      <c r="O25" s="37">
        <f t="shared" si="22"/>
        <v>0.12445202712403135</v>
      </c>
      <c r="P25" s="43">
        <f t="shared" si="23"/>
        <v>0</v>
      </c>
      <c r="Q25" s="43">
        <f t="shared" si="5"/>
        <v>0</v>
      </c>
      <c r="R25" s="11">
        <f t="shared" si="6"/>
        <v>0</v>
      </c>
      <c r="S25" s="30"/>
      <c r="T25" s="11">
        <f t="shared" si="7"/>
        <v>0</v>
      </c>
      <c r="U25" s="10"/>
      <c r="V25" s="37">
        <f t="shared" si="14"/>
        <v>0.86960183843401506</v>
      </c>
      <c r="W25" s="11">
        <f t="shared" si="15"/>
        <v>0</v>
      </c>
      <c r="X25" s="37">
        <f t="shared" si="16"/>
        <v>0.13039816156598499</v>
      </c>
      <c r="Y25" s="11">
        <f t="shared" si="17"/>
        <v>0</v>
      </c>
      <c r="Z25" s="43">
        <f t="shared" si="18"/>
        <v>0</v>
      </c>
      <c r="AA25" s="11">
        <f t="shared" si="8"/>
        <v>0</v>
      </c>
      <c r="AB25" s="38"/>
      <c r="AC25" s="11">
        <f t="shared" si="19"/>
        <v>0</v>
      </c>
      <c r="AE25" s="81">
        <f t="shared" si="9"/>
        <v>0</v>
      </c>
      <c r="AF25" s="82">
        <f t="shared" si="10"/>
        <v>0</v>
      </c>
      <c r="AG25" s="82">
        <v>0</v>
      </c>
      <c r="AI25" s="26"/>
      <c r="AJ25" s="26"/>
      <c r="AK25" s="26"/>
    </row>
    <row r="26" spans="1:1023" s="24" customFormat="1" ht="15.75" x14ac:dyDescent="0.2">
      <c r="A26" s="5"/>
      <c r="B26" s="5" t="s">
        <v>21</v>
      </c>
      <c r="C26" s="2">
        <v>1.5129999999999999</v>
      </c>
      <c r="D26" s="2">
        <v>1.5129999999999999</v>
      </c>
      <c r="E26" s="2">
        <v>1.5129999999999999</v>
      </c>
      <c r="F26" s="2"/>
      <c r="G26" s="2"/>
      <c r="H26" s="2"/>
      <c r="I26" s="17"/>
      <c r="J26" s="17"/>
      <c r="K26" s="17"/>
      <c r="L26" s="13">
        <f>SUM(L8:L25)</f>
        <v>14</v>
      </c>
      <c r="M26" s="14"/>
      <c r="N26" s="14">
        <f>SUM(N8:N25)</f>
        <v>26223800</v>
      </c>
      <c r="O26" s="14"/>
      <c r="P26" s="22">
        <f t="shared" ref="P26:U26" si="24">SUM(P8:P25)</f>
        <v>3727500</v>
      </c>
      <c r="Q26" s="22">
        <f>SUM(Q8:Q25)</f>
        <v>29951300</v>
      </c>
      <c r="R26" s="14">
        <f t="shared" si="24"/>
        <v>3460800</v>
      </c>
      <c r="S26" s="14"/>
      <c r="T26" s="14">
        <f t="shared" si="24"/>
        <v>33412100</v>
      </c>
      <c r="U26" s="13">
        <f t="shared" si="24"/>
        <v>14</v>
      </c>
      <c r="V26" s="21"/>
      <c r="W26" s="14">
        <f t="shared" ref="W26:AC26" si="25">SUM(W8:W25)</f>
        <v>26223800</v>
      </c>
      <c r="X26" s="14"/>
      <c r="Y26" s="14">
        <f t="shared" si="25"/>
        <v>3932300</v>
      </c>
      <c r="Z26" s="14">
        <f t="shared" si="25"/>
        <v>30156100</v>
      </c>
      <c r="AA26" s="14">
        <f t="shared" si="25"/>
        <v>3592200</v>
      </c>
      <c r="AB26" s="14"/>
      <c r="AC26" s="13">
        <f t="shared" si="25"/>
        <v>33748300</v>
      </c>
      <c r="AD26" s="23"/>
      <c r="AE26" s="83">
        <f>SUM(AE8:AE25)</f>
        <v>29951.300000000003</v>
      </c>
      <c r="AF26" s="83">
        <f t="shared" ref="AF26" si="26">SUM(AF8:AF25)</f>
        <v>30156.1</v>
      </c>
      <c r="AG26" s="82">
        <v>0</v>
      </c>
      <c r="AH26" s="23"/>
      <c r="AI26" s="27"/>
      <c r="AJ26" s="27"/>
      <c r="AK26" s="27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3"/>
      <c r="WB26" s="23"/>
      <c r="WC26" s="23"/>
      <c r="WD26" s="23"/>
      <c r="WE26" s="23"/>
      <c r="WF26" s="23"/>
      <c r="WG26" s="23"/>
      <c r="WH26" s="23"/>
      <c r="WI26" s="23"/>
      <c r="WJ26" s="23"/>
      <c r="WK26" s="23"/>
      <c r="WL26" s="23"/>
      <c r="WM26" s="23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3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  <c r="AAF26" s="23"/>
      <c r="AAG26" s="23"/>
      <c r="AAH26" s="23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  <c r="ABV26" s="23"/>
      <c r="ABW26" s="23"/>
      <c r="ABX26" s="23"/>
      <c r="ABY26" s="23"/>
      <c r="ABZ26" s="23"/>
      <c r="ACA26" s="23"/>
      <c r="ACB26" s="23"/>
      <c r="ACC26" s="23"/>
      <c r="ACD26" s="23"/>
      <c r="ACE26" s="23"/>
      <c r="ACF26" s="23"/>
      <c r="ACG26" s="23"/>
      <c r="ACH26" s="23"/>
      <c r="ACI26" s="23"/>
      <c r="ACJ26" s="23"/>
      <c r="ACK26" s="23"/>
      <c r="ACL26" s="23"/>
      <c r="ACM26" s="23"/>
      <c r="ACN26" s="23"/>
      <c r="ACO26" s="23"/>
      <c r="ACP26" s="23"/>
      <c r="ACQ26" s="23"/>
      <c r="ACR26" s="23"/>
      <c r="ACS26" s="23"/>
      <c r="ACT26" s="23"/>
      <c r="ACU26" s="23"/>
      <c r="ACV26" s="23"/>
      <c r="ACW26" s="23"/>
      <c r="ACX26" s="23"/>
      <c r="ACY26" s="23"/>
      <c r="ACZ26" s="23"/>
      <c r="ADA26" s="23"/>
      <c r="ADB26" s="23"/>
      <c r="ADC26" s="23"/>
      <c r="ADD26" s="23"/>
      <c r="ADE26" s="23"/>
      <c r="ADF26" s="23"/>
      <c r="ADG26" s="23"/>
      <c r="ADH26" s="23"/>
      <c r="ADI26" s="23"/>
      <c r="ADJ26" s="23"/>
      <c r="ADK26" s="23"/>
      <c r="ADL26" s="23"/>
      <c r="ADM26" s="23"/>
      <c r="ADN26" s="23"/>
      <c r="ADO26" s="23"/>
      <c r="ADP26" s="23"/>
      <c r="ADQ26" s="23"/>
      <c r="ADR26" s="23"/>
      <c r="ADS26" s="23"/>
      <c r="ADT26" s="23"/>
      <c r="ADU26" s="23"/>
      <c r="ADV26" s="23"/>
      <c r="ADW26" s="23"/>
      <c r="ADX26" s="23"/>
      <c r="ADY26" s="23"/>
      <c r="ADZ26" s="23"/>
      <c r="AEA26" s="23"/>
      <c r="AEB26" s="23"/>
      <c r="AEC26" s="23"/>
      <c r="AED26" s="23"/>
      <c r="AEE26" s="23"/>
      <c r="AEF26" s="23"/>
      <c r="AEG26" s="23"/>
      <c r="AEH26" s="23"/>
      <c r="AEI26" s="23"/>
      <c r="AEJ26" s="23"/>
      <c r="AEK26" s="23"/>
      <c r="AEL26" s="23"/>
      <c r="AEM26" s="23"/>
      <c r="AEN26" s="23"/>
      <c r="AEO26" s="23"/>
      <c r="AEP26" s="23"/>
      <c r="AEQ26" s="23"/>
      <c r="AER26" s="23"/>
      <c r="AES26" s="23"/>
      <c r="AET26" s="23"/>
      <c r="AEU26" s="23"/>
      <c r="AEV26" s="23"/>
      <c r="AEW26" s="23"/>
      <c r="AEX26" s="23"/>
      <c r="AEY26" s="23"/>
      <c r="AEZ26" s="23"/>
      <c r="AFA26" s="23"/>
      <c r="AFB26" s="23"/>
      <c r="AFC26" s="23"/>
      <c r="AFD26" s="23"/>
      <c r="AFE26" s="23"/>
      <c r="AFF26" s="23"/>
      <c r="AFG26" s="23"/>
      <c r="AFH26" s="23"/>
      <c r="AFI26" s="23"/>
      <c r="AFJ26" s="23"/>
      <c r="AFK26" s="23"/>
      <c r="AFL26" s="23"/>
      <c r="AFM26" s="23"/>
      <c r="AFN26" s="23"/>
      <c r="AFO26" s="23"/>
      <c r="AFP26" s="23"/>
      <c r="AFQ26" s="23"/>
      <c r="AFR26" s="23"/>
      <c r="AFS26" s="23"/>
      <c r="AFT26" s="23"/>
      <c r="AFU26" s="23"/>
      <c r="AFV26" s="23"/>
      <c r="AFW26" s="23"/>
      <c r="AFX26" s="23"/>
      <c r="AFY26" s="23"/>
      <c r="AFZ26" s="23"/>
      <c r="AGA26" s="23"/>
      <c r="AGB26" s="23"/>
      <c r="AGC26" s="23"/>
      <c r="AGD26" s="23"/>
      <c r="AGE26" s="23"/>
      <c r="AGF26" s="23"/>
      <c r="AGG26" s="23"/>
      <c r="AGH26" s="23"/>
      <c r="AGI26" s="23"/>
      <c r="AGJ26" s="23"/>
      <c r="AGK26" s="23"/>
      <c r="AGL26" s="23"/>
      <c r="AGM26" s="23"/>
      <c r="AGN26" s="23"/>
      <c r="AGO26" s="23"/>
      <c r="AGP26" s="23"/>
      <c r="AGQ26" s="23"/>
      <c r="AGR26" s="23"/>
      <c r="AGS26" s="23"/>
      <c r="AGT26" s="23"/>
      <c r="AGU26" s="23"/>
      <c r="AGV26" s="23"/>
      <c r="AGW26" s="23"/>
      <c r="AGX26" s="23"/>
      <c r="AGY26" s="23"/>
      <c r="AGZ26" s="23"/>
      <c r="AHA26" s="23"/>
      <c r="AHB26" s="23"/>
      <c r="AHC26" s="23"/>
      <c r="AHD26" s="23"/>
      <c r="AHE26" s="23"/>
      <c r="AHF26" s="23"/>
      <c r="AHG26" s="23"/>
      <c r="AHH26" s="23"/>
      <c r="AHI26" s="23"/>
      <c r="AHJ26" s="23"/>
      <c r="AHK26" s="23"/>
      <c r="AHL26" s="23"/>
      <c r="AHM26" s="23"/>
      <c r="AHN26" s="23"/>
      <c r="AHO26" s="23"/>
      <c r="AHP26" s="23"/>
      <c r="AHQ26" s="23"/>
      <c r="AHR26" s="23"/>
      <c r="AHS26" s="23"/>
      <c r="AHT26" s="23"/>
      <c r="AHU26" s="23"/>
      <c r="AHV26" s="23"/>
      <c r="AHW26" s="23"/>
      <c r="AHX26" s="23"/>
      <c r="AHY26" s="23"/>
      <c r="AHZ26" s="23"/>
      <c r="AIA26" s="23"/>
      <c r="AIB26" s="23"/>
      <c r="AIC26" s="23"/>
      <c r="AID26" s="23"/>
      <c r="AIE26" s="23"/>
      <c r="AIF26" s="23"/>
      <c r="AIG26" s="23"/>
      <c r="AIH26" s="23"/>
      <c r="AII26" s="23"/>
      <c r="AIJ26" s="23"/>
      <c r="AIK26" s="23"/>
      <c r="AIL26" s="23"/>
      <c r="AIM26" s="23"/>
      <c r="AIN26" s="23"/>
      <c r="AIO26" s="23"/>
      <c r="AIP26" s="23"/>
      <c r="AIQ26" s="23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  <c r="AKE26" s="23"/>
      <c r="AKF26" s="23"/>
      <c r="AKG26" s="23"/>
      <c r="AKH26" s="23"/>
      <c r="AKI26" s="23"/>
      <c r="AKJ26" s="23"/>
      <c r="AKK26" s="23"/>
      <c r="AKL26" s="23"/>
      <c r="AKM26" s="23"/>
      <c r="AKN26" s="23"/>
      <c r="AKO26" s="23"/>
      <c r="AKP26" s="23"/>
      <c r="AKQ26" s="23"/>
      <c r="AKR26" s="23"/>
      <c r="AKS26" s="23"/>
      <c r="AKT26" s="23"/>
      <c r="AKU26" s="23"/>
      <c r="AKV26" s="23"/>
      <c r="AKW26" s="23"/>
      <c r="AKX26" s="23"/>
      <c r="AKY26" s="23"/>
      <c r="AKZ26" s="23"/>
      <c r="ALA26" s="23"/>
      <c r="ALB26" s="23"/>
      <c r="ALC26" s="23"/>
      <c r="ALD26" s="23"/>
      <c r="ALE26" s="23"/>
      <c r="ALF26" s="23"/>
      <c r="ALG26" s="23"/>
      <c r="ALH26" s="23"/>
      <c r="ALI26" s="23"/>
      <c r="ALJ26" s="23"/>
      <c r="ALK26" s="23"/>
      <c r="ALL26" s="23"/>
      <c r="ALM26" s="23"/>
      <c r="ALN26" s="23"/>
      <c r="ALO26" s="23"/>
      <c r="ALP26" s="23"/>
      <c r="ALQ26" s="23"/>
      <c r="ALR26" s="23"/>
      <c r="ALS26" s="23"/>
      <c r="ALT26" s="23"/>
      <c r="ALU26" s="23"/>
      <c r="ALV26" s="23"/>
      <c r="ALW26" s="23"/>
      <c r="ALX26" s="23"/>
      <c r="ALY26" s="23"/>
      <c r="ALZ26" s="23"/>
      <c r="AMA26" s="23"/>
      <c r="AMB26" s="23"/>
      <c r="AMC26" s="23"/>
      <c r="AMD26" s="23"/>
      <c r="AME26" s="23"/>
      <c r="AMF26" s="23"/>
      <c r="AMG26" s="23"/>
      <c r="AMH26" s="23"/>
      <c r="AMI26" s="23"/>
    </row>
    <row r="27" spans="1:1023" s="56" customFormat="1" hidden="1" x14ac:dyDescent="0.2">
      <c r="A27" s="50"/>
      <c r="B27" s="50"/>
      <c r="C27" s="51"/>
      <c r="D27" s="51"/>
      <c r="E27" s="51"/>
      <c r="F27" s="51"/>
      <c r="G27" s="51"/>
      <c r="H27" s="51"/>
      <c r="I27" s="60"/>
      <c r="J27" s="60"/>
      <c r="K27" s="60"/>
      <c r="L27" s="52"/>
      <c r="M27" s="53"/>
      <c r="N27" s="42"/>
      <c r="O27" s="53"/>
      <c r="P27" s="42"/>
      <c r="Q27" s="42"/>
      <c r="R27" s="53"/>
      <c r="S27" s="53"/>
      <c r="T27" s="53"/>
      <c r="U27" s="54"/>
      <c r="V27" s="54"/>
      <c r="W27" s="54"/>
      <c r="X27" s="55"/>
      <c r="Y27" s="54"/>
      <c r="Z27" s="54"/>
      <c r="AA27" s="54"/>
      <c r="AB27" s="54"/>
      <c r="AC27" s="54"/>
      <c r="AD27" s="54"/>
      <c r="AE27" s="57">
        <f>Q26</f>
        <v>29951300</v>
      </c>
      <c r="AF27" s="57">
        <f>Z26</f>
        <v>30156100</v>
      </c>
      <c r="AG27" s="57" t="e">
        <f>#REF!</f>
        <v>#REF!</v>
      </c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54"/>
      <c r="HJ27" s="54"/>
      <c r="HK27" s="54"/>
      <c r="HL27" s="54"/>
      <c r="HM27" s="54"/>
      <c r="HN27" s="54"/>
      <c r="HO27" s="54"/>
      <c r="HP27" s="54"/>
      <c r="HQ27" s="54"/>
      <c r="HR27" s="54"/>
      <c r="HS27" s="54"/>
      <c r="HT27" s="54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54"/>
      <c r="IF27" s="54"/>
      <c r="IG27" s="54"/>
      <c r="IH27" s="54"/>
      <c r="II27" s="54"/>
      <c r="IJ27" s="54"/>
      <c r="IK27" s="54"/>
      <c r="IL27" s="54"/>
      <c r="IM27" s="54"/>
      <c r="IN27" s="54"/>
      <c r="IO27" s="54"/>
      <c r="IP27" s="54"/>
      <c r="IQ27" s="54"/>
      <c r="IR27" s="54"/>
      <c r="IS27" s="54"/>
      <c r="IT27" s="54"/>
      <c r="IU27" s="54"/>
      <c r="IV27" s="54"/>
      <c r="IW27" s="54"/>
      <c r="IX27" s="54"/>
      <c r="IY27" s="54"/>
      <c r="IZ27" s="54"/>
      <c r="JA27" s="54"/>
      <c r="JB27" s="54"/>
      <c r="JC27" s="54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54"/>
      <c r="JR27" s="54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54"/>
      <c r="KG27" s="54"/>
      <c r="KH27" s="54"/>
      <c r="KI27" s="54"/>
      <c r="KJ27" s="54"/>
      <c r="KK27" s="54"/>
      <c r="KL27" s="54"/>
      <c r="KM27" s="54"/>
      <c r="KN27" s="54"/>
      <c r="KO27" s="54"/>
      <c r="KP27" s="54"/>
      <c r="KQ27" s="54"/>
      <c r="KR27" s="54"/>
      <c r="KS27" s="54"/>
      <c r="KT27" s="54"/>
      <c r="KU27" s="54"/>
      <c r="KV27" s="54"/>
      <c r="KW27" s="54"/>
      <c r="KX27" s="54"/>
      <c r="KY27" s="54"/>
      <c r="KZ27" s="54"/>
      <c r="LA27" s="54"/>
      <c r="LB27" s="54"/>
      <c r="LC27" s="54"/>
      <c r="LD27" s="54"/>
      <c r="LE27" s="54"/>
      <c r="LF27" s="54"/>
      <c r="LG27" s="54"/>
      <c r="LH27" s="54"/>
      <c r="LI27" s="54"/>
      <c r="LJ27" s="54"/>
      <c r="LK27" s="54"/>
      <c r="LL27" s="54"/>
      <c r="LM27" s="54"/>
      <c r="LN27" s="54"/>
      <c r="LO27" s="54"/>
      <c r="LP27" s="54"/>
      <c r="LQ27" s="54"/>
      <c r="LR27" s="54"/>
      <c r="LS27" s="54"/>
      <c r="LT27" s="54"/>
      <c r="LU27" s="54"/>
      <c r="LV27" s="54"/>
      <c r="LW27" s="54"/>
      <c r="LX27" s="54"/>
      <c r="LY27" s="54"/>
      <c r="LZ27" s="54"/>
      <c r="MA27" s="54"/>
      <c r="MB27" s="54"/>
      <c r="MC27" s="54"/>
      <c r="MD27" s="54"/>
      <c r="ME27" s="54"/>
      <c r="MF27" s="54"/>
      <c r="MG27" s="54"/>
      <c r="MH27" s="54"/>
      <c r="MI27" s="54"/>
      <c r="MJ27" s="54"/>
      <c r="MK27" s="54"/>
      <c r="ML27" s="54"/>
      <c r="MM27" s="54"/>
      <c r="MN27" s="54"/>
      <c r="MO27" s="54"/>
      <c r="MP27" s="54"/>
      <c r="MQ27" s="54"/>
      <c r="MR27" s="54"/>
      <c r="MS27" s="54"/>
      <c r="MT27" s="54"/>
      <c r="MU27" s="54"/>
      <c r="MV27" s="54"/>
      <c r="MW27" s="54"/>
      <c r="MX27" s="54"/>
      <c r="MY27" s="54"/>
      <c r="MZ27" s="54"/>
      <c r="NA27" s="54"/>
      <c r="NB27" s="54"/>
      <c r="NC27" s="54"/>
      <c r="ND27" s="54"/>
      <c r="NE27" s="54"/>
      <c r="NF27" s="54"/>
      <c r="NG27" s="54"/>
      <c r="NH27" s="54"/>
      <c r="NI27" s="54"/>
      <c r="NJ27" s="54"/>
      <c r="NK27" s="54"/>
      <c r="NL27" s="54"/>
      <c r="NM27" s="54"/>
      <c r="NN27" s="54"/>
      <c r="NO27" s="54"/>
      <c r="NP27" s="54"/>
      <c r="NQ27" s="54"/>
      <c r="NR27" s="54"/>
      <c r="NS27" s="54"/>
      <c r="NT27" s="54"/>
      <c r="NU27" s="54"/>
      <c r="NV27" s="54"/>
      <c r="NW27" s="54"/>
      <c r="NX27" s="54"/>
      <c r="NY27" s="54"/>
      <c r="NZ27" s="54"/>
      <c r="OA27" s="54"/>
      <c r="OB27" s="54"/>
      <c r="OC27" s="54"/>
      <c r="OD27" s="54"/>
      <c r="OE27" s="54"/>
      <c r="OF27" s="54"/>
      <c r="OG27" s="54"/>
      <c r="OH27" s="54"/>
      <c r="OI27" s="54"/>
      <c r="OJ27" s="54"/>
      <c r="OK27" s="54"/>
      <c r="OL27" s="54"/>
      <c r="OM27" s="54"/>
      <c r="ON27" s="54"/>
      <c r="OO27" s="54"/>
      <c r="OP27" s="54"/>
      <c r="OQ27" s="54"/>
      <c r="OR27" s="54"/>
      <c r="OS27" s="54"/>
      <c r="OT27" s="54"/>
      <c r="OU27" s="54"/>
      <c r="OV27" s="54"/>
      <c r="OW27" s="54"/>
      <c r="OX27" s="54"/>
      <c r="OY27" s="54"/>
      <c r="OZ27" s="54"/>
      <c r="PA27" s="54"/>
      <c r="PB27" s="54"/>
      <c r="PC27" s="54"/>
      <c r="PD27" s="54"/>
      <c r="PE27" s="54"/>
      <c r="PF27" s="54"/>
      <c r="PG27" s="54"/>
      <c r="PH27" s="54"/>
      <c r="PI27" s="54"/>
      <c r="PJ27" s="54"/>
      <c r="PK27" s="54"/>
      <c r="PL27" s="54"/>
      <c r="PM27" s="54"/>
      <c r="PN27" s="54"/>
      <c r="PO27" s="54"/>
      <c r="PP27" s="54"/>
      <c r="PQ27" s="54"/>
      <c r="PR27" s="54"/>
      <c r="PS27" s="54"/>
      <c r="PT27" s="54"/>
      <c r="PU27" s="54"/>
      <c r="PV27" s="54"/>
      <c r="PW27" s="54"/>
      <c r="PX27" s="54"/>
      <c r="PY27" s="54"/>
      <c r="PZ27" s="54"/>
      <c r="QA27" s="54"/>
      <c r="QB27" s="54"/>
      <c r="QC27" s="54"/>
      <c r="QD27" s="54"/>
      <c r="QE27" s="54"/>
      <c r="QF27" s="54"/>
      <c r="QG27" s="54"/>
      <c r="QH27" s="54"/>
      <c r="QI27" s="54"/>
      <c r="QJ27" s="54"/>
      <c r="QK27" s="54"/>
      <c r="QL27" s="54"/>
      <c r="QM27" s="54"/>
      <c r="QN27" s="54"/>
      <c r="QO27" s="54"/>
      <c r="QP27" s="54"/>
      <c r="QQ27" s="54"/>
      <c r="QR27" s="54"/>
      <c r="QS27" s="54"/>
      <c r="QT27" s="54"/>
      <c r="QU27" s="54"/>
      <c r="QV27" s="54"/>
      <c r="QW27" s="54"/>
      <c r="QX27" s="54"/>
      <c r="QY27" s="54"/>
      <c r="QZ27" s="54"/>
      <c r="RA27" s="54"/>
      <c r="RB27" s="54"/>
      <c r="RC27" s="54"/>
      <c r="RD27" s="54"/>
      <c r="RE27" s="54"/>
      <c r="RF27" s="54"/>
      <c r="RG27" s="54"/>
      <c r="RH27" s="54"/>
      <c r="RI27" s="54"/>
      <c r="RJ27" s="54"/>
      <c r="RK27" s="54"/>
      <c r="RL27" s="54"/>
      <c r="RM27" s="54"/>
      <c r="RN27" s="54"/>
      <c r="RO27" s="54"/>
      <c r="RP27" s="54"/>
      <c r="RQ27" s="54"/>
      <c r="RR27" s="54"/>
      <c r="RS27" s="54"/>
      <c r="RT27" s="54"/>
      <c r="RU27" s="54"/>
      <c r="RV27" s="54"/>
      <c r="RW27" s="54"/>
      <c r="RX27" s="54"/>
      <c r="RY27" s="54"/>
      <c r="RZ27" s="54"/>
      <c r="SA27" s="54"/>
      <c r="SB27" s="54"/>
      <c r="SC27" s="54"/>
      <c r="SD27" s="54"/>
      <c r="SE27" s="54"/>
      <c r="SF27" s="54"/>
      <c r="SG27" s="54"/>
      <c r="SH27" s="54"/>
      <c r="SI27" s="54"/>
      <c r="SJ27" s="54"/>
      <c r="SK27" s="54"/>
      <c r="SL27" s="54"/>
      <c r="SM27" s="54"/>
      <c r="SN27" s="54"/>
      <c r="SO27" s="54"/>
      <c r="SP27" s="54"/>
      <c r="SQ27" s="54"/>
      <c r="SR27" s="54"/>
      <c r="SS27" s="54"/>
      <c r="ST27" s="54"/>
      <c r="SU27" s="54"/>
      <c r="SV27" s="54"/>
      <c r="SW27" s="54"/>
      <c r="SX27" s="54"/>
      <c r="SY27" s="54"/>
      <c r="SZ27" s="54"/>
      <c r="TA27" s="54"/>
      <c r="TB27" s="54"/>
      <c r="TC27" s="54"/>
      <c r="TD27" s="54"/>
      <c r="TE27" s="54"/>
      <c r="TF27" s="54"/>
      <c r="TG27" s="54"/>
      <c r="TH27" s="54"/>
      <c r="TI27" s="54"/>
      <c r="TJ27" s="54"/>
      <c r="TK27" s="54"/>
      <c r="TL27" s="54"/>
      <c r="TM27" s="54"/>
      <c r="TN27" s="54"/>
      <c r="TO27" s="54"/>
      <c r="TP27" s="54"/>
      <c r="TQ27" s="54"/>
      <c r="TR27" s="54"/>
      <c r="TS27" s="54"/>
      <c r="TT27" s="54"/>
      <c r="TU27" s="54"/>
      <c r="TV27" s="54"/>
      <c r="TW27" s="54"/>
      <c r="TX27" s="54"/>
      <c r="TY27" s="54"/>
      <c r="TZ27" s="54"/>
      <c r="UA27" s="54"/>
      <c r="UB27" s="54"/>
      <c r="UC27" s="54"/>
      <c r="UD27" s="54"/>
      <c r="UE27" s="54"/>
      <c r="UF27" s="54"/>
      <c r="UG27" s="54"/>
      <c r="UH27" s="54"/>
      <c r="UI27" s="54"/>
      <c r="UJ27" s="54"/>
      <c r="UK27" s="54"/>
      <c r="UL27" s="54"/>
      <c r="UM27" s="54"/>
      <c r="UN27" s="54"/>
      <c r="UO27" s="54"/>
      <c r="UP27" s="54"/>
      <c r="UQ27" s="54"/>
      <c r="UR27" s="54"/>
      <c r="US27" s="54"/>
      <c r="UT27" s="54"/>
      <c r="UU27" s="54"/>
      <c r="UV27" s="54"/>
      <c r="UW27" s="54"/>
      <c r="UX27" s="54"/>
      <c r="UY27" s="54"/>
      <c r="UZ27" s="54"/>
      <c r="VA27" s="54"/>
      <c r="VB27" s="54"/>
      <c r="VC27" s="54"/>
      <c r="VD27" s="54"/>
      <c r="VE27" s="54"/>
      <c r="VF27" s="54"/>
      <c r="VG27" s="54"/>
      <c r="VH27" s="54"/>
      <c r="VI27" s="54"/>
      <c r="VJ27" s="54"/>
      <c r="VK27" s="54"/>
      <c r="VL27" s="54"/>
      <c r="VM27" s="54"/>
      <c r="VN27" s="54"/>
      <c r="VO27" s="54"/>
      <c r="VP27" s="54"/>
      <c r="VQ27" s="54"/>
      <c r="VR27" s="54"/>
      <c r="VS27" s="54"/>
      <c r="VT27" s="54"/>
      <c r="VU27" s="54"/>
      <c r="VV27" s="54"/>
      <c r="VW27" s="54"/>
      <c r="VX27" s="54"/>
      <c r="VY27" s="54"/>
      <c r="VZ27" s="54"/>
      <c r="WA27" s="54"/>
      <c r="WB27" s="54"/>
      <c r="WC27" s="54"/>
      <c r="WD27" s="54"/>
      <c r="WE27" s="54"/>
      <c r="WF27" s="54"/>
      <c r="WG27" s="54"/>
      <c r="WH27" s="54"/>
      <c r="WI27" s="54"/>
      <c r="WJ27" s="54"/>
      <c r="WK27" s="54"/>
      <c r="WL27" s="54"/>
      <c r="WM27" s="54"/>
      <c r="WN27" s="54"/>
      <c r="WO27" s="54"/>
      <c r="WP27" s="54"/>
      <c r="WQ27" s="54"/>
      <c r="WR27" s="54"/>
      <c r="WS27" s="54"/>
      <c r="WT27" s="54"/>
      <c r="WU27" s="54"/>
      <c r="WV27" s="54"/>
      <c r="WW27" s="54"/>
      <c r="WX27" s="54"/>
      <c r="WY27" s="54"/>
      <c r="WZ27" s="54"/>
      <c r="XA27" s="54"/>
      <c r="XB27" s="54"/>
      <c r="XC27" s="54"/>
      <c r="XD27" s="54"/>
      <c r="XE27" s="54"/>
      <c r="XF27" s="54"/>
      <c r="XG27" s="54"/>
      <c r="XH27" s="54"/>
      <c r="XI27" s="54"/>
      <c r="XJ27" s="54"/>
      <c r="XK27" s="54"/>
      <c r="XL27" s="54"/>
      <c r="XM27" s="54"/>
      <c r="XN27" s="54"/>
      <c r="XO27" s="54"/>
      <c r="XP27" s="54"/>
      <c r="XQ27" s="54"/>
      <c r="XR27" s="54"/>
      <c r="XS27" s="54"/>
      <c r="XT27" s="54"/>
      <c r="XU27" s="54"/>
      <c r="XV27" s="54"/>
      <c r="XW27" s="54"/>
      <c r="XX27" s="54"/>
      <c r="XY27" s="54"/>
      <c r="XZ27" s="54"/>
      <c r="YA27" s="54"/>
      <c r="YB27" s="54"/>
      <c r="YC27" s="54"/>
      <c r="YD27" s="54"/>
      <c r="YE27" s="54"/>
      <c r="YF27" s="54"/>
      <c r="YG27" s="54"/>
      <c r="YH27" s="54"/>
      <c r="YI27" s="54"/>
      <c r="YJ27" s="54"/>
      <c r="YK27" s="54"/>
      <c r="YL27" s="54"/>
      <c r="YM27" s="54"/>
      <c r="YN27" s="54"/>
      <c r="YO27" s="54"/>
      <c r="YP27" s="54"/>
      <c r="YQ27" s="54"/>
      <c r="YR27" s="54"/>
      <c r="YS27" s="54"/>
      <c r="YT27" s="54"/>
      <c r="YU27" s="54"/>
      <c r="YV27" s="54"/>
      <c r="YW27" s="54"/>
      <c r="YX27" s="54"/>
      <c r="YY27" s="54"/>
      <c r="YZ27" s="54"/>
      <c r="ZA27" s="54"/>
      <c r="ZB27" s="54"/>
      <c r="ZC27" s="54"/>
      <c r="ZD27" s="54"/>
      <c r="ZE27" s="54"/>
      <c r="ZF27" s="54"/>
      <c r="ZG27" s="54"/>
      <c r="ZH27" s="54"/>
      <c r="ZI27" s="54"/>
      <c r="ZJ27" s="54"/>
      <c r="ZK27" s="54"/>
      <c r="ZL27" s="54"/>
      <c r="ZM27" s="54"/>
      <c r="ZN27" s="54"/>
      <c r="ZO27" s="54"/>
      <c r="ZP27" s="54"/>
      <c r="ZQ27" s="54"/>
      <c r="ZR27" s="54"/>
      <c r="ZS27" s="54"/>
      <c r="ZT27" s="54"/>
      <c r="ZU27" s="54"/>
      <c r="ZV27" s="54"/>
      <c r="ZW27" s="54"/>
      <c r="ZX27" s="54"/>
      <c r="ZY27" s="54"/>
      <c r="ZZ27" s="54"/>
      <c r="AAA27" s="54"/>
      <c r="AAB27" s="54"/>
      <c r="AAC27" s="54"/>
      <c r="AAD27" s="54"/>
      <c r="AAE27" s="54"/>
      <c r="AAF27" s="54"/>
      <c r="AAG27" s="54"/>
      <c r="AAH27" s="54"/>
      <c r="AAI27" s="54"/>
      <c r="AAJ27" s="54"/>
      <c r="AAK27" s="54"/>
      <c r="AAL27" s="54"/>
      <c r="AAM27" s="54"/>
      <c r="AAN27" s="54"/>
      <c r="AAO27" s="54"/>
      <c r="AAP27" s="54"/>
      <c r="AAQ27" s="54"/>
      <c r="AAR27" s="54"/>
      <c r="AAS27" s="54"/>
      <c r="AAT27" s="54"/>
      <c r="AAU27" s="54"/>
      <c r="AAV27" s="54"/>
      <c r="AAW27" s="54"/>
      <c r="AAX27" s="54"/>
      <c r="AAY27" s="54"/>
      <c r="AAZ27" s="54"/>
      <c r="ABA27" s="54"/>
      <c r="ABB27" s="54"/>
      <c r="ABC27" s="54"/>
      <c r="ABD27" s="54"/>
      <c r="ABE27" s="54"/>
      <c r="ABF27" s="54"/>
      <c r="ABG27" s="54"/>
      <c r="ABH27" s="54"/>
      <c r="ABI27" s="54"/>
      <c r="ABJ27" s="54"/>
      <c r="ABK27" s="54"/>
      <c r="ABL27" s="54"/>
      <c r="ABM27" s="54"/>
      <c r="ABN27" s="54"/>
      <c r="ABO27" s="54"/>
      <c r="ABP27" s="54"/>
      <c r="ABQ27" s="54"/>
      <c r="ABR27" s="54"/>
      <c r="ABS27" s="54"/>
      <c r="ABT27" s="54"/>
      <c r="ABU27" s="54"/>
      <c r="ABV27" s="54"/>
      <c r="ABW27" s="54"/>
      <c r="ABX27" s="54"/>
      <c r="ABY27" s="54"/>
      <c r="ABZ27" s="54"/>
      <c r="ACA27" s="54"/>
      <c r="ACB27" s="54"/>
      <c r="ACC27" s="54"/>
      <c r="ACD27" s="54"/>
      <c r="ACE27" s="54"/>
      <c r="ACF27" s="54"/>
      <c r="ACG27" s="54"/>
      <c r="ACH27" s="54"/>
      <c r="ACI27" s="54"/>
      <c r="ACJ27" s="54"/>
      <c r="ACK27" s="54"/>
      <c r="ACL27" s="54"/>
      <c r="ACM27" s="54"/>
      <c r="ACN27" s="54"/>
      <c r="ACO27" s="54"/>
      <c r="ACP27" s="54"/>
      <c r="ACQ27" s="54"/>
      <c r="ACR27" s="54"/>
      <c r="ACS27" s="54"/>
      <c r="ACT27" s="54"/>
      <c r="ACU27" s="54"/>
      <c r="ACV27" s="54"/>
      <c r="ACW27" s="54"/>
      <c r="ACX27" s="54"/>
      <c r="ACY27" s="54"/>
      <c r="ACZ27" s="54"/>
      <c r="ADA27" s="54"/>
      <c r="ADB27" s="54"/>
      <c r="ADC27" s="54"/>
      <c r="ADD27" s="54"/>
      <c r="ADE27" s="54"/>
      <c r="ADF27" s="54"/>
      <c r="ADG27" s="54"/>
      <c r="ADH27" s="54"/>
      <c r="ADI27" s="54"/>
      <c r="ADJ27" s="54"/>
      <c r="ADK27" s="54"/>
      <c r="ADL27" s="54"/>
      <c r="ADM27" s="54"/>
      <c r="ADN27" s="54"/>
      <c r="ADO27" s="54"/>
      <c r="ADP27" s="54"/>
      <c r="ADQ27" s="54"/>
      <c r="ADR27" s="54"/>
      <c r="ADS27" s="54"/>
      <c r="ADT27" s="54"/>
      <c r="ADU27" s="54"/>
      <c r="ADV27" s="54"/>
      <c r="ADW27" s="54"/>
      <c r="ADX27" s="54"/>
      <c r="ADY27" s="54"/>
      <c r="ADZ27" s="54"/>
      <c r="AEA27" s="54"/>
      <c r="AEB27" s="54"/>
      <c r="AEC27" s="54"/>
      <c r="AED27" s="54"/>
      <c r="AEE27" s="54"/>
      <c r="AEF27" s="54"/>
      <c r="AEG27" s="54"/>
      <c r="AEH27" s="54"/>
      <c r="AEI27" s="54"/>
      <c r="AEJ27" s="54"/>
      <c r="AEK27" s="54"/>
      <c r="AEL27" s="54"/>
      <c r="AEM27" s="54"/>
      <c r="AEN27" s="54"/>
      <c r="AEO27" s="54"/>
      <c r="AEP27" s="54"/>
      <c r="AEQ27" s="54"/>
      <c r="AER27" s="54"/>
      <c r="AES27" s="54"/>
      <c r="AET27" s="54"/>
      <c r="AEU27" s="54"/>
      <c r="AEV27" s="54"/>
      <c r="AEW27" s="54"/>
      <c r="AEX27" s="54"/>
      <c r="AEY27" s="54"/>
      <c r="AEZ27" s="54"/>
      <c r="AFA27" s="54"/>
      <c r="AFB27" s="54"/>
      <c r="AFC27" s="54"/>
      <c r="AFD27" s="54"/>
      <c r="AFE27" s="54"/>
      <c r="AFF27" s="54"/>
      <c r="AFG27" s="54"/>
      <c r="AFH27" s="54"/>
      <c r="AFI27" s="54"/>
      <c r="AFJ27" s="54"/>
      <c r="AFK27" s="54"/>
      <c r="AFL27" s="54"/>
      <c r="AFM27" s="54"/>
      <c r="AFN27" s="54"/>
      <c r="AFO27" s="54"/>
      <c r="AFP27" s="54"/>
      <c r="AFQ27" s="54"/>
      <c r="AFR27" s="54"/>
      <c r="AFS27" s="54"/>
      <c r="AFT27" s="54"/>
      <c r="AFU27" s="54"/>
      <c r="AFV27" s="54"/>
      <c r="AFW27" s="54"/>
      <c r="AFX27" s="54"/>
      <c r="AFY27" s="54"/>
      <c r="AFZ27" s="54"/>
      <c r="AGA27" s="54"/>
      <c r="AGB27" s="54"/>
      <c r="AGC27" s="54"/>
      <c r="AGD27" s="54"/>
      <c r="AGE27" s="54"/>
      <c r="AGF27" s="54"/>
      <c r="AGG27" s="54"/>
      <c r="AGH27" s="54"/>
      <c r="AGI27" s="54"/>
      <c r="AGJ27" s="54"/>
      <c r="AGK27" s="54"/>
      <c r="AGL27" s="54"/>
      <c r="AGM27" s="54"/>
      <c r="AGN27" s="54"/>
      <c r="AGO27" s="54"/>
      <c r="AGP27" s="54"/>
      <c r="AGQ27" s="54"/>
      <c r="AGR27" s="54"/>
      <c r="AGS27" s="54"/>
      <c r="AGT27" s="54"/>
      <c r="AGU27" s="54"/>
      <c r="AGV27" s="54"/>
      <c r="AGW27" s="54"/>
      <c r="AGX27" s="54"/>
      <c r="AGY27" s="54"/>
      <c r="AGZ27" s="54"/>
      <c r="AHA27" s="54"/>
      <c r="AHB27" s="54"/>
      <c r="AHC27" s="54"/>
      <c r="AHD27" s="54"/>
      <c r="AHE27" s="54"/>
      <c r="AHF27" s="54"/>
      <c r="AHG27" s="54"/>
      <c r="AHH27" s="54"/>
      <c r="AHI27" s="54"/>
      <c r="AHJ27" s="54"/>
      <c r="AHK27" s="54"/>
      <c r="AHL27" s="54"/>
      <c r="AHM27" s="54"/>
      <c r="AHN27" s="54"/>
      <c r="AHO27" s="54"/>
      <c r="AHP27" s="54"/>
      <c r="AHQ27" s="54"/>
      <c r="AHR27" s="54"/>
      <c r="AHS27" s="54"/>
      <c r="AHT27" s="54"/>
      <c r="AHU27" s="54"/>
      <c r="AHV27" s="54"/>
      <c r="AHW27" s="54"/>
      <c r="AHX27" s="54"/>
      <c r="AHY27" s="54"/>
      <c r="AHZ27" s="54"/>
      <c r="AIA27" s="54"/>
      <c r="AIB27" s="54"/>
      <c r="AIC27" s="54"/>
      <c r="AID27" s="54"/>
      <c r="AIE27" s="54"/>
      <c r="AIF27" s="54"/>
      <c r="AIG27" s="54"/>
      <c r="AIH27" s="54"/>
      <c r="AII27" s="54"/>
      <c r="AIJ27" s="54"/>
      <c r="AIK27" s="54"/>
      <c r="AIL27" s="54"/>
      <c r="AIM27" s="54"/>
      <c r="AIN27" s="54"/>
      <c r="AIO27" s="54"/>
      <c r="AIP27" s="54"/>
      <c r="AIQ27" s="54"/>
      <c r="AIR27" s="54"/>
      <c r="AIS27" s="54"/>
      <c r="AIT27" s="54"/>
      <c r="AIU27" s="54"/>
      <c r="AIV27" s="54"/>
      <c r="AIW27" s="54"/>
      <c r="AIX27" s="54"/>
      <c r="AIY27" s="54"/>
      <c r="AIZ27" s="54"/>
      <c r="AJA27" s="54"/>
      <c r="AJB27" s="54"/>
      <c r="AJC27" s="54"/>
      <c r="AJD27" s="54"/>
      <c r="AJE27" s="54"/>
      <c r="AJF27" s="54"/>
      <c r="AJG27" s="54"/>
      <c r="AJH27" s="54"/>
      <c r="AJI27" s="54"/>
      <c r="AJJ27" s="54"/>
      <c r="AJK27" s="54"/>
      <c r="AJL27" s="54"/>
      <c r="AJM27" s="54"/>
      <c r="AJN27" s="54"/>
      <c r="AJO27" s="54"/>
      <c r="AJP27" s="54"/>
      <c r="AJQ27" s="54"/>
      <c r="AJR27" s="54"/>
      <c r="AJS27" s="54"/>
      <c r="AJT27" s="54"/>
      <c r="AJU27" s="54"/>
      <c r="AJV27" s="54"/>
      <c r="AJW27" s="54"/>
      <c r="AJX27" s="54"/>
      <c r="AJY27" s="54"/>
      <c r="AJZ27" s="54"/>
      <c r="AKA27" s="54"/>
      <c r="AKB27" s="54"/>
      <c r="AKC27" s="54"/>
      <c r="AKD27" s="54"/>
      <c r="AKE27" s="54"/>
      <c r="AKF27" s="54"/>
      <c r="AKG27" s="54"/>
      <c r="AKH27" s="54"/>
      <c r="AKI27" s="54"/>
      <c r="AKJ27" s="54"/>
      <c r="AKK27" s="54"/>
      <c r="AKL27" s="54"/>
      <c r="AKM27" s="54"/>
      <c r="AKN27" s="54"/>
      <c r="AKO27" s="54"/>
      <c r="AKP27" s="54"/>
      <c r="AKQ27" s="54"/>
      <c r="AKR27" s="54"/>
      <c r="AKS27" s="54"/>
      <c r="AKT27" s="54"/>
      <c r="AKU27" s="54"/>
      <c r="AKV27" s="54"/>
      <c r="AKW27" s="54"/>
      <c r="AKX27" s="54"/>
      <c r="AKY27" s="54"/>
      <c r="AKZ27" s="54"/>
      <c r="ALA27" s="54"/>
      <c r="ALB27" s="54"/>
      <c r="ALC27" s="54"/>
      <c r="ALD27" s="54"/>
      <c r="ALE27" s="54"/>
      <c r="ALF27" s="54"/>
      <c r="ALG27" s="54"/>
      <c r="ALH27" s="54"/>
      <c r="ALI27" s="54"/>
      <c r="ALJ27" s="54"/>
      <c r="ALK27" s="54"/>
      <c r="ALL27" s="54"/>
      <c r="ALM27" s="54"/>
      <c r="ALN27" s="54"/>
      <c r="ALO27" s="54"/>
      <c r="ALP27" s="54"/>
      <c r="ALQ27" s="54"/>
      <c r="ALR27" s="54"/>
      <c r="ALS27" s="54"/>
      <c r="ALT27" s="54"/>
      <c r="ALU27" s="54"/>
      <c r="ALV27" s="54"/>
      <c r="ALW27" s="54"/>
      <c r="ALX27" s="54"/>
      <c r="ALY27" s="54"/>
      <c r="ALZ27" s="54"/>
      <c r="AMA27" s="54"/>
      <c r="AMB27" s="54"/>
      <c r="AMC27" s="54"/>
      <c r="AMD27" s="54"/>
      <c r="AME27" s="54"/>
      <c r="AMF27" s="54"/>
      <c r="AMG27" s="54"/>
      <c r="AMH27" s="54"/>
      <c r="AMI27" s="54"/>
    </row>
    <row r="28" spans="1:1023" s="49" customFormat="1" hidden="1" x14ac:dyDescent="0.2">
      <c r="A28" s="15"/>
      <c r="B28" s="15"/>
      <c r="C28" s="15"/>
      <c r="D28" s="15"/>
      <c r="E28" s="15"/>
      <c r="F28" s="15"/>
      <c r="G28" s="15"/>
      <c r="H28" s="15"/>
      <c r="I28" s="61"/>
      <c r="J28" s="61"/>
      <c r="K28" s="61"/>
      <c r="L28" s="15"/>
      <c r="M28" s="47"/>
      <c r="N28" s="36">
        <f>N29+N30</f>
        <v>29951300</v>
      </c>
      <c r="O28" s="36"/>
      <c r="P28" s="15"/>
      <c r="Q28" s="15"/>
      <c r="R28" s="15"/>
      <c r="S28" s="15"/>
      <c r="T28" s="15"/>
      <c r="U28" s="48"/>
      <c r="V28" s="47"/>
      <c r="W28" s="48">
        <f>W29+W30</f>
        <v>30156100</v>
      </c>
      <c r="X28" s="48"/>
      <c r="Y28" s="48"/>
      <c r="Z28" s="48"/>
      <c r="AA28" s="48"/>
      <c r="AB28" s="48"/>
      <c r="AC28" s="48"/>
      <c r="AD28" s="48"/>
      <c r="AE28" s="48">
        <f>AE27-AE26*1000</f>
        <v>0</v>
      </c>
      <c r="AF28" s="48">
        <f t="shared" ref="AF28:AG28" si="27">AF27-AF26*1000</f>
        <v>0</v>
      </c>
      <c r="AG28" s="48" t="e">
        <f t="shared" si="27"/>
        <v>#REF!</v>
      </c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</row>
    <row r="29" spans="1:1023" s="49" customFormat="1" hidden="1" x14ac:dyDescent="0.2">
      <c r="A29" s="15"/>
      <c r="B29" s="15"/>
      <c r="C29" s="15"/>
      <c r="D29" s="15"/>
      <c r="E29" s="15"/>
      <c r="F29" s="15"/>
      <c r="G29" s="15"/>
      <c r="H29" s="15"/>
      <c r="I29" s="61"/>
      <c r="J29" s="61"/>
      <c r="K29" s="61"/>
      <c r="L29" s="15"/>
      <c r="M29" s="36">
        <f>N29+N30</f>
        <v>29951300</v>
      </c>
      <c r="N29" s="46">
        <f>26223800</f>
        <v>26223800</v>
      </c>
      <c r="O29" s="46" t="s">
        <v>28</v>
      </c>
      <c r="P29" s="15"/>
      <c r="Q29" s="15"/>
      <c r="R29" s="15"/>
      <c r="S29" s="15"/>
      <c r="T29" s="15"/>
      <c r="U29" s="48"/>
      <c r="V29" s="48">
        <f>W29+W30</f>
        <v>30156100</v>
      </c>
      <c r="W29" s="48">
        <f>26223800</f>
        <v>26223800</v>
      </c>
      <c r="X29" s="48" t="s">
        <v>28</v>
      </c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</row>
    <row r="30" spans="1:1023" s="49" customFormat="1" hidden="1" x14ac:dyDescent="0.2">
      <c r="A30" s="15"/>
      <c r="B30" s="15"/>
      <c r="C30" s="15"/>
      <c r="D30" s="15"/>
      <c r="E30" s="15"/>
      <c r="F30" s="15"/>
      <c r="G30" s="15"/>
      <c r="H30" s="15"/>
      <c r="I30" s="61"/>
      <c r="J30" s="61"/>
      <c r="K30" s="61"/>
      <c r="L30" s="15"/>
      <c r="M30" s="39"/>
      <c r="N30" s="40">
        <v>3727500</v>
      </c>
      <c r="O30" s="40" t="s">
        <v>29</v>
      </c>
      <c r="P30" s="41"/>
      <c r="Q30" s="41"/>
      <c r="R30" s="15"/>
      <c r="S30" s="15"/>
      <c r="T30" s="15"/>
      <c r="U30" s="48"/>
      <c r="V30" s="48"/>
      <c r="W30" s="48">
        <v>3932300</v>
      </c>
      <c r="X30" s="48" t="s">
        <v>29</v>
      </c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</row>
    <row r="31" spans="1:1023" hidden="1" x14ac:dyDescent="0.2">
      <c r="O31" s="58"/>
    </row>
    <row r="32" spans="1:1023" x14ac:dyDescent="0.2">
      <c r="P32" s="28"/>
      <c r="Q32" s="28"/>
    </row>
  </sheetData>
  <mergeCells count="6">
    <mergeCell ref="L7:T7"/>
    <mergeCell ref="I5:K6"/>
    <mergeCell ref="F5:H6"/>
    <mergeCell ref="U7:AC7"/>
    <mergeCell ref="AE5:AG6"/>
    <mergeCell ref="F3:Q3"/>
  </mergeCells>
  <pageMargins left="0.23622047244094491" right="0.23622047244094491" top="0.74803149606299213" bottom="0.74803149606299213" header="0.31496062992125984" footer="0.51181102362204722"/>
  <pageSetup paperSize="9" scale="85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физ-ра на селе</vt:lpstr>
      <vt:lpstr>'физ-ра на селе'!Заголовки_для_печати</vt:lpstr>
      <vt:lpstr>'физ-ра на селе'!Область_печати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2020-08-28T12:20:35Z</cp:lastPrinted>
  <dcterms:created xsi:type="dcterms:W3CDTF">1996-10-08T23:32:33Z</dcterms:created>
  <dcterms:modified xsi:type="dcterms:W3CDTF">2020-08-28T12:27:30Z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