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кап.ремонт" sheetId="8" r:id="rId1"/>
  </sheets>
  <definedNames>
    <definedName name="_xlnm.Print_Area" localSheetId="0">кап.ремонт!$A$1:$T$27</definedName>
  </definedNames>
  <calcPr calcId="145621"/>
</workbook>
</file>

<file path=xl/calcChain.xml><?xml version="1.0" encoding="utf-8"?>
<calcChain xmlns="http://schemas.openxmlformats.org/spreadsheetml/2006/main">
  <c r="J7" i="8" l="1"/>
  <c r="L8" i="8"/>
  <c r="O8" i="8" s="1"/>
  <c r="L9" i="8"/>
  <c r="O9" i="8" s="1"/>
  <c r="L10" i="8"/>
  <c r="M10" i="8" s="1"/>
  <c r="L11" i="8"/>
  <c r="O11" i="8" s="1"/>
  <c r="L12" i="8"/>
  <c r="O12" i="8" s="1"/>
  <c r="L13" i="8"/>
  <c r="O13" i="8" s="1"/>
  <c r="L14" i="8"/>
  <c r="M14" i="8" s="1"/>
  <c r="L15" i="8"/>
  <c r="M15" i="8" s="1"/>
  <c r="L16" i="8"/>
  <c r="O16" i="8" s="1"/>
  <c r="L17" i="8"/>
  <c r="O17" i="8" s="1"/>
  <c r="L18" i="8"/>
  <c r="M18" i="8" s="1"/>
  <c r="L19" i="8"/>
  <c r="M19" i="8" s="1"/>
  <c r="L20" i="8"/>
  <c r="M20" i="8" s="1"/>
  <c r="N20" i="8" s="1"/>
  <c r="L21" i="8"/>
  <c r="M21" i="8" s="1"/>
  <c r="N21" i="8" s="1"/>
  <c r="L22" i="8"/>
  <c r="M22" i="8" s="1"/>
  <c r="L23" i="8"/>
  <c r="M23" i="8" s="1"/>
  <c r="N23" i="8" s="1"/>
  <c r="L24" i="8"/>
  <c r="O24" i="8" s="1"/>
  <c r="L25" i="8"/>
  <c r="O25" i="8" s="1"/>
  <c r="L7" i="8"/>
  <c r="O7" i="8" s="1"/>
  <c r="M11" i="8" l="1"/>
  <c r="O20" i="8"/>
  <c r="M13" i="8"/>
  <c r="N13" i="8" s="1"/>
  <c r="M25" i="8"/>
  <c r="N25" i="8" s="1"/>
  <c r="O19" i="8"/>
  <c r="M9" i="8"/>
  <c r="N9" i="8" s="1"/>
  <c r="O21" i="8"/>
  <c r="O23" i="8"/>
  <c r="O15" i="8"/>
  <c r="M24" i="8"/>
  <c r="O18" i="8"/>
  <c r="M16" i="8"/>
  <c r="N16" i="8" s="1"/>
  <c r="O14" i="8"/>
  <c r="O10" i="8"/>
  <c r="M8" i="8"/>
  <c r="N8" i="8" s="1"/>
  <c r="N19" i="8"/>
  <c r="N15" i="8"/>
  <c r="N24" i="8"/>
  <c r="O22" i="8"/>
  <c r="M17" i="8"/>
  <c r="N17" i="8" s="1"/>
  <c r="M12" i="8"/>
  <c r="N11" i="8"/>
  <c r="N10" i="8"/>
  <c r="N22" i="8"/>
  <c r="N18" i="8"/>
  <c r="N14" i="8"/>
  <c r="N12" i="8" l="1"/>
  <c r="M7" i="8" l="1"/>
  <c r="P8" i="8" l="1"/>
  <c r="P10" i="8"/>
  <c r="P11" i="8"/>
  <c r="P12" i="8"/>
  <c r="P13" i="8"/>
  <c r="P16" i="8"/>
  <c r="P17" i="8"/>
  <c r="P18" i="8"/>
  <c r="P19" i="8"/>
  <c r="P20" i="8"/>
  <c r="P21" i="8"/>
  <c r="P23" i="8"/>
  <c r="P24" i="8"/>
  <c r="P7" i="8"/>
  <c r="P14" i="8" l="1"/>
  <c r="P15" i="8"/>
  <c r="P22" i="8"/>
  <c r="Q22" i="8" s="1"/>
  <c r="P9" i="8"/>
  <c r="K7" i="8" l="1"/>
  <c r="R7" i="8" s="1"/>
  <c r="O26" i="8" l="1"/>
  <c r="L26" i="8"/>
  <c r="I26" i="8"/>
  <c r="T25" i="8"/>
  <c r="S25" i="8"/>
  <c r="R25" i="8"/>
  <c r="Q24" i="8"/>
  <c r="T24" i="8" s="1"/>
  <c r="S24" i="8"/>
  <c r="J24" i="8"/>
  <c r="Q23" i="8"/>
  <c r="J23" i="8"/>
  <c r="J22" i="8"/>
  <c r="Q21" i="8"/>
  <c r="T21" i="8" s="1"/>
  <c r="S21" i="8"/>
  <c r="J21" i="8"/>
  <c r="Q20" i="8"/>
  <c r="T20" i="8" s="1"/>
  <c r="S20" i="8"/>
  <c r="J20" i="8"/>
  <c r="Q19" i="8"/>
  <c r="T19" i="8" s="1"/>
  <c r="S19" i="8"/>
  <c r="J19" i="8"/>
  <c r="Q18" i="8"/>
  <c r="T18" i="8" s="1"/>
  <c r="S18" i="8"/>
  <c r="J18" i="8"/>
  <c r="Q17" i="8"/>
  <c r="J17" i="8"/>
  <c r="Q16" i="8"/>
  <c r="T16" i="8" s="1"/>
  <c r="S16" i="8"/>
  <c r="J16" i="8"/>
  <c r="Q15" i="8"/>
  <c r="J15" i="8"/>
  <c r="Q14" i="8"/>
  <c r="J14" i="8"/>
  <c r="Q13" i="8"/>
  <c r="T13" i="8" s="1"/>
  <c r="S13" i="8"/>
  <c r="J13" i="8"/>
  <c r="Q12" i="8"/>
  <c r="J12" i="8"/>
  <c r="Q11" i="8"/>
  <c r="J11" i="8"/>
  <c r="Q10" i="8"/>
  <c r="J10" i="8"/>
  <c r="Q9" i="8"/>
  <c r="J9" i="8"/>
  <c r="Q8" i="8"/>
  <c r="J8" i="8"/>
  <c r="Q7" i="8"/>
  <c r="N7" i="8"/>
  <c r="S7" i="8" s="1"/>
  <c r="T7" i="8" l="1"/>
  <c r="T14" i="8"/>
  <c r="T22" i="8"/>
  <c r="T8" i="8"/>
  <c r="T12" i="8"/>
  <c r="T10" i="8"/>
  <c r="T9" i="8"/>
  <c r="T17" i="8"/>
  <c r="T11" i="8"/>
  <c r="T15" i="8"/>
  <c r="T23" i="8"/>
  <c r="S9" i="8"/>
  <c r="S17" i="8"/>
  <c r="S12" i="8"/>
  <c r="S11" i="8"/>
  <c r="S15" i="8"/>
  <c r="S23" i="8"/>
  <c r="S8" i="8"/>
  <c r="S10" i="8"/>
  <c r="S14" i="8"/>
  <c r="S22" i="8"/>
  <c r="K20" i="8"/>
  <c r="R20" i="8" s="1"/>
  <c r="K11" i="8"/>
  <c r="R11" i="8" s="1"/>
  <c r="K9" i="8"/>
  <c r="R9" i="8" s="1"/>
  <c r="K14" i="8"/>
  <c r="R14" i="8" s="1"/>
  <c r="K18" i="8"/>
  <c r="R18" i="8" s="1"/>
  <c r="K22" i="8"/>
  <c r="R22" i="8" s="1"/>
  <c r="K12" i="8"/>
  <c r="R12" i="8" s="1"/>
  <c r="K16" i="8"/>
  <c r="R16" i="8" s="1"/>
  <c r="K24" i="8"/>
  <c r="R24" i="8" s="1"/>
  <c r="K15" i="8"/>
  <c r="R15" i="8" s="1"/>
  <c r="K19" i="8"/>
  <c r="R19" i="8" s="1"/>
  <c r="K23" i="8"/>
  <c r="R23" i="8" s="1"/>
  <c r="K8" i="8"/>
  <c r="K13" i="8"/>
  <c r="R13" i="8" s="1"/>
  <c r="K17" i="8"/>
  <c r="R17" i="8" s="1"/>
  <c r="K21" i="8"/>
  <c r="R21" i="8" s="1"/>
  <c r="P26" i="8"/>
  <c r="K10" i="8"/>
  <c r="R10" i="8" s="1"/>
  <c r="J26" i="8"/>
  <c r="Q26" i="8"/>
  <c r="M26" i="8"/>
  <c r="N26" i="8"/>
  <c r="S26" i="8" l="1"/>
  <c r="R8" i="8"/>
  <c r="T26" i="8"/>
  <c r="K26" i="8"/>
  <c r="R26" i="8" l="1"/>
</calcChain>
</file>

<file path=xl/sharedStrings.xml><?xml version="1.0" encoding="utf-8"?>
<sst xmlns="http://schemas.openxmlformats.org/spreadsheetml/2006/main" count="38" uniqueCount="32">
  <si>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</si>
  <si>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</si>
  <si>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</si>
  <si>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</si>
  <si>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</si>
  <si>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</si>
  <si>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</si>
  <si>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</si>
  <si>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</si>
  <si>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</si>
  <si>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</si>
  <si>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</si>
  <si>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</si>
  <si>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</si>
  <si>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</si>
  <si>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</si>
  <si>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</si>
  <si>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</si>
  <si>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</si>
  <si>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</si>
  <si>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</si>
  <si>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</si>
  <si>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</si>
  <si>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Количество образовательных организаций</t>
  </si>
  <si>
    <t>Необходимый объем средств по заявке</t>
  </si>
  <si>
    <t>Нераспределенный резерв</t>
  </si>
  <si>
    <t>в закон</t>
  </si>
  <si>
    <t>МТБ ООУ</t>
  </si>
  <si>
    <t>Капитальный ремонт пришкольных спортивных сооружений и стадионов 52020211</t>
  </si>
  <si>
    <t>Доля софинансирования</t>
  </si>
  <si>
    <t xml:space="preserve">Расчет объема субсидии бюджетам муниципальных образований Ленинградской области на проведение капитального ремонта спортивных площадок (стадионов) общеобразовательных организаций на 2021 год и на плановый период 2022 и 2023 годов </t>
  </si>
  <si>
    <t>Приложение 10 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</si>
</sst>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80" formatCode="_-* #,##0.00_р_._-;\-* #,##0.00_р_._-;_-* &quot;-&quot;??_р_._-;_-@_-"/>
  </numFmts>
  <fonts count="20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02">
    <xf numFmtId="0" fontId="0" fillId="0" borderId="0"/>
    <xf numFmtId="164" fontId="15" fillId="0" borderId="0" applyBorder="0" applyProtection="0"/>
    <xf numFmtId="9" fontId="1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3" fillId="0" borderId="0" applyBorder="0" applyProtection="0"/>
    <xf numFmtId="9" fontId="3" fillId="0" borderId="0" applyBorder="0" applyProtection="0"/>
    <xf numFmtId="180" fontId="17" fillId="0" borderId="0" applyFill="0" applyBorder="0" applyAlignment="0" applyProtection="0"/>
    <xf numFmtId="9" fontId="17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166" fontId="7" fillId="0" borderId="1" xfId="1" applyNumberFormat="1" applyFont="1" applyBorder="1" applyAlignment="1" applyProtection="1">
      <alignment horizontal="center" vertical="center" wrapText="1"/>
    </xf>
    <xf numFmtId="167" fontId="7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5" fillId="0" borderId="0" xfId="11" applyFont="1"/>
    <xf numFmtId="0" fontId="6" fillId="0" borderId="1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8" fillId="0" borderId="0" xfId="11" applyFont="1"/>
    <xf numFmtId="0" fontId="7" fillId="0" borderId="1" xfId="8" applyFont="1" applyBorder="1" applyAlignment="1">
      <alignment horizontal="center" vertical="center" wrapText="1"/>
    </xf>
    <xf numFmtId="0" fontId="6" fillId="0" borderId="1" xfId="11" applyFont="1" applyBorder="1" applyAlignment="1">
      <alignment vertical="center" wrapText="1"/>
    </xf>
    <xf numFmtId="166" fontId="9" fillId="0" borderId="1" xfId="1" applyNumberFormat="1" applyFont="1" applyBorder="1" applyAlignment="1" applyProtection="1">
      <alignment horizontal="left" vertical="center" wrapText="1"/>
    </xf>
    <xf numFmtId="0" fontId="12" fillId="0" borderId="1" xfId="11" applyFont="1" applyBorder="1" applyAlignment="1">
      <alignment vertical="center" wrapText="1"/>
    </xf>
    <xf numFmtId="166" fontId="14" fillId="0" borderId="1" xfId="1" applyNumberFormat="1" applyFont="1" applyBorder="1" applyAlignment="1" applyProtection="1">
      <alignment horizontal="center" vertical="center" wrapText="1"/>
    </xf>
    <xf numFmtId="0" fontId="13" fillId="0" borderId="0" xfId="11" applyFont="1" applyAlignment="1"/>
    <xf numFmtId="166" fontId="5" fillId="0" borderId="0" xfId="11" applyNumberFormat="1" applyFont="1"/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166" fontId="5" fillId="0" borderId="0" xfId="1" applyNumberFormat="1" applyFont="1" applyBorder="1" applyAlignment="1" applyProtection="1"/>
    <xf numFmtId="0" fontId="5" fillId="0" borderId="0" xfId="11" applyFont="1"/>
    <xf numFmtId="0" fontId="6" fillId="2" borderId="1" xfId="11" applyFont="1" applyFill="1" applyBorder="1" applyAlignment="1">
      <alignment horizontal="center" vertical="center" wrapText="1"/>
    </xf>
    <xf numFmtId="0" fontId="6" fillId="2" borderId="1" xfId="11" applyFont="1" applyFill="1" applyBorder="1" applyAlignment="1">
      <alignment vertical="center" wrapText="1"/>
    </xf>
    <xf numFmtId="167" fontId="7" fillId="2" borderId="1" xfId="1" applyNumberFormat="1" applyFont="1" applyFill="1" applyBorder="1" applyAlignment="1" applyProtection="1">
      <alignment vertical="center" wrapText="1"/>
    </xf>
    <xf numFmtId="1" fontId="9" fillId="2" borderId="1" xfId="8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left" vertical="center" wrapText="1"/>
    </xf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168" fontId="7" fillId="0" borderId="1" xfId="2" applyNumberFormat="1" applyFont="1" applyFill="1" applyBorder="1" applyAlignment="1" applyProtection="1">
      <alignment vertical="center" wrapText="1"/>
    </xf>
    <xf numFmtId="166" fontId="5" fillId="3" borderId="0" xfId="11" applyNumberFormat="1" applyFont="1" applyFill="1"/>
    <xf numFmtId="0" fontId="16" fillId="0" borderId="0" xfId="11" applyFont="1"/>
    <xf numFmtId="0" fontId="7" fillId="0" borderId="1" xfId="11" applyFont="1" applyFill="1" applyBorder="1" applyAlignment="1">
      <alignment horizontal="center" vertical="center" wrapText="1"/>
    </xf>
    <xf numFmtId="166" fontId="14" fillId="4" borderId="1" xfId="1" applyNumberFormat="1" applyFont="1" applyFill="1" applyBorder="1" applyAlignment="1" applyProtection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9" fontId="8" fillId="0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5" xfId="11" applyFont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wrapText="1"/>
    </xf>
    <xf numFmtId="0" fontId="7" fillId="0" borderId="8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/>
    </xf>
    <xf numFmtId="169" fontId="9" fillId="0" borderId="1" xfId="11" applyNumberFormat="1" applyFont="1" applyBorder="1"/>
    <xf numFmtId="169" fontId="9" fillId="2" borderId="1" xfId="11" applyNumberFormat="1" applyFont="1" applyFill="1" applyBorder="1"/>
    <xf numFmtId="169" fontId="11" fillId="0" borderId="1" xfId="11" applyNumberFormat="1" applyFont="1" applyBorder="1"/>
    <xf numFmtId="0" fontId="9" fillId="0" borderId="0" xfId="11" applyFont="1"/>
    <xf numFmtId="0" fontId="18" fillId="0" borderId="2" xfId="1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right" vertical="top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N30"/>
  <sheetViews>
    <sheetView tabSelected="1" zoomScaleNormal="100" zoomScaleSheetLayoutView="70" workbookViewId="0">
      <selection activeCell="K5" sqref="K5"/>
    </sheetView>
  </sheetViews>
  <sheetFormatPr defaultRowHeight="12.75" x14ac:dyDescent="0.2"/>
  <cols>
    <col min="1" max="1" width="4" style="4" customWidth="1"/>
    <col min="2" max="2" width="21" style="4" customWidth="1"/>
    <col min="3" max="5" width="7.28515625" style="4" hidden="1" customWidth="1"/>
    <col min="6" max="8" width="7" style="26" customWidth="1"/>
    <col min="9" max="9" width="13.28515625" style="4" customWidth="1"/>
    <col min="10" max="10" width="12.140625" style="4" customWidth="1"/>
    <col min="11" max="11" width="12.42578125" style="4" bestFit="1" customWidth="1"/>
    <col min="12" max="12" width="14" style="4" customWidth="1"/>
    <col min="13" max="13" width="12.140625" style="4" customWidth="1"/>
    <col min="14" max="14" width="17.5703125" style="4" customWidth="1"/>
    <col min="15" max="15" width="13.42578125" style="4" customWidth="1"/>
    <col min="16" max="16" width="12.140625" style="4" customWidth="1"/>
    <col min="17" max="17" width="17.5703125" style="4" customWidth="1"/>
    <col min="18" max="18" width="12.140625" style="4" customWidth="1"/>
    <col min="19" max="20" width="10.140625" style="4" bestFit="1" customWidth="1"/>
    <col min="21" max="1002" width="9.140625" style="4" customWidth="1"/>
  </cols>
  <sheetData>
    <row r="1" spans="1:1002" ht="18.75" x14ac:dyDescent="0.2">
      <c r="A1" s="18"/>
      <c r="B1" s="18"/>
      <c r="C1" s="18"/>
      <c r="D1" s="18"/>
      <c r="E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50" t="s">
        <v>31</v>
      </c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</row>
    <row r="2" spans="1:1002" x14ac:dyDescent="0.2">
      <c r="A2" s="18"/>
      <c r="B2" s="18"/>
      <c r="C2" s="18"/>
      <c r="D2" s="18"/>
      <c r="E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</row>
    <row r="3" spans="1:1002" ht="62.25" customHeight="1" x14ac:dyDescent="0.2">
      <c r="A3" s="49" t="s">
        <v>30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1002" s="7" customFormat="1" x14ac:dyDescent="0.2">
      <c r="A4" s="37" t="s">
        <v>0</v>
      </c>
      <c r="B4" s="37" t="s">
        <v>1</v>
      </c>
      <c r="C4" s="38" t="s">
        <v>2</v>
      </c>
      <c r="D4" s="39"/>
      <c r="E4" s="40"/>
      <c r="F4" s="32" t="s">
        <v>29</v>
      </c>
      <c r="G4" s="32"/>
      <c r="H4" s="32"/>
      <c r="I4" s="41" t="s">
        <v>28</v>
      </c>
      <c r="J4" s="41"/>
      <c r="K4" s="41"/>
      <c r="L4" s="41"/>
      <c r="M4" s="41"/>
      <c r="N4" s="41"/>
      <c r="O4" s="41"/>
      <c r="P4" s="41"/>
      <c r="Q4" s="41"/>
      <c r="R4" s="36" t="s">
        <v>26</v>
      </c>
      <c r="S4" s="34"/>
      <c r="T4" s="35"/>
    </row>
    <row r="5" spans="1:1002" s="7" customFormat="1" ht="33.75" x14ac:dyDescent="0.2">
      <c r="A5" s="37"/>
      <c r="B5" s="37"/>
      <c r="C5" s="42">
        <v>2018</v>
      </c>
      <c r="D5" s="42">
        <v>2019</v>
      </c>
      <c r="E5" s="42">
        <v>2020</v>
      </c>
      <c r="F5" s="33">
        <v>0.1</v>
      </c>
      <c r="G5" s="33"/>
      <c r="H5" s="33"/>
      <c r="I5" s="8" t="s">
        <v>23</v>
      </c>
      <c r="J5" s="8" t="s">
        <v>24</v>
      </c>
      <c r="K5" s="1" t="s">
        <v>3</v>
      </c>
      <c r="L5" s="8" t="s">
        <v>23</v>
      </c>
      <c r="M5" s="8" t="s">
        <v>24</v>
      </c>
      <c r="N5" s="1" t="s">
        <v>3</v>
      </c>
      <c r="O5" s="8" t="s">
        <v>23</v>
      </c>
      <c r="P5" s="8" t="s">
        <v>24</v>
      </c>
      <c r="Q5" s="1" t="s">
        <v>3</v>
      </c>
      <c r="R5" s="6">
        <v>2021</v>
      </c>
      <c r="S5" s="6">
        <v>2022</v>
      </c>
      <c r="T5" s="6">
        <v>2023</v>
      </c>
    </row>
    <row r="6" spans="1:1002" s="7" customFormat="1" ht="17.25" customHeight="1" x14ac:dyDescent="0.2">
      <c r="A6" s="37"/>
      <c r="B6" s="37"/>
      <c r="C6" s="43"/>
      <c r="D6" s="43"/>
      <c r="E6" s="43"/>
      <c r="F6" s="30">
        <v>2021</v>
      </c>
      <c r="G6" s="30">
        <v>2022</v>
      </c>
      <c r="H6" s="30">
        <v>2023</v>
      </c>
      <c r="I6" s="44">
        <v>2021</v>
      </c>
      <c r="J6" s="44"/>
      <c r="K6" s="44"/>
      <c r="L6" s="44">
        <v>2022</v>
      </c>
      <c r="M6" s="44"/>
      <c r="N6" s="44"/>
      <c r="O6" s="44">
        <v>2023</v>
      </c>
      <c r="P6" s="44"/>
      <c r="Q6" s="44"/>
    </row>
    <row r="7" spans="1:1002" ht="15" x14ac:dyDescent="0.2">
      <c r="A7" s="5">
        <v>1</v>
      </c>
      <c r="B7" s="9" t="s">
        <v>4</v>
      </c>
      <c r="C7" s="2">
        <v>1.492</v>
      </c>
      <c r="D7" s="2">
        <v>1.492</v>
      </c>
      <c r="E7" s="2">
        <v>1.492</v>
      </c>
      <c r="F7" s="27">
        <v>0.11</v>
      </c>
      <c r="G7" s="27">
        <v>0.11</v>
      </c>
      <c r="H7" s="27">
        <v>0.11</v>
      </c>
      <c r="I7" s="16">
        <v>1</v>
      </c>
      <c r="J7" s="15">
        <f>ROUND(I7*$J$28,0)</f>
        <v>12222230</v>
      </c>
      <c r="K7" s="10">
        <f>ROUND(J7*(1-F7),-2)</f>
        <v>10877800</v>
      </c>
      <c r="L7" s="16">
        <f t="shared" ref="L7:L25" si="0">I7</f>
        <v>1</v>
      </c>
      <c r="M7" s="15">
        <f>ROUND(L7*$M$28,0)</f>
        <v>12222230</v>
      </c>
      <c r="N7" s="10">
        <f t="shared" ref="N7:N25" si="1">ROUND(M7*(1-G7),-2)</f>
        <v>10877800</v>
      </c>
      <c r="O7" s="16">
        <f>L7</f>
        <v>1</v>
      </c>
      <c r="P7" s="15">
        <f>ROUND(O7*$P$28,0)</f>
        <v>12222230</v>
      </c>
      <c r="Q7" s="10">
        <f t="shared" ref="Q7:Q24" si="2">ROUND(P7*(1-H7),-2)</f>
        <v>10877800</v>
      </c>
      <c r="R7" s="45">
        <f t="shared" ref="R7:R25" si="3">K7/1000</f>
        <v>10877.8</v>
      </c>
      <c r="S7" s="45">
        <f t="shared" ref="S7:S25" si="4">N7/1000</f>
        <v>10877.8</v>
      </c>
      <c r="T7" s="45">
        <f t="shared" ref="T7:T25" si="5">Q7/1000</f>
        <v>10877.8</v>
      </c>
    </row>
    <row r="8" spans="1:1002" ht="15" x14ac:dyDescent="0.2">
      <c r="A8" s="5">
        <v>2</v>
      </c>
      <c r="B8" s="9" t="s">
        <v>5</v>
      </c>
      <c r="C8" s="2">
        <v>1.492</v>
      </c>
      <c r="D8" s="2">
        <v>1.492</v>
      </c>
      <c r="E8" s="2">
        <v>1.492</v>
      </c>
      <c r="F8" s="27">
        <v>0.1</v>
      </c>
      <c r="G8" s="27">
        <v>0.1</v>
      </c>
      <c r="H8" s="27">
        <v>0.1</v>
      </c>
      <c r="I8" s="16">
        <v>1</v>
      </c>
      <c r="J8" s="15">
        <f t="shared" ref="J8:J24" si="6">ROUND(I8*$J$28,0)</f>
        <v>12222230</v>
      </c>
      <c r="K8" s="10">
        <f t="shared" ref="K8:K24" si="7">ROUND(J8*(1-F8),-2)</f>
        <v>11000000</v>
      </c>
      <c r="L8" s="16">
        <f t="shared" si="0"/>
        <v>1</v>
      </c>
      <c r="M8" s="15">
        <f t="shared" ref="M8:M25" si="8">ROUND(L8*$M$28,0)</f>
        <v>12222230</v>
      </c>
      <c r="N8" s="10">
        <f t="shared" si="1"/>
        <v>11000000</v>
      </c>
      <c r="O8" s="16">
        <f t="shared" ref="O8:O25" si="9">L8</f>
        <v>1</v>
      </c>
      <c r="P8" s="15">
        <f t="shared" ref="P8:P24" si="10">ROUND(O8*$P$28,0)</f>
        <v>12222230</v>
      </c>
      <c r="Q8" s="10">
        <f t="shared" si="2"/>
        <v>11000000</v>
      </c>
      <c r="R8" s="45">
        <f t="shared" si="3"/>
        <v>11000</v>
      </c>
      <c r="S8" s="45">
        <f t="shared" si="4"/>
        <v>11000</v>
      </c>
      <c r="T8" s="45">
        <f t="shared" si="5"/>
        <v>11000</v>
      </c>
    </row>
    <row r="9" spans="1:1002" ht="15" x14ac:dyDescent="0.2">
      <c r="A9" s="5">
        <v>3</v>
      </c>
      <c r="B9" s="9" t="s">
        <v>6</v>
      </c>
      <c r="C9" s="2">
        <v>1.492</v>
      </c>
      <c r="D9" s="2">
        <v>1.492</v>
      </c>
      <c r="E9" s="2">
        <v>1.492</v>
      </c>
      <c r="F9" s="27">
        <v>0.1</v>
      </c>
      <c r="G9" s="27">
        <v>0.1</v>
      </c>
      <c r="H9" s="27">
        <v>0.1</v>
      </c>
      <c r="I9" s="16">
        <v>2</v>
      </c>
      <c r="J9" s="15">
        <f t="shared" si="6"/>
        <v>24444460</v>
      </c>
      <c r="K9" s="10">
        <f t="shared" si="7"/>
        <v>22000000</v>
      </c>
      <c r="L9" s="16">
        <f t="shared" si="0"/>
        <v>2</v>
      </c>
      <c r="M9" s="15">
        <f t="shared" si="8"/>
        <v>24444460</v>
      </c>
      <c r="N9" s="10">
        <f t="shared" si="1"/>
        <v>22000000</v>
      </c>
      <c r="O9" s="16">
        <f t="shared" si="9"/>
        <v>2</v>
      </c>
      <c r="P9" s="15">
        <f t="shared" si="10"/>
        <v>24444460</v>
      </c>
      <c r="Q9" s="10">
        <f t="shared" si="2"/>
        <v>22000000</v>
      </c>
      <c r="R9" s="45">
        <f t="shared" si="3"/>
        <v>22000</v>
      </c>
      <c r="S9" s="45">
        <f t="shared" si="4"/>
        <v>22000</v>
      </c>
      <c r="T9" s="45">
        <f t="shared" si="5"/>
        <v>22000</v>
      </c>
    </row>
    <row r="10" spans="1:1002" ht="15" x14ac:dyDescent="0.2">
      <c r="A10" s="5">
        <v>4</v>
      </c>
      <c r="B10" s="9" t="s">
        <v>7</v>
      </c>
      <c r="C10" s="2">
        <v>1.492</v>
      </c>
      <c r="D10" s="2">
        <v>1.492</v>
      </c>
      <c r="E10" s="2">
        <v>1.492</v>
      </c>
      <c r="F10" s="27">
        <v>0.1</v>
      </c>
      <c r="G10" s="27">
        <v>0.1</v>
      </c>
      <c r="H10" s="27">
        <v>0.1</v>
      </c>
      <c r="I10" s="16">
        <v>2</v>
      </c>
      <c r="J10" s="15">
        <f t="shared" si="6"/>
        <v>24444460</v>
      </c>
      <c r="K10" s="10">
        <f t="shared" si="7"/>
        <v>22000000</v>
      </c>
      <c r="L10" s="16">
        <f t="shared" si="0"/>
        <v>2</v>
      </c>
      <c r="M10" s="15">
        <f t="shared" si="8"/>
        <v>24444460</v>
      </c>
      <c r="N10" s="10">
        <f t="shared" si="1"/>
        <v>22000000</v>
      </c>
      <c r="O10" s="16">
        <f t="shared" si="9"/>
        <v>2</v>
      </c>
      <c r="P10" s="15">
        <f t="shared" si="10"/>
        <v>24444460</v>
      </c>
      <c r="Q10" s="10">
        <f t="shared" si="2"/>
        <v>22000000</v>
      </c>
      <c r="R10" s="45">
        <f t="shared" si="3"/>
        <v>22000</v>
      </c>
      <c r="S10" s="45">
        <f t="shared" si="4"/>
        <v>22000</v>
      </c>
      <c r="T10" s="45">
        <f t="shared" si="5"/>
        <v>22000</v>
      </c>
    </row>
    <row r="11" spans="1:1002" ht="15" x14ac:dyDescent="0.2">
      <c r="A11" s="5">
        <v>5</v>
      </c>
      <c r="B11" s="9" t="s">
        <v>8</v>
      </c>
      <c r="C11" s="2">
        <v>1.492</v>
      </c>
      <c r="D11" s="2">
        <v>1.492</v>
      </c>
      <c r="E11" s="2">
        <v>1.492</v>
      </c>
      <c r="F11" s="27">
        <v>0.12</v>
      </c>
      <c r="G11" s="27">
        <v>0.12</v>
      </c>
      <c r="H11" s="27">
        <v>0.11</v>
      </c>
      <c r="I11" s="16">
        <v>2</v>
      </c>
      <c r="J11" s="15">
        <f t="shared" si="6"/>
        <v>24444460</v>
      </c>
      <c r="K11" s="10">
        <f t="shared" si="7"/>
        <v>21511100</v>
      </c>
      <c r="L11" s="16">
        <f t="shared" si="0"/>
        <v>2</v>
      </c>
      <c r="M11" s="15">
        <f t="shared" si="8"/>
        <v>24444460</v>
      </c>
      <c r="N11" s="10">
        <f t="shared" si="1"/>
        <v>21511100</v>
      </c>
      <c r="O11" s="16">
        <f t="shared" si="9"/>
        <v>2</v>
      </c>
      <c r="P11" s="15">
        <f t="shared" si="10"/>
        <v>24444460</v>
      </c>
      <c r="Q11" s="10">
        <f t="shared" si="2"/>
        <v>21755600</v>
      </c>
      <c r="R11" s="45">
        <f t="shared" si="3"/>
        <v>21511.1</v>
      </c>
      <c r="S11" s="45">
        <f t="shared" si="4"/>
        <v>21511.1</v>
      </c>
      <c r="T11" s="45">
        <f t="shared" si="5"/>
        <v>21755.599999999999</v>
      </c>
    </row>
    <row r="12" spans="1:1002" ht="15" x14ac:dyDescent="0.2">
      <c r="A12" s="5">
        <v>6</v>
      </c>
      <c r="B12" s="9" t="s">
        <v>9</v>
      </c>
      <c r="C12" s="2">
        <v>1.492</v>
      </c>
      <c r="D12" s="2">
        <v>1.492</v>
      </c>
      <c r="E12" s="2">
        <v>1.492</v>
      </c>
      <c r="F12" s="27">
        <v>0.1</v>
      </c>
      <c r="G12" s="27">
        <v>0.1</v>
      </c>
      <c r="H12" s="27">
        <v>0.13</v>
      </c>
      <c r="I12" s="16">
        <v>3</v>
      </c>
      <c r="J12" s="15">
        <f t="shared" si="6"/>
        <v>36666690</v>
      </c>
      <c r="K12" s="10">
        <f t="shared" si="7"/>
        <v>33000000</v>
      </c>
      <c r="L12" s="16">
        <f t="shared" si="0"/>
        <v>3</v>
      </c>
      <c r="M12" s="15">
        <f t="shared" si="8"/>
        <v>36666690</v>
      </c>
      <c r="N12" s="10">
        <f t="shared" si="1"/>
        <v>33000000</v>
      </c>
      <c r="O12" s="16">
        <f t="shared" si="9"/>
        <v>3</v>
      </c>
      <c r="P12" s="15">
        <f t="shared" si="10"/>
        <v>36666690</v>
      </c>
      <c r="Q12" s="10">
        <f t="shared" si="2"/>
        <v>31900000</v>
      </c>
      <c r="R12" s="45">
        <f t="shared" si="3"/>
        <v>33000</v>
      </c>
      <c r="S12" s="45">
        <f t="shared" si="4"/>
        <v>33000</v>
      </c>
      <c r="T12" s="45">
        <f t="shared" si="5"/>
        <v>31900</v>
      </c>
    </row>
    <row r="13" spans="1:1002" ht="15" x14ac:dyDescent="0.2">
      <c r="A13" s="5">
        <v>7</v>
      </c>
      <c r="B13" s="9" t="s">
        <v>10</v>
      </c>
      <c r="C13" s="2">
        <v>1.492</v>
      </c>
      <c r="D13" s="2">
        <v>1.492</v>
      </c>
      <c r="E13" s="2">
        <v>1.492</v>
      </c>
      <c r="F13" s="27">
        <v>0.12</v>
      </c>
      <c r="G13" s="27">
        <v>0.12</v>
      </c>
      <c r="H13" s="27">
        <v>0.11</v>
      </c>
      <c r="I13" s="16"/>
      <c r="J13" s="15">
        <f t="shared" si="6"/>
        <v>0</v>
      </c>
      <c r="K13" s="10">
        <f t="shared" si="7"/>
        <v>0</v>
      </c>
      <c r="L13" s="16">
        <f t="shared" si="0"/>
        <v>0</v>
      </c>
      <c r="M13" s="15">
        <f t="shared" si="8"/>
        <v>0</v>
      </c>
      <c r="N13" s="10">
        <f t="shared" si="1"/>
        <v>0</v>
      </c>
      <c r="O13" s="16">
        <f t="shared" si="9"/>
        <v>0</v>
      </c>
      <c r="P13" s="15">
        <f t="shared" si="10"/>
        <v>0</v>
      </c>
      <c r="Q13" s="10">
        <f t="shared" si="2"/>
        <v>0</v>
      </c>
      <c r="R13" s="45">
        <f t="shared" si="3"/>
        <v>0</v>
      </c>
      <c r="S13" s="45">
        <f t="shared" si="4"/>
        <v>0</v>
      </c>
      <c r="T13" s="45">
        <f t="shared" si="5"/>
        <v>0</v>
      </c>
    </row>
    <row r="14" spans="1:1002" ht="15" x14ac:dyDescent="0.2">
      <c r="A14" s="5">
        <v>8</v>
      </c>
      <c r="B14" s="9" t="s">
        <v>11</v>
      </c>
      <c r="C14" s="2">
        <v>1.492</v>
      </c>
      <c r="D14" s="2">
        <v>1.492</v>
      </c>
      <c r="E14" s="2">
        <v>1.492</v>
      </c>
      <c r="F14" s="27">
        <v>0.13</v>
      </c>
      <c r="G14" s="27">
        <v>0.13</v>
      </c>
      <c r="H14" s="27">
        <v>0.11</v>
      </c>
      <c r="I14" s="16">
        <v>2</v>
      </c>
      <c r="J14" s="15">
        <f t="shared" si="6"/>
        <v>24444460</v>
      </c>
      <c r="K14" s="10">
        <f t="shared" si="7"/>
        <v>21266700</v>
      </c>
      <c r="L14" s="16">
        <f t="shared" si="0"/>
        <v>2</v>
      </c>
      <c r="M14" s="15">
        <f t="shared" si="8"/>
        <v>24444460</v>
      </c>
      <c r="N14" s="10">
        <f t="shared" si="1"/>
        <v>21266700</v>
      </c>
      <c r="O14" s="16">
        <f t="shared" si="9"/>
        <v>2</v>
      </c>
      <c r="P14" s="15">
        <f t="shared" si="10"/>
        <v>24444460</v>
      </c>
      <c r="Q14" s="10">
        <f t="shared" si="2"/>
        <v>21755600</v>
      </c>
      <c r="R14" s="45">
        <f t="shared" si="3"/>
        <v>21266.7</v>
      </c>
      <c r="S14" s="45">
        <f t="shared" si="4"/>
        <v>21266.7</v>
      </c>
      <c r="T14" s="45">
        <f t="shared" si="5"/>
        <v>21755.599999999999</v>
      </c>
    </row>
    <row r="15" spans="1:1002" ht="15" x14ac:dyDescent="0.2">
      <c r="A15" s="5">
        <v>9</v>
      </c>
      <c r="B15" s="9" t="s">
        <v>12</v>
      </c>
      <c r="C15" s="2">
        <v>1.492</v>
      </c>
      <c r="D15" s="2">
        <v>1.492</v>
      </c>
      <c r="E15" s="2">
        <v>1.492</v>
      </c>
      <c r="F15" s="27">
        <v>0.1</v>
      </c>
      <c r="G15" s="27">
        <v>0.1</v>
      </c>
      <c r="H15" s="27">
        <v>0.1</v>
      </c>
      <c r="I15" s="16">
        <v>2</v>
      </c>
      <c r="J15" s="15">
        <f t="shared" si="6"/>
        <v>24444460</v>
      </c>
      <c r="K15" s="10">
        <f t="shared" si="7"/>
        <v>22000000</v>
      </c>
      <c r="L15" s="16">
        <f t="shared" si="0"/>
        <v>2</v>
      </c>
      <c r="M15" s="15">
        <f t="shared" si="8"/>
        <v>24444460</v>
      </c>
      <c r="N15" s="10">
        <f t="shared" si="1"/>
        <v>22000000</v>
      </c>
      <c r="O15" s="16">
        <f t="shared" si="9"/>
        <v>2</v>
      </c>
      <c r="P15" s="15">
        <f t="shared" si="10"/>
        <v>24444460</v>
      </c>
      <c r="Q15" s="10">
        <f t="shared" si="2"/>
        <v>22000000</v>
      </c>
      <c r="R15" s="45">
        <f t="shared" si="3"/>
        <v>22000</v>
      </c>
      <c r="S15" s="45">
        <f t="shared" si="4"/>
        <v>22000</v>
      </c>
      <c r="T15" s="45">
        <f t="shared" si="5"/>
        <v>22000</v>
      </c>
    </row>
    <row r="16" spans="1:1002" ht="15" x14ac:dyDescent="0.2">
      <c r="A16" s="5">
        <v>10</v>
      </c>
      <c r="B16" s="9" t="s">
        <v>13</v>
      </c>
      <c r="C16" s="2">
        <v>1.492</v>
      </c>
      <c r="D16" s="2">
        <v>1.492</v>
      </c>
      <c r="E16" s="2">
        <v>1.492</v>
      </c>
      <c r="F16" s="27">
        <v>0.1</v>
      </c>
      <c r="G16" s="27">
        <v>0.1</v>
      </c>
      <c r="H16" s="27">
        <v>0.1</v>
      </c>
      <c r="I16" s="16"/>
      <c r="J16" s="15">
        <f t="shared" si="6"/>
        <v>0</v>
      </c>
      <c r="K16" s="10">
        <f t="shared" si="7"/>
        <v>0</v>
      </c>
      <c r="L16" s="16">
        <f t="shared" si="0"/>
        <v>0</v>
      </c>
      <c r="M16" s="15">
        <f t="shared" si="8"/>
        <v>0</v>
      </c>
      <c r="N16" s="10">
        <f t="shared" si="1"/>
        <v>0</v>
      </c>
      <c r="O16" s="16">
        <f t="shared" si="9"/>
        <v>0</v>
      </c>
      <c r="P16" s="15">
        <f t="shared" si="10"/>
        <v>0</v>
      </c>
      <c r="Q16" s="10">
        <f t="shared" si="2"/>
        <v>0</v>
      </c>
      <c r="R16" s="45">
        <f t="shared" si="3"/>
        <v>0</v>
      </c>
      <c r="S16" s="45">
        <f t="shared" si="4"/>
        <v>0</v>
      </c>
      <c r="T16" s="45">
        <f t="shared" si="5"/>
        <v>0</v>
      </c>
    </row>
    <row r="17" spans="1:20" ht="15" x14ac:dyDescent="0.2">
      <c r="A17" s="5">
        <v>11</v>
      </c>
      <c r="B17" s="9" t="s">
        <v>14</v>
      </c>
      <c r="C17" s="2">
        <v>1.492</v>
      </c>
      <c r="D17" s="2">
        <v>1.492</v>
      </c>
      <c r="E17" s="2">
        <v>1.492</v>
      </c>
      <c r="F17" s="27">
        <v>0.11</v>
      </c>
      <c r="G17" s="27">
        <v>0.11</v>
      </c>
      <c r="H17" s="27">
        <v>0.11</v>
      </c>
      <c r="I17" s="16">
        <v>1</v>
      </c>
      <c r="J17" s="15">
        <f t="shared" si="6"/>
        <v>12222230</v>
      </c>
      <c r="K17" s="10">
        <f t="shared" si="7"/>
        <v>10877800</v>
      </c>
      <c r="L17" s="16">
        <f t="shared" si="0"/>
        <v>1</v>
      </c>
      <c r="M17" s="15">
        <f t="shared" si="8"/>
        <v>12222230</v>
      </c>
      <c r="N17" s="10">
        <f t="shared" si="1"/>
        <v>10877800</v>
      </c>
      <c r="O17" s="16">
        <f t="shared" si="9"/>
        <v>1</v>
      </c>
      <c r="P17" s="15">
        <f t="shared" si="10"/>
        <v>12222230</v>
      </c>
      <c r="Q17" s="10">
        <f t="shared" si="2"/>
        <v>10877800</v>
      </c>
      <c r="R17" s="45">
        <f t="shared" si="3"/>
        <v>10877.8</v>
      </c>
      <c r="S17" s="45">
        <f t="shared" si="4"/>
        <v>10877.8</v>
      </c>
      <c r="T17" s="45">
        <f t="shared" si="5"/>
        <v>10877.8</v>
      </c>
    </row>
    <row r="18" spans="1:20" ht="15" x14ac:dyDescent="0.2">
      <c r="A18" s="5">
        <v>12</v>
      </c>
      <c r="B18" s="9" t="s">
        <v>15</v>
      </c>
      <c r="C18" s="2">
        <v>1.492</v>
      </c>
      <c r="D18" s="2">
        <v>1.492</v>
      </c>
      <c r="E18" s="2">
        <v>1.492</v>
      </c>
      <c r="F18" s="27">
        <v>0.09</v>
      </c>
      <c r="G18" s="27">
        <v>0.09</v>
      </c>
      <c r="H18" s="27">
        <v>0.1</v>
      </c>
      <c r="I18" s="16"/>
      <c r="J18" s="15">
        <f t="shared" si="6"/>
        <v>0</v>
      </c>
      <c r="K18" s="10">
        <f t="shared" si="7"/>
        <v>0</v>
      </c>
      <c r="L18" s="16">
        <f t="shared" si="0"/>
        <v>0</v>
      </c>
      <c r="M18" s="15">
        <f t="shared" si="8"/>
        <v>0</v>
      </c>
      <c r="N18" s="10">
        <f t="shared" si="1"/>
        <v>0</v>
      </c>
      <c r="O18" s="16">
        <f t="shared" si="9"/>
        <v>0</v>
      </c>
      <c r="P18" s="15">
        <f t="shared" si="10"/>
        <v>0</v>
      </c>
      <c r="Q18" s="10">
        <f t="shared" si="2"/>
        <v>0</v>
      </c>
      <c r="R18" s="45">
        <f t="shared" si="3"/>
        <v>0</v>
      </c>
      <c r="S18" s="45">
        <f t="shared" si="4"/>
        <v>0</v>
      </c>
      <c r="T18" s="45">
        <f t="shared" si="5"/>
        <v>0</v>
      </c>
    </row>
    <row r="19" spans="1:20" ht="15" x14ac:dyDescent="0.2">
      <c r="A19" s="5">
        <v>13</v>
      </c>
      <c r="B19" s="9" t="s">
        <v>16</v>
      </c>
      <c r="C19" s="2">
        <v>1.492</v>
      </c>
      <c r="D19" s="2">
        <v>1.492</v>
      </c>
      <c r="E19" s="2">
        <v>1.492</v>
      </c>
      <c r="F19" s="27">
        <v>0.1</v>
      </c>
      <c r="G19" s="27">
        <v>0.1</v>
      </c>
      <c r="H19" s="27">
        <v>0.1</v>
      </c>
      <c r="I19" s="16"/>
      <c r="J19" s="15">
        <f t="shared" si="6"/>
        <v>0</v>
      </c>
      <c r="K19" s="10">
        <f t="shared" si="7"/>
        <v>0</v>
      </c>
      <c r="L19" s="16">
        <f t="shared" si="0"/>
        <v>0</v>
      </c>
      <c r="M19" s="15">
        <f t="shared" si="8"/>
        <v>0</v>
      </c>
      <c r="N19" s="10">
        <f t="shared" si="1"/>
        <v>0</v>
      </c>
      <c r="O19" s="16">
        <f t="shared" si="9"/>
        <v>0</v>
      </c>
      <c r="P19" s="15">
        <f t="shared" si="10"/>
        <v>0</v>
      </c>
      <c r="Q19" s="10">
        <f t="shared" si="2"/>
        <v>0</v>
      </c>
      <c r="R19" s="45">
        <f t="shared" si="3"/>
        <v>0</v>
      </c>
      <c r="S19" s="45">
        <f t="shared" si="4"/>
        <v>0</v>
      </c>
      <c r="T19" s="45">
        <f t="shared" si="5"/>
        <v>0</v>
      </c>
    </row>
    <row r="20" spans="1:20" ht="15" x14ac:dyDescent="0.2">
      <c r="A20" s="5">
        <v>14</v>
      </c>
      <c r="B20" s="9" t="s">
        <v>17</v>
      </c>
      <c r="C20" s="2">
        <v>1.492</v>
      </c>
      <c r="D20" s="2">
        <v>1.492</v>
      </c>
      <c r="E20" s="2">
        <v>1.492</v>
      </c>
      <c r="F20" s="27">
        <v>0.1</v>
      </c>
      <c r="G20" s="27">
        <v>0.1</v>
      </c>
      <c r="H20" s="27">
        <v>0.1</v>
      </c>
      <c r="I20" s="16"/>
      <c r="J20" s="15">
        <f t="shared" si="6"/>
        <v>0</v>
      </c>
      <c r="K20" s="10">
        <f t="shared" si="7"/>
        <v>0</v>
      </c>
      <c r="L20" s="16">
        <f t="shared" si="0"/>
        <v>0</v>
      </c>
      <c r="M20" s="15">
        <f t="shared" si="8"/>
        <v>0</v>
      </c>
      <c r="N20" s="10">
        <f t="shared" si="1"/>
        <v>0</v>
      </c>
      <c r="O20" s="16">
        <f t="shared" si="9"/>
        <v>0</v>
      </c>
      <c r="P20" s="15">
        <f t="shared" si="10"/>
        <v>0</v>
      </c>
      <c r="Q20" s="10">
        <f t="shared" si="2"/>
        <v>0</v>
      </c>
      <c r="R20" s="45">
        <f t="shared" si="3"/>
        <v>0</v>
      </c>
      <c r="S20" s="45">
        <f t="shared" si="4"/>
        <v>0</v>
      </c>
      <c r="T20" s="45">
        <f t="shared" si="5"/>
        <v>0</v>
      </c>
    </row>
    <row r="21" spans="1:20" ht="15" x14ac:dyDescent="0.2">
      <c r="A21" s="5">
        <v>15</v>
      </c>
      <c r="B21" s="9" t="s">
        <v>18</v>
      </c>
      <c r="C21" s="2">
        <v>1.492</v>
      </c>
      <c r="D21" s="2">
        <v>1.492</v>
      </c>
      <c r="E21" s="2">
        <v>1.492</v>
      </c>
      <c r="F21" s="27">
        <v>0.12</v>
      </c>
      <c r="G21" s="27">
        <v>0.12</v>
      </c>
      <c r="H21" s="27">
        <v>0.1</v>
      </c>
      <c r="I21" s="16"/>
      <c r="J21" s="15">
        <f t="shared" si="6"/>
        <v>0</v>
      </c>
      <c r="K21" s="10">
        <f t="shared" si="7"/>
        <v>0</v>
      </c>
      <c r="L21" s="16">
        <f t="shared" si="0"/>
        <v>0</v>
      </c>
      <c r="M21" s="15">
        <f t="shared" si="8"/>
        <v>0</v>
      </c>
      <c r="N21" s="10">
        <f t="shared" si="1"/>
        <v>0</v>
      </c>
      <c r="O21" s="16">
        <f t="shared" si="9"/>
        <v>0</v>
      </c>
      <c r="P21" s="15">
        <f t="shared" si="10"/>
        <v>0</v>
      </c>
      <c r="Q21" s="10">
        <f t="shared" si="2"/>
        <v>0</v>
      </c>
      <c r="R21" s="45">
        <f t="shared" si="3"/>
        <v>0</v>
      </c>
      <c r="S21" s="45">
        <f t="shared" si="4"/>
        <v>0</v>
      </c>
      <c r="T21" s="45">
        <f t="shared" si="5"/>
        <v>0</v>
      </c>
    </row>
    <row r="22" spans="1:20" ht="15" x14ac:dyDescent="0.2">
      <c r="A22" s="5">
        <v>16</v>
      </c>
      <c r="B22" s="9" t="s">
        <v>19</v>
      </c>
      <c r="C22" s="2">
        <v>1.492</v>
      </c>
      <c r="D22" s="2">
        <v>1.492</v>
      </c>
      <c r="E22" s="2">
        <v>1.492</v>
      </c>
      <c r="F22" s="27">
        <v>0.09</v>
      </c>
      <c r="G22" s="27">
        <v>0.09</v>
      </c>
      <c r="H22" s="27">
        <v>0.1</v>
      </c>
      <c r="I22" s="16">
        <v>2</v>
      </c>
      <c r="J22" s="15">
        <f t="shared" si="6"/>
        <v>24444460</v>
      </c>
      <c r="K22" s="10">
        <f t="shared" si="7"/>
        <v>22244500</v>
      </c>
      <c r="L22" s="16">
        <f t="shared" si="0"/>
        <v>2</v>
      </c>
      <c r="M22" s="15">
        <f t="shared" si="8"/>
        <v>24444460</v>
      </c>
      <c r="N22" s="10">
        <f t="shared" si="1"/>
        <v>22244500</v>
      </c>
      <c r="O22" s="16">
        <f t="shared" si="9"/>
        <v>2</v>
      </c>
      <c r="P22" s="15">
        <f t="shared" si="10"/>
        <v>24444460</v>
      </c>
      <c r="Q22" s="10">
        <f t="shared" si="2"/>
        <v>22000000</v>
      </c>
      <c r="R22" s="45">
        <f t="shared" si="3"/>
        <v>22244.5</v>
      </c>
      <c r="S22" s="45">
        <f t="shared" si="4"/>
        <v>22244.5</v>
      </c>
      <c r="T22" s="45">
        <f t="shared" si="5"/>
        <v>22000</v>
      </c>
    </row>
    <row r="23" spans="1:20" ht="15" x14ac:dyDescent="0.2">
      <c r="A23" s="5">
        <v>17</v>
      </c>
      <c r="B23" s="9" t="s">
        <v>20</v>
      </c>
      <c r="C23" s="2">
        <v>1.492</v>
      </c>
      <c r="D23" s="2">
        <v>1.492</v>
      </c>
      <c r="E23" s="2">
        <v>1.492</v>
      </c>
      <c r="F23" s="27">
        <v>0.1</v>
      </c>
      <c r="G23" s="27">
        <v>0.1</v>
      </c>
      <c r="H23" s="27">
        <v>0.1</v>
      </c>
      <c r="I23" s="16">
        <v>1</v>
      </c>
      <c r="J23" s="15">
        <f t="shared" si="6"/>
        <v>12222230</v>
      </c>
      <c r="K23" s="10">
        <f t="shared" si="7"/>
        <v>11000000</v>
      </c>
      <c r="L23" s="16">
        <f t="shared" si="0"/>
        <v>1</v>
      </c>
      <c r="M23" s="15">
        <f t="shared" si="8"/>
        <v>12222230</v>
      </c>
      <c r="N23" s="10">
        <f t="shared" si="1"/>
        <v>11000000</v>
      </c>
      <c r="O23" s="16">
        <f t="shared" si="9"/>
        <v>1</v>
      </c>
      <c r="P23" s="15">
        <f t="shared" si="10"/>
        <v>12222230</v>
      </c>
      <c r="Q23" s="10">
        <f t="shared" si="2"/>
        <v>11000000</v>
      </c>
      <c r="R23" s="45">
        <f t="shared" si="3"/>
        <v>11000</v>
      </c>
      <c r="S23" s="45">
        <f t="shared" si="4"/>
        <v>11000</v>
      </c>
      <c r="T23" s="45">
        <f t="shared" si="5"/>
        <v>11000</v>
      </c>
    </row>
    <row r="24" spans="1:20" ht="15" x14ac:dyDescent="0.2">
      <c r="A24" s="5">
        <v>18</v>
      </c>
      <c r="B24" s="9" t="s">
        <v>21</v>
      </c>
      <c r="C24" s="2">
        <v>2.113</v>
      </c>
      <c r="D24" s="2">
        <v>2.1240000000000001</v>
      </c>
      <c r="E24" s="2">
        <v>2.1240000000000001</v>
      </c>
      <c r="F24" s="27">
        <v>0.25</v>
      </c>
      <c r="G24" s="27">
        <v>0.25</v>
      </c>
      <c r="H24" s="27">
        <v>0.23</v>
      </c>
      <c r="I24" s="16"/>
      <c r="J24" s="15">
        <f t="shared" si="6"/>
        <v>0</v>
      </c>
      <c r="K24" s="10">
        <f t="shared" si="7"/>
        <v>0</v>
      </c>
      <c r="L24" s="16">
        <f t="shared" si="0"/>
        <v>0</v>
      </c>
      <c r="M24" s="15">
        <f t="shared" si="8"/>
        <v>0</v>
      </c>
      <c r="N24" s="10">
        <f t="shared" si="1"/>
        <v>0</v>
      </c>
      <c r="O24" s="16">
        <f t="shared" si="9"/>
        <v>0</v>
      </c>
      <c r="P24" s="15">
        <f t="shared" si="10"/>
        <v>0</v>
      </c>
      <c r="Q24" s="10">
        <f t="shared" si="2"/>
        <v>0</v>
      </c>
      <c r="R24" s="45">
        <f t="shared" si="3"/>
        <v>0</v>
      </c>
      <c r="S24" s="45">
        <f t="shared" si="4"/>
        <v>0</v>
      </c>
      <c r="T24" s="45">
        <f t="shared" si="5"/>
        <v>0</v>
      </c>
    </row>
    <row r="25" spans="1:20" ht="30" hidden="1" x14ac:dyDescent="0.2">
      <c r="A25" s="19">
        <v>19</v>
      </c>
      <c r="B25" s="20" t="s">
        <v>25</v>
      </c>
      <c r="C25" s="21"/>
      <c r="D25" s="21"/>
      <c r="E25" s="21"/>
      <c r="F25" s="27"/>
      <c r="G25" s="27"/>
      <c r="H25" s="27"/>
      <c r="I25" s="22"/>
      <c r="J25" s="23"/>
      <c r="K25" s="24"/>
      <c r="L25" s="16">
        <f t="shared" si="0"/>
        <v>0</v>
      </c>
      <c r="M25" s="15">
        <f t="shared" si="8"/>
        <v>0</v>
      </c>
      <c r="N25" s="10">
        <f t="shared" si="1"/>
        <v>0</v>
      </c>
      <c r="O25" s="16">
        <f t="shared" si="9"/>
        <v>0</v>
      </c>
      <c r="P25" s="23"/>
      <c r="Q25" s="24"/>
      <c r="R25" s="46">
        <f t="shared" si="3"/>
        <v>0</v>
      </c>
      <c r="S25" s="46">
        <f t="shared" si="4"/>
        <v>0</v>
      </c>
      <c r="T25" s="46">
        <f t="shared" si="5"/>
        <v>0</v>
      </c>
    </row>
    <row r="26" spans="1:20" s="13" customFormat="1" ht="14.25" x14ac:dyDescent="0.2">
      <c r="A26" s="11"/>
      <c r="B26" s="11" t="s">
        <v>22</v>
      </c>
      <c r="C26" s="3">
        <v>1.5129999999999999</v>
      </c>
      <c r="D26" s="3">
        <v>1.5129999999999999</v>
      </c>
      <c r="E26" s="3">
        <v>1.5129999999999999</v>
      </c>
      <c r="F26" s="25"/>
      <c r="G26" s="25"/>
      <c r="H26" s="25"/>
      <c r="I26" s="12">
        <f t="shared" ref="I26:Q26" si="11">SUM(I7:I25)</f>
        <v>19</v>
      </c>
      <c r="J26" s="12">
        <f t="shared" si="11"/>
        <v>232222370</v>
      </c>
      <c r="K26" s="31">
        <f t="shared" si="11"/>
        <v>207777900</v>
      </c>
      <c r="L26" s="12">
        <f t="shared" si="11"/>
        <v>19</v>
      </c>
      <c r="M26" s="12">
        <f t="shared" si="11"/>
        <v>232222370</v>
      </c>
      <c r="N26" s="31">
        <f t="shared" si="11"/>
        <v>207777900</v>
      </c>
      <c r="O26" s="12">
        <f t="shared" si="11"/>
        <v>19</v>
      </c>
      <c r="P26" s="12">
        <f t="shared" si="11"/>
        <v>232222370</v>
      </c>
      <c r="Q26" s="31">
        <f t="shared" si="11"/>
        <v>207166800</v>
      </c>
      <c r="R26" s="47">
        <f>SUM(R7:R25)</f>
        <v>207777.9</v>
      </c>
      <c r="S26" s="47">
        <f>SUM(S7:S25)</f>
        <v>207777.9</v>
      </c>
      <c r="T26" s="47">
        <f>SUM(T7:T25)</f>
        <v>207166.8</v>
      </c>
    </row>
    <row r="27" spans="1:20" x14ac:dyDescent="0.2">
      <c r="R27" s="48"/>
      <c r="S27" s="48"/>
      <c r="T27" s="48"/>
    </row>
    <row r="28" spans="1:20" hidden="1" x14ac:dyDescent="0.2">
      <c r="J28" s="17">
        <v>12222230</v>
      </c>
      <c r="K28" s="28"/>
      <c r="L28" s="17"/>
      <c r="M28" s="17">
        <v>12222230</v>
      </c>
      <c r="O28" s="29"/>
      <c r="P28" s="17">
        <v>12222230</v>
      </c>
      <c r="Q28" s="14"/>
      <c r="R28" s="4" t="s">
        <v>27</v>
      </c>
    </row>
    <row r="30" spans="1:20" x14ac:dyDescent="0.2">
      <c r="J30" s="14"/>
    </row>
  </sheetData>
  <mergeCells count="14">
    <mergeCell ref="A3:T3"/>
    <mergeCell ref="R4:T4"/>
    <mergeCell ref="A4:A6"/>
    <mergeCell ref="B4:B6"/>
    <mergeCell ref="C4:E4"/>
    <mergeCell ref="F4:H4"/>
    <mergeCell ref="I4:Q4"/>
    <mergeCell ref="C5:C6"/>
    <mergeCell ref="D5:D6"/>
    <mergeCell ref="E5:E6"/>
    <mergeCell ref="F5:H5"/>
    <mergeCell ref="I6:K6"/>
    <mergeCell ref="L6:N6"/>
    <mergeCell ref="O6:Q6"/>
  </mergeCells>
  <pageMargins left="0.70866141732283472" right="0.70866141732283472" top="0.74803149606299213" bottom="0.74803149606299213" header="0.51181102362204722" footer="0.51181102362204722"/>
  <pageSetup paperSize="9" scale="67" firstPageNumber="0" orientation="landscape" horizontalDpi="300" verticalDpi="300" r:id="rId1"/>
  <headerFooter>
    <oddHeader>&amp;R&amp;A</oddHeader>
  </headerFooter>
  <colBreaks count="1" manualBreakCount="1">
    <brk id="20" min="2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кап.ремонт</vt:lpstr>
      <vt:lpstr>кап.ремонт!Область_печати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2020-08-28T12:10:48Z</cp:lastPrinted>
  <dcterms:created xsi:type="dcterms:W3CDTF">1996-10-08T23:32:33Z</dcterms:created>
  <dcterms:modified xsi:type="dcterms:W3CDTF">2020-08-28T12:11:26Z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