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МТБ ДОУ" sheetId="1" r:id="rId1"/>
  </sheets>
  <definedNames>
    <definedName name="_xlnm.Print_Titles" localSheetId="0">'МТБ ДОУ'!$B:$B</definedName>
    <definedName name="_xlnm.Print_Area" localSheetId="0">'МТБ ДОУ'!$A$1:$AL$31</definedName>
  </definedNames>
  <calcPr calcId="145621"/>
</workbook>
</file>

<file path=xl/calcChain.xml><?xml version="1.0" encoding="utf-8"?>
<calcChain xmlns="http://schemas.openxmlformats.org/spreadsheetml/2006/main">
  <c r="T12" i="1" l="1"/>
  <c r="J9" i="1" l="1"/>
  <c r="K9" i="1" s="1"/>
  <c r="J10" i="1"/>
  <c r="K10" i="1" s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P7" i="1" l="1"/>
  <c r="M7" i="1"/>
  <c r="T13" i="1" l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AA8" i="1"/>
  <c r="W8" i="1"/>
  <c r="AA27" i="1" l="1"/>
  <c r="Z27" i="1"/>
  <c r="W27" i="1"/>
  <c r="V27" i="1"/>
  <c r="S27" i="1"/>
  <c r="R27" i="1"/>
  <c r="I27" i="1"/>
  <c r="AB26" i="1"/>
  <c r="AC26" i="1" s="1"/>
  <c r="X26" i="1"/>
  <c r="U26" i="1"/>
  <c r="L26" i="1"/>
  <c r="O26" i="1" s="1"/>
  <c r="P26" i="1" s="1"/>
  <c r="AB25" i="1"/>
  <c r="AC25" i="1" s="1"/>
  <c r="X25" i="1"/>
  <c r="L25" i="1"/>
  <c r="O25" i="1" s="1"/>
  <c r="P25" i="1" s="1"/>
  <c r="AB24" i="1"/>
  <c r="AC24" i="1" s="1"/>
  <c r="X24" i="1"/>
  <c r="L24" i="1"/>
  <c r="O24" i="1" s="1"/>
  <c r="P24" i="1" s="1"/>
  <c r="AB23" i="1"/>
  <c r="AC23" i="1" s="1"/>
  <c r="X23" i="1"/>
  <c r="L23" i="1"/>
  <c r="M23" i="1" s="1"/>
  <c r="AB22" i="1"/>
  <c r="AC22" i="1" s="1"/>
  <c r="X22" i="1"/>
  <c r="U22" i="1"/>
  <c r="L22" i="1"/>
  <c r="O22" i="1" s="1"/>
  <c r="P22" i="1" s="1"/>
  <c r="AB21" i="1"/>
  <c r="AC21" i="1" s="1"/>
  <c r="X21" i="1"/>
  <c r="U21" i="1"/>
  <c r="L21" i="1"/>
  <c r="M21" i="1" s="1"/>
  <c r="AB20" i="1"/>
  <c r="X20" i="1"/>
  <c r="L20" i="1"/>
  <c r="O20" i="1" s="1"/>
  <c r="P20" i="1" s="1"/>
  <c r="AB19" i="1"/>
  <c r="AC19" i="1" s="1"/>
  <c r="X19" i="1"/>
  <c r="L19" i="1"/>
  <c r="O19" i="1" s="1"/>
  <c r="P19" i="1" s="1"/>
  <c r="AB18" i="1"/>
  <c r="X18" i="1"/>
  <c r="U18" i="1"/>
  <c r="L18" i="1"/>
  <c r="O18" i="1" s="1"/>
  <c r="P18" i="1" s="1"/>
  <c r="AB17" i="1"/>
  <c r="X17" i="1"/>
  <c r="U17" i="1"/>
  <c r="L17" i="1"/>
  <c r="M17" i="1" s="1"/>
  <c r="AB16" i="1"/>
  <c r="X16" i="1"/>
  <c r="L16" i="1"/>
  <c r="O16" i="1" s="1"/>
  <c r="P16" i="1" s="1"/>
  <c r="AB15" i="1"/>
  <c r="AC15" i="1" s="1"/>
  <c r="X15" i="1"/>
  <c r="U15" i="1"/>
  <c r="L15" i="1"/>
  <c r="O15" i="1" s="1"/>
  <c r="P15" i="1" s="1"/>
  <c r="AB14" i="1"/>
  <c r="X14" i="1"/>
  <c r="L14" i="1"/>
  <c r="O14" i="1" s="1"/>
  <c r="P14" i="1" s="1"/>
  <c r="AB13" i="1"/>
  <c r="X13" i="1"/>
  <c r="L13" i="1"/>
  <c r="M13" i="1" s="1"/>
  <c r="AB12" i="1"/>
  <c r="X12" i="1"/>
  <c r="L12" i="1"/>
  <c r="M12" i="1" s="1"/>
  <c r="AB11" i="1"/>
  <c r="AC11" i="1" s="1"/>
  <c r="X11" i="1"/>
  <c r="T11" i="1"/>
  <c r="U11" i="1" s="1"/>
  <c r="L11" i="1"/>
  <c r="O11" i="1" s="1"/>
  <c r="P11" i="1" s="1"/>
  <c r="AB10" i="1"/>
  <c r="AC10" i="1" s="1"/>
  <c r="X10" i="1"/>
  <c r="T10" i="1"/>
  <c r="U10" i="1" s="1"/>
  <c r="L10" i="1"/>
  <c r="M10" i="1" s="1"/>
  <c r="AB9" i="1"/>
  <c r="AC9" i="1" s="1"/>
  <c r="X9" i="1"/>
  <c r="T9" i="1"/>
  <c r="U9" i="1" s="1"/>
  <c r="L9" i="1"/>
  <c r="O9" i="1" s="1"/>
  <c r="Y10" i="1" l="1"/>
  <c r="AC13" i="1"/>
  <c r="Y14" i="1"/>
  <c r="AC17" i="1"/>
  <c r="Y18" i="1"/>
  <c r="Y22" i="1"/>
  <c r="Y26" i="1"/>
  <c r="Y11" i="1"/>
  <c r="AC14" i="1"/>
  <c r="Y15" i="1"/>
  <c r="AC18" i="1"/>
  <c r="Y19" i="1"/>
  <c r="Y23" i="1"/>
  <c r="Y12" i="1"/>
  <c r="Y16" i="1"/>
  <c r="Y20" i="1"/>
  <c r="Y24" i="1"/>
  <c r="Y9" i="1"/>
  <c r="AC12" i="1"/>
  <c r="Y13" i="1"/>
  <c r="AC16" i="1"/>
  <c r="Y17" i="1"/>
  <c r="AC20" i="1"/>
  <c r="Y21" i="1"/>
  <c r="Y25" i="1"/>
  <c r="U14" i="1"/>
  <c r="U19" i="1"/>
  <c r="U23" i="1"/>
  <c r="U12" i="1"/>
  <c r="U16" i="1"/>
  <c r="U20" i="1"/>
  <c r="U24" i="1"/>
  <c r="U13" i="1"/>
  <c r="U25" i="1"/>
  <c r="K25" i="1"/>
  <c r="K12" i="1"/>
  <c r="M14" i="1"/>
  <c r="AE14" i="1" s="1"/>
  <c r="K18" i="1"/>
  <c r="AG18" i="1" s="1"/>
  <c r="N12" i="1"/>
  <c r="K15" i="1"/>
  <c r="K19" i="1"/>
  <c r="N10" i="1"/>
  <c r="K11" i="1"/>
  <c r="K22" i="1"/>
  <c r="N13" i="1"/>
  <c r="AD14" i="1"/>
  <c r="K16" i="1"/>
  <c r="N23" i="1"/>
  <c r="K24" i="1"/>
  <c r="AD10" i="1"/>
  <c r="AD17" i="1"/>
  <c r="AD21" i="1"/>
  <c r="O23" i="1"/>
  <c r="P23" i="1" s="1"/>
  <c r="AD23" i="1"/>
  <c r="AD20" i="1"/>
  <c r="K20" i="1"/>
  <c r="AD16" i="1"/>
  <c r="AD13" i="1"/>
  <c r="K13" i="1"/>
  <c r="AE12" i="1"/>
  <c r="M26" i="1"/>
  <c r="O10" i="1"/>
  <c r="P10" i="1" s="1"/>
  <c r="O12" i="1"/>
  <c r="P12" i="1" s="1"/>
  <c r="M16" i="1"/>
  <c r="AD24" i="1"/>
  <c r="AD15" i="1"/>
  <c r="Q26" i="1"/>
  <c r="AI26" i="1" s="1"/>
  <c r="AL26" i="1" s="1"/>
  <c r="AF26" i="1"/>
  <c r="AG10" i="1"/>
  <c r="M18" i="1"/>
  <c r="AE18" i="1" s="1"/>
  <c r="M22" i="1"/>
  <c r="J27" i="1"/>
  <c r="AB27" i="1"/>
  <c r="AD11" i="1"/>
  <c r="AD12" i="1"/>
  <c r="T27" i="1"/>
  <c r="AD19" i="1"/>
  <c r="M20" i="1"/>
  <c r="K23" i="1"/>
  <c r="K14" i="1"/>
  <c r="AD18" i="1"/>
  <c r="AD22" i="1"/>
  <c r="M24" i="1"/>
  <c r="AE24" i="1" s="1"/>
  <c r="AD26" i="1"/>
  <c r="AF20" i="1"/>
  <c r="Q20" i="1"/>
  <c r="AE13" i="1"/>
  <c r="AF14" i="1"/>
  <c r="Q14" i="1"/>
  <c r="AF15" i="1"/>
  <c r="Q15" i="1"/>
  <c r="AI15" i="1" s="1"/>
  <c r="AL15" i="1" s="1"/>
  <c r="AE21" i="1"/>
  <c r="N21" i="1"/>
  <c r="AF22" i="1"/>
  <c r="Q22" i="1"/>
  <c r="AI22" i="1" s="1"/>
  <c r="AL22" i="1" s="1"/>
  <c r="AF16" i="1"/>
  <c r="Q16" i="1"/>
  <c r="AF24" i="1"/>
  <c r="Q24" i="1"/>
  <c r="AI24" i="1" s="1"/>
  <c r="AL24" i="1" s="1"/>
  <c r="P9" i="1"/>
  <c r="AF11" i="1"/>
  <c r="Q11" i="1"/>
  <c r="AI11" i="1" s="1"/>
  <c r="AL11" i="1" s="1"/>
  <c r="AE17" i="1"/>
  <c r="N17" i="1"/>
  <c r="AF18" i="1"/>
  <c r="Q18" i="1"/>
  <c r="AF19" i="1"/>
  <c r="Q19" i="1"/>
  <c r="AI19" i="1" s="1"/>
  <c r="AL19" i="1" s="1"/>
  <c r="Q25" i="1"/>
  <c r="AI25" i="1" s="1"/>
  <c r="AL25" i="1" s="1"/>
  <c r="AF25" i="1"/>
  <c r="M11" i="1"/>
  <c r="O13" i="1"/>
  <c r="P13" i="1" s="1"/>
  <c r="M15" i="1"/>
  <c r="K17" i="1"/>
  <c r="AG17" i="1" s="1"/>
  <c r="O17" i="1"/>
  <c r="P17" i="1" s="1"/>
  <c r="M19" i="1"/>
  <c r="K21" i="1"/>
  <c r="AG21" i="1" s="1"/>
  <c r="O21" i="1"/>
  <c r="P21" i="1" s="1"/>
  <c r="AE23" i="1"/>
  <c r="L27" i="1"/>
  <c r="X27" i="1"/>
  <c r="AD9" i="1"/>
  <c r="AE10" i="1"/>
  <c r="M9" i="1"/>
  <c r="M25" i="1"/>
  <c r="AD25" i="1"/>
  <c r="K26" i="1"/>
  <c r="AG26" i="1" s="1"/>
  <c r="Y27" i="1" l="1"/>
  <c r="AH12" i="1"/>
  <c r="AK12" i="1" s="1"/>
  <c r="AI18" i="1"/>
  <c r="AL18" i="1" s="1"/>
  <c r="AC27" i="1"/>
  <c r="AI20" i="1"/>
  <c r="AL20" i="1" s="1"/>
  <c r="AJ10" i="1"/>
  <c r="AJ17" i="1"/>
  <c r="AJ18" i="1"/>
  <c r="AJ26" i="1"/>
  <c r="AJ21" i="1"/>
  <c r="AI16" i="1"/>
  <c r="AL16" i="1" s="1"/>
  <c r="AI14" i="1"/>
  <c r="AL14" i="1" s="1"/>
  <c r="AH13" i="1"/>
  <c r="AK13" i="1" s="1"/>
  <c r="AH21" i="1"/>
  <c r="AK21" i="1" s="1"/>
  <c r="AG14" i="1"/>
  <c r="AH17" i="1"/>
  <c r="AK17" i="1" s="1"/>
  <c r="AG15" i="1"/>
  <c r="AG24" i="1"/>
  <c r="AG12" i="1"/>
  <c r="U27" i="1"/>
  <c r="AG23" i="1"/>
  <c r="Q23" i="1"/>
  <c r="AI23" i="1" s="1"/>
  <c r="AL23" i="1" s="1"/>
  <c r="AG25" i="1"/>
  <c r="AG19" i="1"/>
  <c r="Q12" i="1"/>
  <c r="AI12" i="1" s="1"/>
  <c r="AL12" i="1" s="1"/>
  <c r="Q13" i="1"/>
  <c r="AH10" i="1"/>
  <c r="AK10" i="1" s="1"/>
  <c r="AG20" i="1"/>
  <c r="AF10" i="1"/>
  <c r="AG13" i="1"/>
  <c r="AG11" i="1"/>
  <c r="AG22" i="1"/>
  <c r="AG16" i="1"/>
  <c r="AH23" i="1"/>
  <c r="AK23" i="1" s="1"/>
  <c r="N16" i="1"/>
  <c r="AH16" i="1" s="1"/>
  <c r="AK16" i="1" s="1"/>
  <c r="N24" i="1"/>
  <c r="AH24" i="1" s="1"/>
  <c r="AK24" i="1" s="1"/>
  <c r="N22" i="1"/>
  <c r="AH22" i="1" s="1"/>
  <c r="AK22" i="1" s="1"/>
  <c r="N26" i="1"/>
  <c r="AH26" i="1" s="1"/>
  <c r="AK26" i="1" s="1"/>
  <c r="N14" i="1"/>
  <c r="AH14" i="1" s="1"/>
  <c r="AK14" i="1" s="1"/>
  <c r="AE16" i="1"/>
  <c r="N20" i="1"/>
  <c r="AH20" i="1" s="1"/>
  <c r="AK20" i="1" s="1"/>
  <c r="N18" i="1"/>
  <c r="AH18" i="1" s="1"/>
  <c r="AK18" i="1" s="1"/>
  <c r="AF23" i="1"/>
  <c r="AF12" i="1"/>
  <c r="Q10" i="1"/>
  <c r="AI10" i="1" s="1"/>
  <c r="AL10" i="1" s="1"/>
  <c r="AE22" i="1"/>
  <c r="AE26" i="1"/>
  <c r="AE20" i="1"/>
  <c r="N19" i="1"/>
  <c r="AH19" i="1" s="1"/>
  <c r="AK19" i="1" s="1"/>
  <c r="AE19" i="1"/>
  <c r="AF13" i="1"/>
  <c r="Q17" i="1"/>
  <c r="AI17" i="1" s="1"/>
  <c r="AL17" i="1" s="1"/>
  <c r="AF17" i="1"/>
  <c r="O27" i="1"/>
  <c r="AD27" i="1"/>
  <c r="Q21" i="1"/>
  <c r="AI21" i="1" s="1"/>
  <c r="AL21" i="1" s="1"/>
  <c r="AF21" i="1"/>
  <c r="K27" i="1"/>
  <c r="AG9" i="1"/>
  <c r="P27" i="1"/>
  <c r="Q9" i="1"/>
  <c r="AF9" i="1"/>
  <c r="AE25" i="1"/>
  <c r="N25" i="1"/>
  <c r="AH25" i="1" s="1"/>
  <c r="AK25" i="1" s="1"/>
  <c r="AE9" i="1"/>
  <c r="M27" i="1"/>
  <c r="N9" i="1"/>
  <c r="N15" i="1"/>
  <c r="AH15" i="1" s="1"/>
  <c r="AK15" i="1" s="1"/>
  <c r="AE15" i="1"/>
  <c r="N11" i="1"/>
  <c r="AH11" i="1" s="1"/>
  <c r="AK11" i="1" s="1"/>
  <c r="AE11" i="1"/>
  <c r="AJ25" i="1" l="1"/>
  <c r="AJ14" i="1"/>
  <c r="AJ22" i="1"/>
  <c r="AJ19" i="1"/>
  <c r="AJ23" i="1"/>
  <c r="AJ15" i="1"/>
  <c r="AJ11" i="1"/>
  <c r="AJ13" i="1"/>
  <c r="AJ12" i="1"/>
  <c r="AJ16" i="1"/>
  <c r="AJ20" i="1"/>
  <c r="AJ24" i="1"/>
  <c r="AI13" i="1"/>
  <c r="AL13" i="1" s="1"/>
  <c r="AE27" i="1"/>
  <c r="Q27" i="1"/>
  <c r="AI9" i="1"/>
  <c r="AH9" i="1"/>
  <c r="N27" i="1"/>
  <c r="AF27" i="1"/>
  <c r="AG27" i="1"/>
  <c r="AJ9" i="1"/>
  <c r="AJ27" i="1" l="1"/>
  <c r="AK9" i="1"/>
  <c r="AH27" i="1"/>
  <c r="AL9" i="1"/>
  <c r="AI27" i="1"/>
  <c r="AL27" i="1" l="1"/>
  <c r="AK27" i="1"/>
</calcChain>
</file>

<file path=xl/sharedStrings.xml><?xml version="1.0" encoding="utf-8"?>
<sst xmlns="http://schemas.openxmlformats.org/spreadsheetml/2006/main" count="46" uniqueCount="34">
  <si>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</si>
  <si>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</si>
  <si>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</si>
  <si>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Ремонтные работы в дошкольных образовательных организациях (Доп. КР  52010201)</t>
  </si>
  <si>
    <t>Оснащение учебно-материальной базы дошкольных образовательных организаций - региональных инновационных площадок  (Доп. КР  52010205)</t>
  </si>
  <si>
    <t>Расчетный объем средств</t>
  </si>
  <si>
    <t xml:space="preserve">Объем субсидий i-му муниципальному району </t>
  </si>
  <si>
    <t>численность обучающихся в муниципальных образовательных организациях, реализующих программы дошкольного образования на 1 января предыдущего года</t>
  </si>
  <si>
    <t xml:space="preserve">размер средств, выделяемых на укрепление материально-технической базы организаций дошкольного образования, на одного обучающегося </t>
  </si>
  <si>
    <t>субсидия</t>
  </si>
  <si>
    <t>объем средств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</si>
  <si>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</si>
  <si>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</si>
  <si>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</si>
  <si>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</si>
  <si>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</si>
  <si>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</si>
  <si>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</si>
  <si>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</si>
  <si>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</si>
  <si>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</si>
  <si>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</si>
  <si>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</si>
  <si>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</si>
  <si>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</si>
  <si>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</si>
  <si>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</si>
  <si>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</si>
  <si>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</si>
  <si>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</si>
  <si>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в закон</t>
  </si>
  <si>
    <t xml:space="preserve">Доля софинансирования </t>
  </si>
  <si>
    <t>Расчет объема субсидий бюджетам муниципальных образований Ленинградской области на укрепление материально-технической базы организаций дошкольного образования на 2021 год и на плановый период 2022 и 2023 годов</t>
  </si>
  <si>
    <t>Приложение 8 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</si>
</sst>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_-* #,##0.00_р_._-;\-* #,##0.00_р_._-;_-* &quot;-&quot;??_р_._-;_-@_-"/>
  </numFmts>
  <fonts count="25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i/>
      <sz val="7"/>
      <name val="Arial Cyr"/>
      <charset val="204"/>
    </font>
    <font>
      <b/>
      <i/>
      <sz val="7"/>
      <name val="Times New Roman"/>
      <family val="1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color rgb="FFFFFFFF"/>
      <name val="Arial Cyr"/>
      <family val="2"/>
      <charset val="204"/>
    </font>
    <font>
      <b/>
      <i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0"/>
      <color rgb="FF0070C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2">
    <xf numFmtId="0" fontId="0" fillId="0" borderId="0"/>
    <xf numFmtId="164" fontId="20" fillId="0" borderId="0" applyBorder="0" applyProtection="0"/>
    <xf numFmtId="9" fontId="20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3" fillId="0" borderId="0" applyBorder="0" applyProtection="0"/>
    <xf numFmtId="9" fontId="3" fillId="0" borderId="0" applyBorder="0" applyProtection="0"/>
    <xf numFmtId="170" fontId="22" fillId="0" borderId="0" applyFill="0" applyBorder="0" applyAlignment="0" applyProtection="0"/>
    <xf numFmtId="9" fontId="22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167" fontId="13" fillId="0" borderId="1" xfId="1" applyNumberFormat="1" applyFont="1" applyFill="1" applyBorder="1" applyAlignment="1" applyProtection="1">
      <alignment vertical="center" wrapText="1"/>
    </xf>
    <xf numFmtId="0" fontId="0" fillId="0" borderId="0" xfId="0" applyFill="1"/>
    <xf numFmtId="166" fontId="10" fillId="0" borderId="1" xfId="1" applyNumberFormat="1" applyFont="1" applyFill="1" applyBorder="1" applyAlignment="1" applyProtection="1">
      <alignment horizontal="center" vertical="center" wrapText="1"/>
    </xf>
    <xf numFmtId="168" fontId="10" fillId="0" borderId="1" xfId="2" applyNumberFormat="1" applyFont="1" applyFill="1" applyBorder="1" applyAlignment="1" applyProtection="1">
      <alignment vertical="center" wrapText="1"/>
    </xf>
    <xf numFmtId="166" fontId="5" fillId="0" borderId="1" xfId="1" applyNumberFormat="1" applyFont="1" applyFill="1" applyBorder="1" applyAlignment="1" applyProtection="1">
      <alignment vertical="center" wrapText="1"/>
    </xf>
    <xf numFmtId="166" fontId="15" fillId="0" borderId="1" xfId="1" applyNumberFormat="1" applyFont="1" applyFill="1" applyBorder="1" applyAlignment="1" applyProtection="1">
      <alignment vertical="center" wrapText="1"/>
    </xf>
    <xf numFmtId="0" fontId="6" fillId="0" borderId="0" xfId="10" applyFont="1" applyFill="1" applyBorder="1" applyAlignment="1">
      <alignment horizontal="center" vertical="center" wrapText="1"/>
    </xf>
    <xf numFmtId="0" fontId="5" fillId="0" borderId="0" xfId="10" applyFont="1" applyFill="1"/>
    <xf numFmtId="0" fontId="8" fillId="0" borderId="0" xfId="10" applyFont="1" applyFill="1" applyBorder="1" applyAlignment="1">
      <alignment horizontal="center" vertical="center" wrapText="1"/>
    </xf>
    <xf numFmtId="0" fontId="5" fillId="0" borderId="0" xfId="10" applyFont="1" applyFill="1" applyBorder="1"/>
    <xf numFmtId="0" fontId="9" fillId="0" borderId="0" xfId="10" applyFont="1" applyFill="1" applyBorder="1" applyAlignment="1">
      <alignment vertical="center" wrapText="1"/>
    </xf>
    <xf numFmtId="0" fontId="11" fillId="0" borderId="0" xfId="10" applyFont="1" applyFill="1"/>
    <xf numFmtId="0" fontId="10" fillId="0" borderId="1" xfId="10" applyFont="1" applyFill="1" applyBorder="1" applyAlignment="1">
      <alignment horizontal="center" vertical="center" wrapText="1"/>
    </xf>
    <xf numFmtId="0" fontId="11" fillId="0" borderId="1" xfId="10" applyFont="1" applyFill="1" applyBorder="1" applyAlignment="1">
      <alignment vertical="center" wrapText="1"/>
    </xf>
    <xf numFmtId="0" fontId="12" fillId="0" borderId="1" xfId="10" applyFont="1" applyFill="1" applyBorder="1" applyAlignment="1">
      <alignment vertical="center" wrapText="1"/>
    </xf>
    <xf numFmtId="0" fontId="13" fillId="0" borderId="1" xfId="10" applyFont="1" applyFill="1" applyBorder="1" applyAlignment="1">
      <alignment vertical="center" wrapText="1"/>
    </xf>
    <xf numFmtId="0" fontId="14" fillId="0" borderId="1" xfId="10" applyFont="1" applyFill="1" applyBorder="1" applyAlignment="1">
      <alignment vertical="center" wrapText="1"/>
    </xf>
    <xf numFmtId="166" fontId="13" fillId="0" borderId="1" xfId="1" applyNumberFormat="1" applyFont="1" applyFill="1" applyBorder="1" applyAlignment="1" applyProtection="1">
      <alignment vertical="center" wrapText="1"/>
    </xf>
    <xf numFmtId="0" fontId="17" fillId="0" borderId="0" xfId="10" applyFont="1" applyFill="1" applyAlignment="1"/>
    <xf numFmtId="166" fontId="5" fillId="0" borderId="0" xfId="10" applyNumberFormat="1" applyFont="1" applyFill="1"/>
    <xf numFmtId="0" fontId="18" fillId="0" borderId="0" xfId="10" applyFont="1" applyFill="1"/>
    <xf numFmtId="166" fontId="10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0" applyFont="1" applyFill="1" applyBorder="1" applyAlignment="1">
      <alignment horizontal="center" vertical="center" wrapText="1"/>
    </xf>
    <xf numFmtId="4" fontId="5" fillId="0" borderId="0" xfId="10" applyNumberFormat="1" applyFont="1" applyFill="1" applyAlignment="1">
      <alignment horizontal="right"/>
    </xf>
    <xf numFmtId="4" fontId="17" fillId="0" borderId="0" xfId="10" applyNumberFormat="1" applyFont="1" applyFill="1" applyAlignment="1">
      <alignment horizontal="right"/>
    </xf>
    <xf numFmtId="169" fontId="16" fillId="0" borderId="1" xfId="10" applyNumberFormat="1" applyFont="1" applyFill="1" applyBorder="1" applyAlignment="1">
      <alignment horizontal="right" vertical="top"/>
    </xf>
    <xf numFmtId="0" fontId="10" fillId="0" borderId="1" xfId="10" applyFont="1" applyFill="1" applyBorder="1" applyAlignment="1">
      <alignment horizontal="center" vertical="center" wrapText="1"/>
    </xf>
    <xf numFmtId="0" fontId="7" fillId="0" borderId="0" xfId="10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164" fontId="10" fillId="2" borderId="1" xfId="1" applyFont="1" applyFill="1" applyBorder="1" applyAlignment="1" applyProtection="1">
      <alignment horizontal="center" vertical="center" wrapText="1"/>
    </xf>
    <xf numFmtId="3" fontId="10" fillId="2" borderId="1" xfId="1" applyNumberFormat="1" applyFont="1" applyFill="1" applyBorder="1" applyAlignment="1" applyProtection="1">
      <alignment horizontal="center" vertical="center" wrapText="1"/>
    </xf>
    <xf numFmtId="166" fontId="12" fillId="0" borderId="1" xfId="1" applyNumberFormat="1" applyFont="1" applyFill="1" applyBorder="1" applyAlignment="1" applyProtection="1">
      <alignment vertical="center" wrapText="1"/>
    </xf>
    <xf numFmtId="166" fontId="15" fillId="3" borderId="1" xfId="1" applyNumberFormat="1" applyFont="1" applyFill="1" applyBorder="1" applyAlignment="1" applyProtection="1">
      <alignment vertical="center" wrapText="1"/>
    </xf>
    <xf numFmtId="0" fontId="12" fillId="0" borderId="1" xfId="10" applyFont="1" applyFill="1" applyBorder="1" applyAlignment="1">
      <alignment horizontal="center" vertical="center" wrapText="1"/>
    </xf>
    <xf numFmtId="167" fontId="12" fillId="0" borderId="1" xfId="1" applyNumberFormat="1" applyFont="1" applyFill="1" applyBorder="1" applyAlignment="1" applyProtection="1">
      <alignment vertical="center" wrapText="1"/>
    </xf>
    <xf numFmtId="169" fontId="5" fillId="0" borderId="1" xfId="10" applyNumberFormat="1" applyFont="1" applyFill="1" applyBorder="1" applyAlignment="1">
      <alignment horizontal="right" vertical="top"/>
    </xf>
    <xf numFmtId="0" fontId="3" fillId="0" borderId="0" xfId="0" applyFont="1" applyFill="1"/>
    <xf numFmtId="166" fontId="23" fillId="0" borderId="1" xfId="1" applyNumberFormat="1" applyFont="1" applyFill="1" applyBorder="1" applyAlignment="1" applyProtection="1">
      <alignment vertical="center" wrapText="1"/>
    </xf>
    <xf numFmtId="0" fontId="10" fillId="0" borderId="1" xfId="10" applyFont="1" applyFill="1" applyBorder="1" applyAlignment="1">
      <alignment horizontal="center" vertical="center" wrapText="1"/>
    </xf>
    <xf numFmtId="166" fontId="13" fillId="3" borderId="1" xfId="1" applyNumberFormat="1" applyFont="1" applyFill="1" applyBorder="1" applyAlignment="1" applyProtection="1">
      <alignment vertical="center" wrapText="1"/>
    </xf>
    <xf numFmtId="1" fontId="24" fillId="0" borderId="0" xfId="0" applyNumberFormat="1" applyFont="1" applyAlignment="1">
      <alignment horizontal="right" vertical="top"/>
    </xf>
    <xf numFmtId="0" fontId="19" fillId="0" borderId="0" xfId="1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6" fillId="0" borderId="0" xfId="1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9" fontId="11" fillId="0" borderId="1" xfId="2" applyFont="1" applyFill="1" applyBorder="1" applyAlignment="1" applyProtection="1">
      <alignment horizontal="center"/>
    </xf>
    <xf numFmtId="0" fontId="9" fillId="0" borderId="1" xfId="10" applyFont="1" applyFill="1" applyBorder="1" applyAlignment="1">
      <alignment horizontal="center" vertical="center" wrapText="1"/>
    </xf>
    <xf numFmtId="166" fontId="10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1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</cellXfs>
  <cellStyles count="102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2" xfId="9"/>
    <cellStyle name="Обычный 2 2" xfId="10"/>
    <cellStyle name="Обычный 2 2 2" xfId="11"/>
    <cellStyle name="Обычный 2 3" xfId="1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X28"/>
  <sheetViews>
    <sheetView tabSelected="1" view="pageBreakPreview" zoomScale="85" zoomScaleNormal="55" zoomScaleSheetLayoutView="85" workbookViewId="0">
      <pane xSplit="8" ySplit="8" topLeftCell="Y9" activePane="bottomRight" state="frozen"/>
      <selection pane="topRight" activeCell="I1" sqref="I1"/>
      <selection pane="bottomLeft" activeCell="A7" sqref="A7"/>
      <selection pane="bottomRight" activeCell="AL1" sqref="AL1"/>
    </sheetView>
  </sheetViews>
  <sheetFormatPr defaultColWidth="8.85546875" defaultRowHeight="12.75" x14ac:dyDescent="0.2"/>
  <cols>
    <col min="1" max="1" width="5" style="8" customWidth="1"/>
    <col min="2" max="2" width="17.7109375" style="8" customWidth="1"/>
    <col min="3" max="3" width="10.5703125" style="8" hidden="1" customWidth="1"/>
    <col min="4" max="5" width="5.7109375" style="8" hidden="1" customWidth="1"/>
    <col min="6" max="6" width="6.7109375" style="8" customWidth="1"/>
    <col min="7" max="8" width="7" style="8" bestFit="1" customWidth="1"/>
    <col min="9" max="9" width="11.85546875" style="8" customWidth="1"/>
    <col min="10" max="10" width="13.5703125" style="8" customWidth="1"/>
    <col min="11" max="11" width="13.28515625" style="8" customWidth="1"/>
    <col min="12" max="12" width="13.140625" style="8" customWidth="1"/>
    <col min="13" max="14" width="14.140625" style="8" customWidth="1"/>
    <col min="15" max="15" width="14" style="8" customWidth="1"/>
    <col min="16" max="17" width="12.7109375" style="8" customWidth="1"/>
    <col min="18" max="19" width="9.42578125" style="8" customWidth="1"/>
    <col min="20" max="20" width="10.28515625" style="8" customWidth="1"/>
    <col min="21" max="21" width="11.7109375" style="8" customWidth="1"/>
    <col min="22" max="23" width="10.28515625" style="8" customWidth="1"/>
    <col min="24" max="27" width="8.7109375" style="8" customWidth="1"/>
    <col min="28" max="28" width="11.85546875" style="8" customWidth="1"/>
    <col min="29" max="29" width="11.7109375" style="8" customWidth="1"/>
    <col min="30" max="30" width="12.85546875" style="8" customWidth="1"/>
    <col min="31" max="33" width="12.140625" style="8" customWidth="1"/>
    <col min="34" max="34" width="11.42578125" style="8" customWidth="1"/>
    <col min="35" max="35" width="12.42578125" style="8" customWidth="1"/>
    <col min="36" max="36" width="11.7109375" style="8" customWidth="1"/>
    <col min="37" max="37" width="12.42578125" style="8" customWidth="1"/>
    <col min="38" max="38" width="11.28515625" style="8" customWidth="1"/>
    <col min="39" max="986" width="9.140625" style="8" customWidth="1"/>
    <col min="987" max="16384" width="8.85546875" style="2"/>
  </cols>
  <sheetData>
    <row r="1" spans="1:986" ht="18.75" x14ac:dyDescent="0.2">
      <c r="Q1" s="41" t="s">
        <v>33</v>
      </c>
      <c r="AF1" s="41"/>
      <c r="AL1" s="41"/>
    </row>
    <row r="3" spans="1:986" ht="82.5" customHeight="1" x14ac:dyDescent="0.2">
      <c r="A3" s="44"/>
      <c r="B3" s="44"/>
      <c r="C3" s="28"/>
      <c r="D3" s="28"/>
      <c r="E3" s="28"/>
      <c r="F3" s="42" t="s">
        <v>32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23"/>
      <c r="AD3" s="44"/>
      <c r="AE3" s="44"/>
      <c r="AF3" s="44"/>
      <c r="AG3" s="44"/>
      <c r="AH3" s="44"/>
      <c r="AI3" s="44"/>
    </row>
    <row r="4" spans="1:986" ht="16.5" customHeight="1" x14ac:dyDescent="0.2">
      <c r="A4" s="9"/>
      <c r="B4" s="9"/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986" s="12" customFormat="1" ht="13.9" customHeight="1" x14ac:dyDescent="0.2">
      <c r="A5" s="46" t="s">
        <v>0</v>
      </c>
      <c r="B5" s="46" t="s">
        <v>1</v>
      </c>
      <c r="C5" s="46" t="s">
        <v>2</v>
      </c>
      <c r="D5" s="46"/>
      <c r="E5" s="46"/>
      <c r="F5" s="46" t="s">
        <v>31</v>
      </c>
      <c r="G5" s="46"/>
      <c r="H5" s="46"/>
      <c r="I5" s="48" t="s">
        <v>3</v>
      </c>
      <c r="J5" s="48"/>
      <c r="K5" s="48"/>
      <c r="L5" s="48"/>
      <c r="M5" s="48"/>
      <c r="N5" s="48"/>
      <c r="O5" s="48"/>
      <c r="P5" s="48"/>
      <c r="Q5" s="48"/>
      <c r="R5" s="51" t="s">
        <v>4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0" t="s">
        <v>5</v>
      </c>
      <c r="AE5" s="50"/>
      <c r="AF5" s="50"/>
      <c r="AG5" s="50" t="s">
        <v>6</v>
      </c>
      <c r="AH5" s="50"/>
      <c r="AI5" s="50"/>
      <c r="AJ5" s="50" t="s">
        <v>30</v>
      </c>
      <c r="AK5" s="50"/>
      <c r="AL5" s="50"/>
    </row>
    <row r="6" spans="1:986" s="12" customFormat="1" ht="121.15" customHeight="1" x14ac:dyDescent="0.2">
      <c r="A6" s="46"/>
      <c r="B6" s="46"/>
      <c r="C6" s="46"/>
      <c r="D6" s="46"/>
      <c r="E6" s="46"/>
      <c r="F6" s="46"/>
      <c r="G6" s="46"/>
      <c r="H6" s="46"/>
      <c r="I6" s="46" t="s">
        <v>7</v>
      </c>
      <c r="J6" s="27" t="s">
        <v>8</v>
      </c>
      <c r="K6" s="49" t="s">
        <v>9</v>
      </c>
      <c r="L6" s="46" t="s">
        <v>7</v>
      </c>
      <c r="M6" s="27" t="s">
        <v>8</v>
      </c>
      <c r="N6" s="49" t="s">
        <v>9</v>
      </c>
      <c r="O6" s="46" t="s">
        <v>7</v>
      </c>
      <c r="P6" s="27" t="s">
        <v>8</v>
      </c>
      <c r="Q6" s="49" t="s">
        <v>9</v>
      </c>
      <c r="R6" s="45" t="s">
        <v>10</v>
      </c>
      <c r="S6" s="45"/>
      <c r="T6" s="45"/>
      <c r="U6" s="49" t="s">
        <v>9</v>
      </c>
      <c r="V6" s="45" t="s">
        <v>10</v>
      </c>
      <c r="W6" s="45"/>
      <c r="X6" s="45"/>
      <c r="Y6" s="49" t="s">
        <v>9</v>
      </c>
      <c r="Z6" s="45" t="s">
        <v>10</v>
      </c>
      <c r="AA6" s="45"/>
      <c r="AB6" s="45"/>
      <c r="AC6" s="49" t="s">
        <v>9</v>
      </c>
      <c r="AD6" s="50"/>
      <c r="AE6" s="50"/>
      <c r="AF6" s="50"/>
      <c r="AG6" s="50"/>
      <c r="AH6" s="50"/>
      <c r="AI6" s="50"/>
      <c r="AJ6" s="50"/>
      <c r="AK6" s="50" t="s">
        <v>30</v>
      </c>
      <c r="AL6" s="50"/>
    </row>
    <row r="7" spans="1:986" s="12" customFormat="1" ht="11.25" x14ac:dyDescent="0.2">
      <c r="A7" s="46"/>
      <c r="B7" s="46"/>
      <c r="C7" s="46">
        <v>2020</v>
      </c>
      <c r="D7" s="46">
        <v>2021</v>
      </c>
      <c r="E7" s="46">
        <v>2022</v>
      </c>
      <c r="F7" s="47"/>
      <c r="G7" s="47"/>
      <c r="H7" s="47"/>
      <c r="I7" s="46"/>
      <c r="J7" s="30">
        <v>519.28</v>
      </c>
      <c r="K7" s="49"/>
      <c r="L7" s="46"/>
      <c r="M7" s="30">
        <f>J7</f>
        <v>519.28</v>
      </c>
      <c r="N7" s="49"/>
      <c r="O7" s="46"/>
      <c r="P7" s="30">
        <f>J7</f>
        <v>519.28</v>
      </c>
      <c r="Q7" s="49"/>
      <c r="R7" s="46">
        <v>2021</v>
      </c>
      <c r="S7" s="46"/>
      <c r="T7" s="46"/>
      <c r="U7" s="49"/>
      <c r="V7" s="46">
        <v>2022</v>
      </c>
      <c r="W7" s="46"/>
      <c r="X7" s="46"/>
      <c r="Y7" s="49"/>
      <c r="Z7" s="46">
        <v>2023</v>
      </c>
      <c r="AA7" s="46"/>
      <c r="AB7" s="46"/>
      <c r="AC7" s="49"/>
      <c r="AD7" s="13">
        <v>2021</v>
      </c>
      <c r="AE7" s="13">
        <v>2022</v>
      </c>
      <c r="AF7" s="13">
        <v>2023</v>
      </c>
      <c r="AG7" s="29">
        <v>2021</v>
      </c>
      <c r="AH7" s="29">
        <v>2022</v>
      </c>
      <c r="AI7" s="29">
        <v>2023</v>
      </c>
      <c r="AJ7" s="29">
        <v>2021</v>
      </c>
      <c r="AK7" s="29">
        <v>2022</v>
      </c>
      <c r="AL7" s="29">
        <v>2023</v>
      </c>
    </row>
    <row r="8" spans="1:986" s="12" customFormat="1" ht="17.45" customHeight="1" x14ac:dyDescent="0.2">
      <c r="A8" s="46"/>
      <c r="B8" s="46"/>
      <c r="C8" s="46"/>
      <c r="D8" s="46"/>
      <c r="E8" s="46"/>
      <c r="F8" s="39">
        <v>2021</v>
      </c>
      <c r="G8" s="39">
        <v>2022</v>
      </c>
      <c r="H8" s="39">
        <v>2023</v>
      </c>
      <c r="I8" s="46">
        <v>2021</v>
      </c>
      <c r="J8" s="46"/>
      <c r="K8" s="46"/>
      <c r="L8" s="46">
        <v>2022</v>
      </c>
      <c r="M8" s="46"/>
      <c r="N8" s="46"/>
      <c r="O8" s="46">
        <v>2023</v>
      </c>
      <c r="P8" s="46"/>
      <c r="Q8" s="46"/>
      <c r="R8" s="31">
        <v>300000</v>
      </c>
      <c r="S8" s="31">
        <v>230000</v>
      </c>
      <c r="T8" s="3"/>
      <c r="U8" s="49"/>
      <c r="V8" s="31">
        <v>300000</v>
      </c>
      <c r="W8" s="31">
        <f>S8</f>
        <v>230000</v>
      </c>
      <c r="X8" s="22"/>
      <c r="Y8" s="49"/>
      <c r="Z8" s="31">
        <v>300000</v>
      </c>
      <c r="AA8" s="31">
        <f>S8</f>
        <v>230000</v>
      </c>
      <c r="AB8" s="3"/>
      <c r="AC8" s="49"/>
      <c r="AD8" s="14"/>
      <c r="AE8" s="14"/>
      <c r="AF8" s="14"/>
      <c r="AG8" s="14"/>
      <c r="AH8" s="14"/>
      <c r="AI8" s="14"/>
    </row>
    <row r="9" spans="1:986" s="37" customFormat="1" x14ac:dyDescent="0.2">
      <c r="A9" s="34">
        <v>1</v>
      </c>
      <c r="B9" s="15" t="s">
        <v>11</v>
      </c>
      <c r="C9" s="35">
        <v>1.492</v>
      </c>
      <c r="D9" s="35">
        <v>1.492</v>
      </c>
      <c r="E9" s="35">
        <v>1.492</v>
      </c>
      <c r="F9" s="4">
        <v>0.11</v>
      </c>
      <c r="G9" s="4">
        <v>0.11</v>
      </c>
      <c r="H9" s="4">
        <v>0.11</v>
      </c>
      <c r="I9" s="32">
        <v>2243</v>
      </c>
      <c r="J9" s="32">
        <f t="shared" ref="J9:J26" si="0">I9*$J$7</f>
        <v>1164745.04</v>
      </c>
      <c r="K9" s="32">
        <f>ROUND(J9*(1-F9),-2)</f>
        <v>1036600</v>
      </c>
      <c r="L9" s="32">
        <f t="shared" ref="L9:L26" si="1">I9</f>
        <v>2243</v>
      </c>
      <c r="M9" s="32">
        <f t="shared" ref="M9:M26" si="2">L9*$M$7</f>
        <v>1164745.04</v>
      </c>
      <c r="N9" s="32">
        <f t="shared" ref="N9:N26" si="3">ROUND(M9*(1-G9),-2)</f>
        <v>1036600</v>
      </c>
      <c r="O9" s="32">
        <f t="shared" ref="O9:O26" si="4">L9</f>
        <v>2243</v>
      </c>
      <c r="P9" s="32">
        <f t="shared" ref="P9:P26" si="5">O9*$P$7</f>
        <v>1164745.04</v>
      </c>
      <c r="Q9" s="32">
        <f t="shared" ref="Q9:Q26" si="6">ROUND(P9*(1-H9),-2)</f>
        <v>1036600</v>
      </c>
      <c r="R9" s="32"/>
      <c r="S9" s="32"/>
      <c r="T9" s="32">
        <f t="shared" ref="T9:T26" si="7">R9*$R$8+S9*$S$8</f>
        <v>0</v>
      </c>
      <c r="U9" s="32">
        <f t="shared" ref="U9:U26" si="8">ROUND(T9*(1-F9),-2)</f>
        <v>0</v>
      </c>
      <c r="V9" s="32"/>
      <c r="W9" s="32">
        <v>1</v>
      </c>
      <c r="X9" s="32">
        <f t="shared" ref="X9:X26" si="9">V9*$V$8+W9*$W$8</f>
        <v>230000</v>
      </c>
      <c r="Y9" s="32">
        <f t="shared" ref="Y9:Y26" si="10">ROUND(X9*(1-G9),-2)</f>
        <v>204700</v>
      </c>
      <c r="Z9" s="32"/>
      <c r="AA9" s="32"/>
      <c r="AB9" s="32">
        <f t="shared" ref="AB9:AB26" si="11">Z9*$Z$8+AA9*$AA$8</f>
        <v>0</v>
      </c>
      <c r="AC9" s="32">
        <f t="shared" ref="AC9:AC26" si="12">ROUND(AB9*(1-H9),-2)</f>
        <v>0</v>
      </c>
      <c r="AD9" s="5">
        <f t="shared" ref="AD9:AD26" si="13">J9+T9</f>
        <v>1164745.04</v>
      </c>
      <c r="AE9" s="5">
        <f t="shared" ref="AE9:AE26" si="14">M9+X9</f>
        <v>1394745.04</v>
      </c>
      <c r="AF9" s="5">
        <f t="shared" ref="AF9:AF26" si="15">P9+AB9</f>
        <v>1164745.04</v>
      </c>
      <c r="AG9" s="5">
        <f t="shared" ref="AG9:AG26" si="16">K9+U9</f>
        <v>1036600</v>
      </c>
      <c r="AH9" s="5">
        <f t="shared" ref="AH9:AH26" si="17">N9+Y9</f>
        <v>1241300</v>
      </c>
      <c r="AI9" s="5">
        <f t="shared" ref="AI9:AI26" si="18">Q9+AC9</f>
        <v>1036600</v>
      </c>
      <c r="AJ9" s="36">
        <f t="shared" ref="AJ9:AJ26" si="19">AG9/1000</f>
        <v>1036.5999999999999</v>
      </c>
      <c r="AK9" s="36">
        <f t="shared" ref="AK9:AK26" si="20">AH9/1000</f>
        <v>1241.3</v>
      </c>
      <c r="AL9" s="36">
        <f t="shared" ref="AL9:AL26" si="21">AI9/1000</f>
        <v>1036.5999999999999</v>
      </c>
      <c r="AM9" s="24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</row>
    <row r="10" spans="1:986" s="37" customFormat="1" x14ac:dyDescent="0.2">
      <c r="A10" s="34">
        <v>2</v>
      </c>
      <c r="B10" s="15" t="s">
        <v>12</v>
      </c>
      <c r="C10" s="35">
        <v>1.492</v>
      </c>
      <c r="D10" s="35">
        <v>1.492</v>
      </c>
      <c r="E10" s="35">
        <v>1.492</v>
      </c>
      <c r="F10" s="4">
        <v>0.1</v>
      </c>
      <c r="G10" s="4">
        <v>0.1</v>
      </c>
      <c r="H10" s="4">
        <v>0.1</v>
      </c>
      <c r="I10" s="32">
        <v>2199</v>
      </c>
      <c r="J10" s="32">
        <f t="shared" si="0"/>
        <v>1141896.72</v>
      </c>
      <c r="K10" s="32">
        <f>ROUND(J10*(1-F10),-2)</f>
        <v>1027700</v>
      </c>
      <c r="L10" s="32">
        <f t="shared" si="1"/>
        <v>2199</v>
      </c>
      <c r="M10" s="32">
        <f t="shared" si="2"/>
        <v>1141896.72</v>
      </c>
      <c r="N10" s="32">
        <f t="shared" si="3"/>
        <v>1027700</v>
      </c>
      <c r="O10" s="32">
        <f t="shared" si="4"/>
        <v>2199</v>
      </c>
      <c r="P10" s="32">
        <f t="shared" si="5"/>
        <v>1141896.72</v>
      </c>
      <c r="Q10" s="32">
        <f t="shared" si="6"/>
        <v>1027700</v>
      </c>
      <c r="R10" s="32"/>
      <c r="S10" s="32"/>
      <c r="T10" s="32">
        <f t="shared" si="7"/>
        <v>0</v>
      </c>
      <c r="U10" s="32">
        <f t="shared" si="8"/>
        <v>0</v>
      </c>
      <c r="V10" s="32"/>
      <c r="W10" s="32">
        <v>1</v>
      </c>
      <c r="X10" s="32">
        <f t="shared" si="9"/>
        <v>230000</v>
      </c>
      <c r="Y10" s="32">
        <f t="shared" si="10"/>
        <v>207000</v>
      </c>
      <c r="Z10" s="32"/>
      <c r="AA10" s="32"/>
      <c r="AB10" s="32">
        <f t="shared" si="11"/>
        <v>0</v>
      </c>
      <c r="AC10" s="32">
        <f t="shared" si="12"/>
        <v>0</v>
      </c>
      <c r="AD10" s="5">
        <f t="shared" si="13"/>
        <v>1141896.72</v>
      </c>
      <c r="AE10" s="5">
        <f t="shared" si="14"/>
        <v>1371896.72</v>
      </c>
      <c r="AF10" s="5">
        <f t="shared" si="15"/>
        <v>1141896.72</v>
      </c>
      <c r="AG10" s="5">
        <f t="shared" si="16"/>
        <v>1027700</v>
      </c>
      <c r="AH10" s="5">
        <f t="shared" si="17"/>
        <v>1234700</v>
      </c>
      <c r="AI10" s="5">
        <f t="shared" si="18"/>
        <v>1027700</v>
      </c>
      <c r="AJ10" s="36">
        <f t="shared" si="19"/>
        <v>1027.7</v>
      </c>
      <c r="AK10" s="36">
        <f t="shared" si="20"/>
        <v>1234.7</v>
      </c>
      <c r="AL10" s="36">
        <f t="shared" si="21"/>
        <v>1027.7</v>
      </c>
      <c r="AM10" s="24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</row>
    <row r="11" spans="1:986" s="37" customFormat="1" x14ac:dyDescent="0.2">
      <c r="A11" s="34">
        <v>3</v>
      </c>
      <c r="B11" s="15" t="s">
        <v>13</v>
      </c>
      <c r="C11" s="35">
        <v>1.492</v>
      </c>
      <c r="D11" s="35">
        <v>1.492</v>
      </c>
      <c r="E11" s="35">
        <v>1.492</v>
      </c>
      <c r="F11" s="4">
        <v>0.1</v>
      </c>
      <c r="G11" s="4">
        <v>0.1</v>
      </c>
      <c r="H11" s="4">
        <v>0.1</v>
      </c>
      <c r="I11" s="32">
        <v>3978</v>
      </c>
      <c r="J11" s="32">
        <f t="shared" si="0"/>
        <v>2065695.8399999999</v>
      </c>
      <c r="K11" s="32">
        <f>ROUND(J11*(1-F11),-2)</f>
        <v>1859100</v>
      </c>
      <c r="L11" s="32">
        <f t="shared" si="1"/>
        <v>3978</v>
      </c>
      <c r="M11" s="32">
        <f t="shared" si="2"/>
        <v>2065695.8399999999</v>
      </c>
      <c r="N11" s="32">
        <f t="shared" si="3"/>
        <v>1859100</v>
      </c>
      <c r="O11" s="32">
        <f t="shared" si="4"/>
        <v>3978</v>
      </c>
      <c r="P11" s="32">
        <f t="shared" si="5"/>
        <v>2065695.8399999999</v>
      </c>
      <c r="Q11" s="32">
        <f t="shared" si="6"/>
        <v>1859100</v>
      </c>
      <c r="R11" s="32"/>
      <c r="S11" s="32"/>
      <c r="T11" s="32">
        <f t="shared" si="7"/>
        <v>0</v>
      </c>
      <c r="U11" s="32">
        <f t="shared" si="8"/>
        <v>0</v>
      </c>
      <c r="V11" s="32"/>
      <c r="W11" s="32">
        <v>1</v>
      </c>
      <c r="X11" s="32">
        <f t="shared" si="9"/>
        <v>230000</v>
      </c>
      <c r="Y11" s="32">
        <f t="shared" si="10"/>
        <v>207000</v>
      </c>
      <c r="Z11" s="32"/>
      <c r="AA11" s="32"/>
      <c r="AB11" s="32">
        <f t="shared" si="11"/>
        <v>0</v>
      </c>
      <c r="AC11" s="32">
        <f t="shared" si="12"/>
        <v>0</v>
      </c>
      <c r="AD11" s="5">
        <f t="shared" si="13"/>
        <v>2065695.8399999999</v>
      </c>
      <c r="AE11" s="5">
        <f t="shared" si="14"/>
        <v>2295695.84</v>
      </c>
      <c r="AF11" s="5">
        <f t="shared" si="15"/>
        <v>2065695.8399999999</v>
      </c>
      <c r="AG11" s="5">
        <f t="shared" si="16"/>
        <v>1859100</v>
      </c>
      <c r="AH11" s="5">
        <f t="shared" si="17"/>
        <v>2066100</v>
      </c>
      <c r="AI11" s="5">
        <f t="shared" si="18"/>
        <v>1859100</v>
      </c>
      <c r="AJ11" s="36">
        <f t="shared" si="19"/>
        <v>1859.1</v>
      </c>
      <c r="AK11" s="36">
        <f t="shared" si="20"/>
        <v>2066.1</v>
      </c>
      <c r="AL11" s="36">
        <f t="shared" si="21"/>
        <v>1859.1</v>
      </c>
      <c r="AM11" s="24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</row>
    <row r="12" spans="1:986" s="37" customFormat="1" x14ac:dyDescent="0.2">
      <c r="A12" s="34">
        <v>4</v>
      </c>
      <c r="B12" s="15" t="s">
        <v>14</v>
      </c>
      <c r="C12" s="35">
        <v>1.492</v>
      </c>
      <c r="D12" s="35">
        <v>1.492</v>
      </c>
      <c r="E12" s="35">
        <v>1.492</v>
      </c>
      <c r="F12" s="4">
        <v>0.1</v>
      </c>
      <c r="G12" s="4">
        <v>0.1</v>
      </c>
      <c r="H12" s="4">
        <v>0.1</v>
      </c>
      <c r="I12" s="32">
        <v>17684</v>
      </c>
      <c r="J12" s="32">
        <f t="shared" si="0"/>
        <v>9182947.5199999996</v>
      </c>
      <c r="K12" s="32">
        <f t="shared" ref="K12:K13" si="22">ROUND(J12*(1-F12),-2)</f>
        <v>8264700</v>
      </c>
      <c r="L12" s="32">
        <f t="shared" si="1"/>
        <v>17684</v>
      </c>
      <c r="M12" s="32">
        <f t="shared" si="2"/>
        <v>9182947.5199999996</v>
      </c>
      <c r="N12" s="32">
        <f t="shared" si="3"/>
        <v>8264700</v>
      </c>
      <c r="O12" s="32">
        <f t="shared" si="4"/>
        <v>17684</v>
      </c>
      <c r="P12" s="32">
        <f t="shared" si="5"/>
        <v>9182947.5199999996</v>
      </c>
      <c r="Q12" s="32">
        <f t="shared" si="6"/>
        <v>8264700</v>
      </c>
      <c r="R12" s="32">
        <v>3</v>
      </c>
      <c r="S12" s="32">
        <v>1</v>
      </c>
      <c r="T12" s="32">
        <f>R12*$R$8+S12*$S$8</f>
        <v>1130000</v>
      </c>
      <c r="U12" s="32">
        <f t="shared" si="8"/>
        <v>1017000</v>
      </c>
      <c r="V12" s="32">
        <v>3</v>
      </c>
      <c r="W12" s="32"/>
      <c r="X12" s="32">
        <f t="shared" si="9"/>
        <v>900000</v>
      </c>
      <c r="Y12" s="32">
        <f t="shared" si="10"/>
        <v>810000</v>
      </c>
      <c r="Z12" s="32">
        <v>3</v>
      </c>
      <c r="AA12" s="32">
        <v>2</v>
      </c>
      <c r="AB12" s="32">
        <f t="shared" si="11"/>
        <v>1360000</v>
      </c>
      <c r="AC12" s="32">
        <f t="shared" si="12"/>
        <v>1224000</v>
      </c>
      <c r="AD12" s="5">
        <f t="shared" si="13"/>
        <v>10312947.52</v>
      </c>
      <c r="AE12" s="5">
        <f t="shared" si="14"/>
        <v>10082947.52</v>
      </c>
      <c r="AF12" s="5">
        <f t="shared" si="15"/>
        <v>10542947.52</v>
      </c>
      <c r="AG12" s="5">
        <f t="shared" si="16"/>
        <v>9281700</v>
      </c>
      <c r="AH12" s="5">
        <f t="shared" si="17"/>
        <v>9074700</v>
      </c>
      <c r="AI12" s="5">
        <f t="shared" si="18"/>
        <v>9488700</v>
      </c>
      <c r="AJ12" s="36">
        <f t="shared" si="19"/>
        <v>9281.7000000000007</v>
      </c>
      <c r="AK12" s="36">
        <f t="shared" si="20"/>
        <v>9074.7000000000007</v>
      </c>
      <c r="AL12" s="36">
        <f t="shared" si="21"/>
        <v>9488.7000000000007</v>
      </c>
      <c r="AM12" s="24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</row>
    <row r="13" spans="1:986" s="37" customFormat="1" x14ac:dyDescent="0.2">
      <c r="A13" s="34">
        <v>5</v>
      </c>
      <c r="B13" s="15" t="s">
        <v>15</v>
      </c>
      <c r="C13" s="35">
        <v>1.492</v>
      </c>
      <c r="D13" s="35">
        <v>1.492</v>
      </c>
      <c r="E13" s="35">
        <v>1.492</v>
      </c>
      <c r="F13" s="4">
        <v>0.12</v>
      </c>
      <c r="G13" s="4">
        <v>0.12</v>
      </c>
      <c r="H13" s="4">
        <v>0.11</v>
      </c>
      <c r="I13" s="32">
        <v>9193</v>
      </c>
      <c r="J13" s="32">
        <f t="shared" si="0"/>
        <v>4773741.04</v>
      </c>
      <c r="K13" s="32">
        <f t="shared" si="22"/>
        <v>4200900</v>
      </c>
      <c r="L13" s="32">
        <f t="shared" si="1"/>
        <v>9193</v>
      </c>
      <c r="M13" s="32">
        <f t="shared" si="2"/>
        <v>4773741.04</v>
      </c>
      <c r="N13" s="32">
        <f t="shared" si="3"/>
        <v>4200900</v>
      </c>
      <c r="O13" s="32">
        <f t="shared" si="4"/>
        <v>9193</v>
      </c>
      <c r="P13" s="32">
        <f t="shared" si="5"/>
        <v>4773741.04</v>
      </c>
      <c r="Q13" s="32">
        <f t="shared" si="6"/>
        <v>4248600</v>
      </c>
      <c r="R13" s="32"/>
      <c r="S13" s="32">
        <v>1</v>
      </c>
      <c r="T13" s="32">
        <f t="shared" si="7"/>
        <v>230000</v>
      </c>
      <c r="U13" s="32">
        <f t="shared" si="8"/>
        <v>202400</v>
      </c>
      <c r="V13" s="32"/>
      <c r="W13" s="32"/>
      <c r="X13" s="32">
        <f t="shared" si="9"/>
        <v>0</v>
      </c>
      <c r="Y13" s="32">
        <f t="shared" si="10"/>
        <v>0</v>
      </c>
      <c r="Z13" s="32"/>
      <c r="AA13" s="32">
        <v>1</v>
      </c>
      <c r="AB13" s="32">
        <f t="shared" si="11"/>
        <v>230000</v>
      </c>
      <c r="AC13" s="32">
        <f t="shared" si="12"/>
        <v>204700</v>
      </c>
      <c r="AD13" s="5">
        <f t="shared" si="13"/>
        <v>5003741.04</v>
      </c>
      <c r="AE13" s="5">
        <f t="shared" si="14"/>
        <v>4773741.04</v>
      </c>
      <c r="AF13" s="5">
        <f t="shared" si="15"/>
        <v>5003741.04</v>
      </c>
      <c r="AG13" s="5">
        <f t="shared" si="16"/>
        <v>4403300</v>
      </c>
      <c r="AH13" s="5">
        <f t="shared" si="17"/>
        <v>4200900</v>
      </c>
      <c r="AI13" s="5">
        <f t="shared" si="18"/>
        <v>4453300</v>
      </c>
      <c r="AJ13" s="36">
        <f t="shared" si="19"/>
        <v>4403.3</v>
      </c>
      <c r="AK13" s="36">
        <f t="shared" si="20"/>
        <v>4200.8999999999996</v>
      </c>
      <c r="AL13" s="36">
        <f t="shared" si="21"/>
        <v>4453.3</v>
      </c>
      <c r="AM13" s="24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</row>
    <row r="14" spans="1:986" s="37" customFormat="1" x14ac:dyDescent="0.2">
      <c r="A14" s="34">
        <v>6</v>
      </c>
      <c r="B14" s="15" t="s">
        <v>16</v>
      </c>
      <c r="C14" s="35">
        <v>1.492</v>
      </c>
      <c r="D14" s="35">
        <v>1.492</v>
      </c>
      <c r="E14" s="35">
        <v>1.492</v>
      </c>
      <c r="F14" s="4">
        <v>0.1</v>
      </c>
      <c r="G14" s="4">
        <v>0.1</v>
      </c>
      <c r="H14" s="4">
        <v>0.13</v>
      </c>
      <c r="I14" s="32">
        <v>10610</v>
      </c>
      <c r="J14" s="32">
        <f t="shared" si="0"/>
        <v>5509560.7999999998</v>
      </c>
      <c r="K14" s="32">
        <f t="shared" ref="K14:K26" si="23">ROUND(J14*(1-F14),-2)</f>
        <v>4958600</v>
      </c>
      <c r="L14" s="32">
        <f t="shared" si="1"/>
        <v>10610</v>
      </c>
      <c r="M14" s="32">
        <f t="shared" si="2"/>
        <v>5509560.7999999998</v>
      </c>
      <c r="N14" s="32">
        <f t="shared" si="3"/>
        <v>4958600</v>
      </c>
      <c r="O14" s="32">
        <f t="shared" si="4"/>
        <v>10610</v>
      </c>
      <c r="P14" s="32">
        <f t="shared" si="5"/>
        <v>5509560.7999999998</v>
      </c>
      <c r="Q14" s="32">
        <f t="shared" si="6"/>
        <v>4793300</v>
      </c>
      <c r="R14" s="32"/>
      <c r="S14" s="32">
        <v>1</v>
      </c>
      <c r="T14" s="32">
        <f t="shared" si="7"/>
        <v>230000</v>
      </c>
      <c r="U14" s="32">
        <f t="shared" si="8"/>
        <v>207000</v>
      </c>
      <c r="V14" s="32"/>
      <c r="W14" s="32"/>
      <c r="X14" s="32">
        <f t="shared" si="9"/>
        <v>0</v>
      </c>
      <c r="Y14" s="32">
        <f t="shared" si="10"/>
        <v>0</v>
      </c>
      <c r="Z14" s="32"/>
      <c r="AA14" s="32">
        <v>1</v>
      </c>
      <c r="AB14" s="32">
        <f t="shared" si="11"/>
        <v>230000</v>
      </c>
      <c r="AC14" s="32">
        <f t="shared" si="12"/>
        <v>200100</v>
      </c>
      <c r="AD14" s="5">
        <f t="shared" si="13"/>
        <v>5739560.7999999998</v>
      </c>
      <c r="AE14" s="5">
        <f t="shared" si="14"/>
        <v>5509560.7999999998</v>
      </c>
      <c r="AF14" s="5">
        <f t="shared" si="15"/>
        <v>5739560.7999999998</v>
      </c>
      <c r="AG14" s="5">
        <f t="shared" si="16"/>
        <v>5165600</v>
      </c>
      <c r="AH14" s="5">
        <f t="shared" si="17"/>
        <v>4958600</v>
      </c>
      <c r="AI14" s="5">
        <f t="shared" si="18"/>
        <v>4993400</v>
      </c>
      <c r="AJ14" s="36">
        <f t="shared" si="19"/>
        <v>5165.6000000000004</v>
      </c>
      <c r="AK14" s="36">
        <f t="shared" si="20"/>
        <v>4958.6000000000004</v>
      </c>
      <c r="AL14" s="36">
        <f t="shared" si="21"/>
        <v>4993.3999999999996</v>
      </c>
      <c r="AM14" s="24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</row>
    <row r="15" spans="1:986" s="37" customFormat="1" x14ac:dyDescent="0.2">
      <c r="A15" s="34">
        <v>7</v>
      </c>
      <c r="B15" s="15" t="s">
        <v>17</v>
      </c>
      <c r="C15" s="35">
        <v>1.492</v>
      </c>
      <c r="D15" s="35">
        <v>1.492</v>
      </c>
      <c r="E15" s="35">
        <v>1.492</v>
      </c>
      <c r="F15" s="4">
        <v>0.12</v>
      </c>
      <c r="G15" s="4">
        <v>0.12</v>
      </c>
      <c r="H15" s="4">
        <v>0.11</v>
      </c>
      <c r="I15" s="32">
        <v>4091</v>
      </c>
      <c r="J15" s="32">
        <f t="shared" si="0"/>
        <v>2124374.48</v>
      </c>
      <c r="K15" s="32">
        <f t="shared" si="23"/>
        <v>1869400</v>
      </c>
      <c r="L15" s="32">
        <f t="shared" si="1"/>
        <v>4091</v>
      </c>
      <c r="M15" s="32">
        <f t="shared" si="2"/>
        <v>2124374.48</v>
      </c>
      <c r="N15" s="32">
        <f t="shared" si="3"/>
        <v>1869400</v>
      </c>
      <c r="O15" s="32">
        <f t="shared" si="4"/>
        <v>4091</v>
      </c>
      <c r="P15" s="32">
        <f t="shared" si="5"/>
        <v>2124374.48</v>
      </c>
      <c r="Q15" s="32">
        <f t="shared" si="6"/>
        <v>1890700</v>
      </c>
      <c r="R15" s="32"/>
      <c r="S15" s="32"/>
      <c r="T15" s="32">
        <f t="shared" si="7"/>
        <v>0</v>
      </c>
      <c r="U15" s="32">
        <f t="shared" si="8"/>
        <v>0</v>
      </c>
      <c r="V15" s="32"/>
      <c r="W15" s="32">
        <v>1</v>
      </c>
      <c r="X15" s="32">
        <f t="shared" si="9"/>
        <v>230000</v>
      </c>
      <c r="Y15" s="32">
        <f t="shared" si="10"/>
        <v>202400</v>
      </c>
      <c r="Z15" s="32"/>
      <c r="AA15" s="32"/>
      <c r="AB15" s="32">
        <f t="shared" si="11"/>
        <v>0</v>
      </c>
      <c r="AC15" s="32">
        <f t="shared" si="12"/>
        <v>0</v>
      </c>
      <c r="AD15" s="5">
        <f t="shared" si="13"/>
        <v>2124374.48</v>
      </c>
      <c r="AE15" s="5">
        <f t="shared" si="14"/>
        <v>2354374.48</v>
      </c>
      <c r="AF15" s="5">
        <f t="shared" si="15"/>
        <v>2124374.48</v>
      </c>
      <c r="AG15" s="5">
        <f t="shared" si="16"/>
        <v>1869400</v>
      </c>
      <c r="AH15" s="5">
        <f t="shared" si="17"/>
        <v>2071800</v>
      </c>
      <c r="AI15" s="5">
        <f t="shared" si="18"/>
        <v>1890700</v>
      </c>
      <c r="AJ15" s="36">
        <f t="shared" si="19"/>
        <v>1869.4</v>
      </c>
      <c r="AK15" s="36">
        <f t="shared" si="20"/>
        <v>2071.8000000000002</v>
      </c>
      <c r="AL15" s="36">
        <f t="shared" si="21"/>
        <v>1890.7</v>
      </c>
      <c r="AM15" s="24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</row>
    <row r="16" spans="1:986" s="37" customFormat="1" x14ac:dyDescent="0.2">
      <c r="A16" s="34">
        <v>8</v>
      </c>
      <c r="B16" s="15" t="s">
        <v>18</v>
      </c>
      <c r="C16" s="35">
        <v>1.492</v>
      </c>
      <c r="D16" s="35">
        <v>1.492</v>
      </c>
      <c r="E16" s="35">
        <v>1.492</v>
      </c>
      <c r="F16" s="4">
        <v>0.13</v>
      </c>
      <c r="G16" s="4">
        <v>0.13</v>
      </c>
      <c r="H16" s="4">
        <v>0.11</v>
      </c>
      <c r="I16" s="32">
        <v>3885</v>
      </c>
      <c r="J16" s="32">
        <f t="shared" si="0"/>
        <v>2017402.7999999998</v>
      </c>
      <c r="K16" s="32">
        <f t="shared" si="23"/>
        <v>1755100</v>
      </c>
      <c r="L16" s="32">
        <f t="shared" si="1"/>
        <v>3885</v>
      </c>
      <c r="M16" s="32">
        <f t="shared" si="2"/>
        <v>2017402.7999999998</v>
      </c>
      <c r="N16" s="32">
        <f t="shared" si="3"/>
        <v>1755100</v>
      </c>
      <c r="O16" s="32">
        <f t="shared" si="4"/>
        <v>3885</v>
      </c>
      <c r="P16" s="32">
        <f t="shared" si="5"/>
        <v>2017402.7999999998</v>
      </c>
      <c r="Q16" s="32">
        <f t="shared" si="6"/>
        <v>1795500</v>
      </c>
      <c r="R16" s="32">
        <v>1</v>
      </c>
      <c r="S16" s="32"/>
      <c r="T16" s="32">
        <f t="shared" si="7"/>
        <v>300000</v>
      </c>
      <c r="U16" s="32">
        <f t="shared" si="8"/>
        <v>261000</v>
      </c>
      <c r="V16" s="32">
        <v>1</v>
      </c>
      <c r="W16" s="32"/>
      <c r="X16" s="32">
        <f t="shared" si="9"/>
        <v>300000</v>
      </c>
      <c r="Y16" s="32">
        <f t="shared" si="10"/>
        <v>261000</v>
      </c>
      <c r="Z16" s="32">
        <v>1</v>
      </c>
      <c r="AA16" s="32">
        <v>1</v>
      </c>
      <c r="AB16" s="32">
        <f t="shared" si="11"/>
        <v>530000</v>
      </c>
      <c r="AC16" s="32">
        <f t="shared" si="12"/>
        <v>471700</v>
      </c>
      <c r="AD16" s="5">
        <f t="shared" si="13"/>
        <v>2317402.7999999998</v>
      </c>
      <c r="AE16" s="5">
        <f t="shared" si="14"/>
        <v>2317402.7999999998</v>
      </c>
      <c r="AF16" s="5">
        <f t="shared" si="15"/>
        <v>2547402.7999999998</v>
      </c>
      <c r="AG16" s="5">
        <f t="shared" si="16"/>
        <v>2016100</v>
      </c>
      <c r="AH16" s="5">
        <f t="shared" si="17"/>
        <v>2016100</v>
      </c>
      <c r="AI16" s="5">
        <f t="shared" si="18"/>
        <v>2267200</v>
      </c>
      <c r="AJ16" s="36">
        <f t="shared" si="19"/>
        <v>2016.1</v>
      </c>
      <c r="AK16" s="36">
        <f t="shared" si="20"/>
        <v>2016.1</v>
      </c>
      <c r="AL16" s="36">
        <f t="shared" si="21"/>
        <v>2267.1999999999998</v>
      </c>
      <c r="AM16" s="24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</row>
    <row r="17" spans="1:986" s="37" customFormat="1" x14ac:dyDescent="0.2">
      <c r="A17" s="34">
        <v>9</v>
      </c>
      <c r="B17" s="15" t="s">
        <v>19</v>
      </c>
      <c r="C17" s="35">
        <v>1.492</v>
      </c>
      <c r="D17" s="35">
        <v>1.492</v>
      </c>
      <c r="E17" s="35">
        <v>1.492</v>
      </c>
      <c r="F17" s="4">
        <v>0.1</v>
      </c>
      <c r="G17" s="4">
        <v>0.1</v>
      </c>
      <c r="H17" s="4">
        <v>0.1</v>
      </c>
      <c r="I17" s="32">
        <v>5062</v>
      </c>
      <c r="J17" s="32">
        <f t="shared" si="0"/>
        <v>2628595.36</v>
      </c>
      <c r="K17" s="32">
        <f t="shared" si="23"/>
        <v>2365700</v>
      </c>
      <c r="L17" s="32">
        <f t="shared" si="1"/>
        <v>5062</v>
      </c>
      <c r="M17" s="32">
        <f t="shared" si="2"/>
        <v>2628595.36</v>
      </c>
      <c r="N17" s="32">
        <f t="shared" si="3"/>
        <v>2365700</v>
      </c>
      <c r="O17" s="32">
        <f t="shared" si="4"/>
        <v>5062</v>
      </c>
      <c r="P17" s="32">
        <f t="shared" si="5"/>
        <v>2628595.36</v>
      </c>
      <c r="Q17" s="32">
        <f t="shared" si="6"/>
        <v>2365700</v>
      </c>
      <c r="R17" s="32"/>
      <c r="S17" s="32"/>
      <c r="T17" s="32">
        <f t="shared" si="7"/>
        <v>0</v>
      </c>
      <c r="U17" s="32">
        <f t="shared" si="8"/>
        <v>0</v>
      </c>
      <c r="V17" s="32"/>
      <c r="W17" s="32"/>
      <c r="X17" s="32">
        <f t="shared" si="9"/>
        <v>0</v>
      </c>
      <c r="Y17" s="32">
        <f t="shared" si="10"/>
        <v>0</v>
      </c>
      <c r="Z17" s="32"/>
      <c r="AA17" s="32">
        <v>1</v>
      </c>
      <c r="AB17" s="32">
        <f t="shared" si="11"/>
        <v>230000</v>
      </c>
      <c r="AC17" s="32">
        <f t="shared" si="12"/>
        <v>207000</v>
      </c>
      <c r="AD17" s="5">
        <f t="shared" si="13"/>
        <v>2628595.36</v>
      </c>
      <c r="AE17" s="5">
        <f t="shared" si="14"/>
        <v>2628595.36</v>
      </c>
      <c r="AF17" s="5">
        <f t="shared" si="15"/>
        <v>2858595.36</v>
      </c>
      <c r="AG17" s="5">
        <f t="shared" si="16"/>
        <v>2365700</v>
      </c>
      <c r="AH17" s="5">
        <f t="shared" si="17"/>
        <v>2365700</v>
      </c>
      <c r="AI17" s="5">
        <f t="shared" si="18"/>
        <v>2572700</v>
      </c>
      <c r="AJ17" s="36">
        <f t="shared" si="19"/>
        <v>2365.6999999999998</v>
      </c>
      <c r="AK17" s="36">
        <f t="shared" si="20"/>
        <v>2365.6999999999998</v>
      </c>
      <c r="AL17" s="36">
        <f t="shared" si="21"/>
        <v>2572.6999999999998</v>
      </c>
      <c r="AM17" s="24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</row>
    <row r="18" spans="1:986" s="37" customFormat="1" x14ac:dyDescent="0.2">
      <c r="A18" s="34">
        <v>10</v>
      </c>
      <c r="B18" s="15" t="s">
        <v>20</v>
      </c>
      <c r="C18" s="35">
        <v>1.492</v>
      </c>
      <c r="D18" s="35">
        <v>1.492</v>
      </c>
      <c r="E18" s="35">
        <v>1.492</v>
      </c>
      <c r="F18" s="4">
        <v>0.1</v>
      </c>
      <c r="G18" s="4">
        <v>0.1</v>
      </c>
      <c r="H18" s="4">
        <v>0.1</v>
      </c>
      <c r="I18" s="32">
        <v>1338</v>
      </c>
      <c r="J18" s="32">
        <f t="shared" si="0"/>
        <v>694796.64</v>
      </c>
      <c r="K18" s="32">
        <f t="shared" si="23"/>
        <v>625300</v>
      </c>
      <c r="L18" s="32">
        <f t="shared" si="1"/>
        <v>1338</v>
      </c>
      <c r="M18" s="32">
        <f t="shared" si="2"/>
        <v>694796.64</v>
      </c>
      <c r="N18" s="32">
        <f t="shared" si="3"/>
        <v>625300</v>
      </c>
      <c r="O18" s="32">
        <f t="shared" si="4"/>
        <v>1338</v>
      </c>
      <c r="P18" s="32">
        <f t="shared" si="5"/>
        <v>694796.64</v>
      </c>
      <c r="Q18" s="32">
        <f t="shared" si="6"/>
        <v>625300</v>
      </c>
      <c r="R18" s="32"/>
      <c r="S18" s="32"/>
      <c r="T18" s="32">
        <f t="shared" si="7"/>
        <v>0</v>
      </c>
      <c r="U18" s="32">
        <f t="shared" si="8"/>
        <v>0</v>
      </c>
      <c r="V18" s="32"/>
      <c r="W18" s="32"/>
      <c r="X18" s="32">
        <f t="shared" si="9"/>
        <v>0</v>
      </c>
      <c r="Y18" s="32">
        <f t="shared" si="10"/>
        <v>0</v>
      </c>
      <c r="Z18" s="32"/>
      <c r="AA18" s="32">
        <v>2</v>
      </c>
      <c r="AB18" s="32">
        <f t="shared" si="11"/>
        <v>460000</v>
      </c>
      <c r="AC18" s="32">
        <f t="shared" si="12"/>
        <v>414000</v>
      </c>
      <c r="AD18" s="5">
        <f t="shared" si="13"/>
        <v>694796.64</v>
      </c>
      <c r="AE18" s="5">
        <f t="shared" si="14"/>
        <v>694796.64</v>
      </c>
      <c r="AF18" s="5">
        <f t="shared" si="15"/>
        <v>1154796.6400000001</v>
      </c>
      <c r="AG18" s="5">
        <f t="shared" si="16"/>
        <v>625300</v>
      </c>
      <c r="AH18" s="5">
        <f t="shared" si="17"/>
        <v>625300</v>
      </c>
      <c r="AI18" s="5">
        <f t="shared" si="18"/>
        <v>1039300</v>
      </c>
      <c r="AJ18" s="36">
        <f t="shared" si="19"/>
        <v>625.29999999999995</v>
      </c>
      <c r="AK18" s="36">
        <f t="shared" si="20"/>
        <v>625.29999999999995</v>
      </c>
      <c r="AL18" s="36">
        <f t="shared" si="21"/>
        <v>1039.3</v>
      </c>
      <c r="AM18" s="24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</row>
    <row r="19" spans="1:986" s="37" customFormat="1" x14ac:dyDescent="0.2">
      <c r="A19" s="34">
        <v>11</v>
      </c>
      <c r="B19" s="15" t="s">
        <v>21</v>
      </c>
      <c r="C19" s="35">
        <v>1.492</v>
      </c>
      <c r="D19" s="35">
        <v>1.492</v>
      </c>
      <c r="E19" s="35">
        <v>1.492</v>
      </c>
      <c r="F19" s="4">
        <v>0.11</v>
      </c>
      <c r="G19" s="4">
        <v>0.11</v>
      </c>
      <c r="H19" s="4">
        <v>0.11</v>
      </c>
      <c r="I19" s="32">
        <v>3944</v>
      </c>
      <c r="J19" s="32">
        <f t="shared" si="0"/>
        <v>2048040.3199999998</v>
      </c>
      <c r="K19" s="32">
        <f t="shared" si="23"/>
        <v>1822800</v>
      </c>
      <c r="L19" s="32">
        <f t="shared" si="1"/>
        <v>3944</v>
      </c>
      <c r="M19" s="32">
        <f t="shared" si="2"/>
        <v>2048040.3199999998</v>
      </c>
      <c r="N19" s="32">
        <f t="shared" si="3"/>
        <v>1822800</v>
      </c>
      <c r="O19" s="32">
        <f t="shared" si="4"/>
        <v>3944</v>
      </c>
      <c r="P19" s="32">
        <f t="shared" si="5"/>
        <v>2048040.3199999998</v>
      </c>
      <c r="Q19" s="32">
        <f t="shared" si="6"/>
        <v>1822800</v>
      </c>
      <c r="R19" s="32"/>
      <c r="S19" s="32">
        <v>1</v>
      </c>
      <c r="T19" s="32">
        <f t="shared" si="7"/>
        <v>230000</v>
      </c>
      <c r="U19" s="32">
        <f t="shared" si="8"/>
        <v>204700</v>
      </c>
      <c r="V19" s="32"/>
      <c r="W19" s="32">
        <v>1</v>
      </c>
      <c r="X19" s="32">
        <f t="shared" si="9"/>
        <v>230000</v>
      </c>
      <c r="Y19" s="32">
        <f t="shared" si="10"/>
        <v>204700</v>
      </c>
      <c r="Z19" s="32"/>
      <c r="AA19" s="32"/>
      <c r="AB19" s="32">
        <f t="shared" si="11"/>
        <v>0</v>
      </c>
      <c r="AC19" s="32">
        <f t="shared" si="12"/>
        <v>0</v>
      </c>
      <c r="AD19" s="5">
        <f t="shared" si="13"/>
        <v>2278040.3199999998</v>
      </c>
      <c r="AE19" s="5">
        <f t="shared" si="14"/>
        <v>2278040.3199999998</v>
      </c>
      <c r="AF19" s="5">
        <f t="shared" si="15"/>
        <v>2048040.3199999998</v>
      </c>
      <c r="AG19" s="5">
        <f t="shared" si="16"/>
        <v>2027500</v>
      </c>
      <c r="AH19" s="5">
        <f t="shared" si="17"/>
        <v>2027500</v>
      </c>
      <c r="AI19" s="5">
        <f t="shared" si="18"/>
        <v>1822800</v>
      </c>
      <c r="AJ19" s="36">
        <f t="shared" si="19"/>
        <v>2027.5</v>
      </c>
      <c r="AK19" s="36">
        <f t="shared" si="20"/>
        <v>2027.5</v>
      </c>
      <c r="AL19" s="36">
        <f t="shared" si="21"/>
        <v>1822.8</v>
      </c>
      <c r="AM19" s="24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</row>
    <row r="20" spans="1:986" s="37" customFormat="1" x14ac:dyDescent="0.2">
      <c r="A20" s="34">
        <v>12</v>
      </c>
      <c r="B20" s="15" t="s">
        <v>22</v>
      </c>
      <c r="C20" s="35">
        <v>1.492</v>
      </c>
      <c r="D20" s="35">
        <v>1.492</v>
      </c>
      <c r="E20" s="35">
        <v>1.492</v>
      </c>
      <c r="F20" s="4">
        <v>0.09</v>
      </c>
      <c r="G20" s="4">
        <v>0.09</v>
      </c>
      <c r="H20" s="4">
        <v>0.1</v>
      </c>
      <c r="I20" s="32">
        <v>2708</v>
      </c>
      <c r="J20" s="32">
        <f t="shared" si="0"/>
        <v>1406210.24</v>
      </c>
      <c r="K20" s="32">
        <f t="shared" si="23"/>
        <v>1279700</v>
      </c>
      <c r="L20" s="32">
        <f t="shared" si="1"/>
        <v>2708</v>
      </c>
      <c r="M20" s="32">
        <f t="shared" si="2"/>
        <v>1406210.24</v>
      </c>
      <c r="N20" s="32">
        <f t="shared" si="3"/>
        <v>1279700</v>
      </c>
      <c r="O20" s="32">
        <f t="shared" si="4"/>
        <v>2708</v>
      </c>
      <c r="P20" s="32">
        <f t="shared" si="5"/>
        <v>1406210.24</v>
      </c>
      <c r="Q20" s="32">
        <f t="shared" si="6"/>
        <v>1265600</v>
      </c>
      <c r="R20" s="32">
        <v>1</v>
      </c>
      <c r="S20" s="32"/>
      <c r="T20" s="32">
        <f t="shared" si="7"/>
        <v>300000</v>
      </c>
      <c r="U20" s="32">
        <f t="shared" si="8"/>
        <v>273000</v>
      </c>
      <c r="V20" s="32">
        <v>1</v>
      </c>
      <c r="W20" s="32">
        <v>1</v>
      </c>
      <c r="X20" s="32">
        <f t="shared" si="9"/>
        <v>530000</v>
      </c>
      <c r="Y20" s="32">
        <f t="shared" si="10"/>
        <v>482300</v>
      </c>
      <c r="Z20" s="32">
        <v>1</v>
      </c>
      <c r="AA20" s="32"/>
      <c r="AB20" s="32">
        <f t="shared" si="11"/>
        <v>300000</v>
      </c>
      <c r="AC20" s="32">
        <f t="shared" si="12"/>
        <v>270000</v>
      </c>
      <c r="AD20" s="5">
        <f t="shared" si="13"/>
        <v>1706210.24</v>
      </c>
      <c r="AE20" s="5">
        <f t="shared" si="14"/>
        <v>1936210.24</v>
      </c>
      <c r="AF20" s="5">
        <f t="shared" si="15"/>
        <v>1706210.24</v>
      </c>
      <c r="AG20" s="5">
        <f t="shared" si="16"/>
        <v>1552700</v>
      </c>
      <c r="AH20" s="5">
        <f t="shared" si="17"/>
        <v>1762000</v>
      </c>
      <c r="AI20" s="5">
        <f t="shared" si="18"/>
        <v>1535600</v>
      </c>
      <c r="AJ20" s="36">
        <f t="shared" si="19"/>
        <v>1552.7</v>
      </c>
      <c r="AK20" s="36">
        <f t="shared" si="20"/>
        <v>1762</v>
      </c>
      <c r="AL20" s="36">
        <f t="shared" si="21"/>
        <v>1535.6</v>
      </c>
      <c r="AM20" s="24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</row>
    <row r="21" spans="1:986" s="37" customFormat="1" x14ac:dyDescent="0.2">
      <c r="A21" s="34">
        <v>13</v>
      </c>
      <c r="B21" s="15" t="s">
        <v>23</v>
      </c>
      <c r="C21" s="35">
        <v>1.492</v>
      </c>
      <c r="D21" s="35">
        <v>1.492</v>
      </c>
      <c r="E21" s="35">
        <v>1.492</v>
      </c>
      <c r="F21" s="4">
        <v>0.1</v>
      </c>
      <c r="G21" s="4">
        <v>0.1</v>
      </c>
      <c r="H21" s="4">
        <v>0.1</v>
      </c>
      <c r="I21" s="32">
        <v>1443</v>
      </c>
      <c r="J21" s="32">
        <f t="shared" si="0"/>
        <v>749321.03999999992</v>
      </c>
      <c r="K21" s="32">
        <f t="shared" si="23"/>
        <v>674400</v>
      </c>
      <c r="L21" s="32">
        <f t="shared" si="1"/>
        <v>1443</v>
      </c>
      <c r="M21" s="32">
        <f t="shared" si="2"/>
        <v>749321.03999999992</v>
      </c>
      <c r="N21" s="32">
        <f t="shared" si="3"/>
        <v>674400</v>
      </c>
      <c r="O21" s="32">
        <f t="shared" si="4"/>
        <v>1443</v>
      </c>
      <c r="P21" s="32">
        <f t="shared" si="5"/>
        <v>749321.03999999992</v>
      </c>
      <c r="Q21" s="32">
        <f t="shared" si="6"/>
        <v>674400</v>
      </c>
      <c r="R21" s="32"/>
      <c r="S21" s="32"/>
      <c r="T21" s="32">
        <f t="shared" si="7"/>
        <v>0</v>
      </c>
      <c r="U21" s="32">
        <f t="shared" si="8"/>
        <v>0</v>
      </c>
      <c r="V21" s="32"/>
      <c r="W21" s="32">
        <v>1</v>
      </c>
      <c r="X21" s="32">
        <f t="shared" si="9"/>
        <v>230000</v>
      </c>
      <c r="Y21" s="32">
        <f t="shared" si="10"/>
        <v>207000</v>
      </c>
      <c r="Z21" s="32"/>
      <c r="AA21" s="32"/>
      <c r="AB21" s="32">
        <f t="shared" si="11"/>
        <v>0</v>
      </c>
      <c r="AC21" s="32">
        <f t="shared" si="12"/>
        <v>0</v>
      </c>
      <c r="AD21" s="5">
        <f t="shared" si="13"/>
        <v>749321.03999999992</v>
      </c>
      <c r="AE21" s="5">
        <f t="shared" si="14"/>
        <v>979321.03999999992</v>
      </c>
      <c r="AF21" s="5">
        <f t="shared" si="15"/>
        <v>749321.03999999992</v>
      </c>
      <c r="AG21" s="5">
        <f t="shared" si="16"/>
        <v>674400</v>
      </c>
      <c r="AH21" s="5">
        <f t="shared" si="17"/>
        <v>881400</v>
      </c>
      <c r="AI21" s="5">
        <f t="shared" si="18"/>
        <v>674400</v>
      </c>
      <c r="AJ21" s="36">
        <f t="shared" si="19"/>
        <v>674.4</v>
      </c>
      <c r="AK21" s="36">
        <f t="shared" si="20"/>
        <v>881.4</v>
      </c>
      <c r="AL21" s="36">
        <f t="shared" si="21"/>
        <v>674.4</v>
      </c>
      <c r="AM21" s="24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</row>
    <row r="22" spans="1:986" s="37" customFormat="1" x14ac:dyDescent="0.2">
      <c r="A22" s="34">
        <v>14</v>
      </c>
      <c r="B22" s="15" t="s">
        <v>24</v>
      </c>
      <c r="C22" s="35">
        <v>1.492</v>
      </c>
      <c r="D22" s="35">
        <v>1.492</v>
      </c>
      <c r="E22" s="35">
        <v>1.492</v>
      </c>
      <c r="F22" s="4">
        <v>0.1</v>
      </c>
      <c r="G22" s="4">
        <v>0.1</v>
      </c>
      <c r="H22" s="4">
        <v>0.1</v>
      </c>
      <c r="I22" s="32">
        <v>2794</v>
      </c>
      <c r="J22" s="32">
        <f t="shared" si="0"/>
        <v>1450868.3199999998</v>
      </c>
      <c r="K22" s="32">
        <f t="shared" si="23"/>
        <v>1305800</v>
      </c>
      <c r="L22" s="32">
        <f t="shared" si="1"/>
        <v>2794</v>
      </c>
      <c r="M22" s="32">
        <f t="shared" si="2"/>
        <v>1450868.3199999998</v>
      </c>
      <c r="N22" s="32">
        <f t="shared" si="3"/>
        <v>1305800</v>
      </c>
      <c r="O22" s="32">
        <f t="shared" si="4"/>
        <v>2794</v>
      </c>
      <c r="P22" s="32">
        <f t="shared" si="5"/>
        <v>1450868.3199999998</v>
      </c>
      <c r="Q22" s="32">
        <f t="shared" si="6"/>
        <v>1305800</v>
      </c>
      <c r="R22" s="32"/>
      <c r="S22" s="32"/>
      <c r="T22" s="32">
        <f t="shared" si="7"/>
        <v>0</v>
      </c>
      <c r="U22" s="32">
        <f t="shared" si="8"/>
        <v>0</v>
      </c>
      <c r="V22" s="32"/>
      <c r="W22" s="32">
        <v>1</v>
      </c>
      <c r="X22" s="32">
        <f t="shared" si="9"/>
        <v>230000</v>
      </c>
      <c r="Y22" s="32">
        <f t="shared" si="10"/>
        <v>207000</v>
      </c>
      <c r="Z22" s="32"/>
      <c r="AA22" s="32"/>
      <c r="AB22" s="32">
        <f t="shared" si="11"/>
        <v>0</v>
      </c>
      <c r="AC22" s="32">
        <f t="shared" si="12"/>
        <v>0</v>
      </c>
      <c r="AD22" s="5">
        <f t="shared" si="13"/>
        <v>1450868.3199999998</v>
      </c>
      <c r="AE22" s="5">
        <f t="shared" si="14"/>
        <v>1680868.3199999998</v>
      </c>
      <c r="AF22" s="5">
        <f t="shared" si="15"/>
        <v>1450868.3199999998</v>
      </c>
      <c r="AG22" s="5">
        <f t="shared" si="16"/>
        <v>1305800</v>
      </c>
      <c r="AH22" s="5">
        <f t="shared" si="17"/>
        <v>1512800</v>
      </c>
      <c r="AI22" s="5">
        <f t="shared" si="18"/>
        <v>1305800</v>
      </c>
      <c r="AJ22" s="36">
        <f t="shared" si="19"/>
        <v>1305.8</v>
      </c>
      <c r="AK22" s="36">
        <f t="shared" si="20"/>
        <v>1512.8</v>
      </c>
      <c r="AL22" s="36">
        <f t="shared" si="21"/>
        <v>1305.8</v>
      </c>
      <c r="AM22" s="24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</row>
    <row r="23" spans="1:986" s="37" customFormat="1" x14ac:dyDescent="0.2">
      <c r="A23" s="34">
        <v>15</v>
      </c>
      <c r="B23" s="15" t="s">
        <v>25</v>
      </c>
      <c r="C23" s="35">
        <v>1.492</v>
      </c>
      <c r="D23" s="35">
        <v>1.492</v>
      </c>
      <c r="E23" s="35">
        <v>1.492</v>
      </c>
      <c r="F23" s="4">
        <v>0.12</v>
      </c>
      <c r="G23" s="4">
        <v>0.12</v>
      </c>
      <c r="H23" s="4">
        <v>0.1</v>
      </c>
      <c r="I23" s="32">
        <v>1741</v>
      </c>
      <c r="J23" s="32">
        <f t="shared" si="0"/>
        <v>904066.48</v>
      </c>
      <c r="K23" s="32">
        <f t="shared" si="23"/>
        <v>795600</v>
      </c>
      <c r="L23" s="32">
        <f t="shared" si="1"/>
        <v>1741</v>
      </c>
      <c r="M23" s="32">
        <f t="shared" si="2"/>
        <v>904066.48</v>
      </c>
      <c r="N23" s="32">
        <f t="shared" si="3"/>
        <v>795600</v>
      </c>
      <c r="O23" s="32">
        <f t="shared" si="4"/>
        <v>1741</v>
      </c>
      <c r="P23" s="32">
        <f t="shared" si="5"/>
        <v>904066.48</v>
      </c>
      <c r="Q23" s="32">
        <f t="shared" si="6"/>
        <v>813700</v>
      </c>
      <c r="R23" s="32"/>
      <c r="S23" s="32">
        <v>1</v>
      </c>
      <c r="T23" s="32">
        <f t="shared" si="7"/>
        <v>230000</v>
      </c>
      <c r="U23" s="32">
        <f t="shared" si="8"/>
        <v>202400</v>
      </c>
      <c r="V23" s="32"/>
      <c r="W23" s="32"/>
      <c r="X23" s="32">
        <f t="shared" si="9"/>
        <v>0</v>
      </c>
      <c r="Y23" s="32">
        <f t="shared" si="10"/>
        <v>0</v>
      </c>
      <c r="Z23" s="32"/>
      <c r="AA23" s="32"/>
      <c r="AB23" s="32">
        <f t="shared" si="11"/>
        <v>0</v>
      </c>
      <c r="AC23" s="32">
        <f t="shared" si="12"/>
        <v>0</v>
      </c>
      <c r="AD23" s="5">
        <f t="shared" si="13"/>
        <v>1134066.48</v>
      </c>
      <c r="AE23" s="5">
        <f t="shared" si="14"/>
        <v>904066.48</v>
      </c>
      <c r="AF23" s="5">
        <f t="shared" si="15"/>
        <v>904066.48</v>
      </c>
      <c r="AG23" s="5">
        <f t="shared" si="16"/>
        <v>998000</v>
      </c>
      <c r="AH23" s="5">
        <f t="shared" si="17"/>
        <v>795600</v>
      </c>
      <c r="AI23" s="5">
        <f t="shared" si="18"/>
        <v>813700</v>
      </c>
      <c r="AJ23" s="36">
        <f t="shared" si="19"/>
        <v>998</v>
      </c>
      <c r="AK23" s="36">
        <f t="shared" si="20"/>
        <v>795.6</v>
      </c>
      <c r="AL23" s="36">
        <f t="shared" si="21"/>
        <v>813.7</v>
      </c>
      <c r="AM23" s="24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</row>
    <row r="24" spans="1:986" s="37" customFormat="1" x14ac:dyDescent="0.2">
      <c r="A24" s="34">
        <v>16</v>
      </c>
      <c r="B24" s="15" t="s">
        <v>26</v>
      </c>
      <c r="C24" s="35">
        <v>1.492</v>
      </c>
      <c r="D24" s="35">
        <v>1.492</v>
      </c>
      <c r="E24" s="35">
        <v>1.492</v>
      </c>
      <c r="F24" s="4">
        <v>0.09</v>
      </c>
      <c r="G24" s="4">
        <v>0.09</v>
      </c>
      <c r="H24" s="4">
        <v>0.1</v>
      </c>
      <c r="I24" s="32">
        <v>3959</v>
      </c>
      <c r="J24" s="32">
        <f t="shared" si="0"/>
        <v>2055829.5199999998</v>
      </c>
      <c r="K24" s="32">
        <f t="shared" si="23"/>
        <v>1870800</v>
      </c>
      <c r="L24" s="32">
        <f t="shared" si="1"/>
        <v>3959</v>
      </c>
      <c r="M24" s="32">
        <f t="shared" si="2"/>
        <v>2055829.5199999998</v>
      </c>
      <c r="N24" s="32">
        <f t="shared" si="3"/>
        <v>1870800</v>
      </c>
      <c r="O24" s="32">
        <f t="shared" si="4"/>
        <v>3959</v>
      </c>
      <c r="P24" s="32">
        <f t="shared" si="5"/>
        <v>2055829.5199999998</v>
      </c>
      <c r="Q24" s="32">
        <f t="shared" si="6"/>
        <v>1850200</v>
      </c>
      <c r="R24" s="32"/>
      <c r="S24" s="32">
        <v>1</v>
      </c>
      <c r="T24" s="32">
        <f t="shared" si="7"/>
        <v>230000</v>
      </c>
      <c r="U24" s="32">
        <f t="shared" si="8"/>
        <v>209300</v>
      </c>
      <c r="V24" s="32"/>
      <c r="W24" s="32"/>
      <c r="X24" s="32">
        <f t="shared" si="9"/>
        <v>0</v>
      </c>
      <c r="Y24" s="32">
        <f t="shared" si="10"/>
        <v>0</v>
      </c>
      <c r="Z24" s="32"/>
      <c r="AA24" s="32"/>
      <c r="AB24" s="32">
        <f t="shared" si="11"/>
        <v>0</v>
      </c>
      <c r="AC24" s="32">
        <f t="shared" si="12"/>
        <v>0</v>
      </c>
      <c r="AD24" s="5">
        <f t="shared" si="13"/>
        <v>2285829.5199999996</v>
      </c>
      <c r="AE24" s="5">
        <f t="shared" si="14"/>
        <v>2055829.5199999998</v>
      </c>
      <c r="AF24" s="5">
        <f t="shared" si="15"/>
        <v>2055829.5199999998</v>
      </c>
      <c r="AG24" s="5">
        <f t="shared" si="16"/>
        <v>2080100</v>
      </c>
      <c r="AH24" s="5">
        <f t="shared" si="17"/>
        <v>1870800</v>
      </c>
      <c r="AI24" s="5">
        <f t="shared" si="18"/>
        <v>1850200</v>
      </c>
      <c r="AJ24" s="36">
        <f t="shared" si="19"/>
        <v>2080.1</v>
      </c>
      <c r="AK24" s="36">
        <f t="shared" si="20"/>
        <v>1870.8</v>
      </c>
      <c r="AL24" s="36">
        <f t="shared" si="21"/>
        <v>1850.2</v>
      </c>
      <c r="AM24" s="24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</row>
    <row r="25" spans="1:986" s="37" customFormat="1" x14ac:dyDescent="0.2">
      <c r="A25" s="34">
        <v>17</v>
      </c>
      <c r="B25" s="15" t="s">
        <v>27</v>
      </c>
      <c r="C25" s="35">
        <v>1.492</v>
      </c>
      <c r="D25" s="35">
        <v>1.492</v>
      </c>
      <c r="E25" s="35">
        <v>1.492</v>
      </c>
      <c r="F25" s="4">
        <v>0.1</v>
      </c>
      <c r="G25" s="4">
        <v>0.1</v>
      </c>
      <c r="H25" s="4">
        <v>0.1</v>
      </c>
      <c r="I25" s="32">
        <v>5516</v>
      </c>
      <c r="J25" s="32">
        <f t="shared" si="0"/>
        <v>2864348.48</v>
      </c>
      <c r="K25" s="32">
        <f t="shared" si="23"/>
        <v>2577900</v>
      </c>
      <c r="L25" s="32">
        <f t="shared" si="1"/>
        <v>5516</v>
      </c>
      <c r="M25" s="32">
        <f t="shared" si="2"/>
        <v>2864348.48</v>
      </c>
      <c r="N25" s="32">
        <f t="shared" si="3"/>
        <v>2577900</v>
      </c>
      <c r="O25" s="32">
        <f t="shared" si="4"/>
        <v>5516</v>
      </c>
      <c r="P25" s="32">
        <f t="shared" si="5"/>
        <v>2864348.48</v>
      </c>
      <c r="Q25" s="32">
        <f t="shared" si="6"/>
        <v>2577900</v>
      </c>
      <c r="R25" s="32"/>
      <c r="S25" s="32">
        <v>1</v>
      </c>
      <c r="T25" s="32">
        <f t="shared" si="7"/>
        <v>230000</v>
      </c>
      <c r="U25" s="32">
        <f t="shared" si="8"/>
        <v>207000</v>
      </c>
      <c r="V25" s="32"/>
      <c r="W25" s="32"/>
      <c r="X25" s="32">
        <f t="shared" si="9"/>
        <v>0</v>
      </c>
      <c r="Y25" s="32">
        <f t="shared" si="10"/>
        <v>0</v>
      </c>
      <c r="Z25" s="32"/>
      <c r="AA25" s="32"/>
      <c r="AB25" s="32">
        <f t="shared" si="11"/>
        <v>0</v>
      </c>
      <c r="AC25" s="32">
        <f t="shared" si="12"/>
        <v>0</v>
      </c>
      <c r="AD25" s="5">
        <f t="shared" si="13"/>
        <v>3094348.48</v>
      </c>
      <c r="AE25" s="5">
        <f t="shared" si="14"/>
        <v>2864348.48</v>
      </c>
      <c r="AF25" s="5">
        <f t="shared" si="15"/>
        <v>2864348.48</v>
      </c>
      <c r="AG25" s="5">
        <f t="shared" si="16"/>
        <v>2784900</v>
      </c>
      <c r="AH25" s="5">
        <f t="shared" si="17"/>
        <v>2577900</v>
      </c>
      <c r="AI25" s="5">
        <f t="shared" si="18"/>
        <v>2577900</v>
      </c>
      <c r="AJ25" s="36">
        <f t="shared" si="19"/>
        <v>2784.9</v>
      </c>
      <c r="AK25" s="36">
        <f t="shared" si="20"/>
        <v>2577.9</v>
      </c>
      <c r="AL25" s="36">
        <f t="shared" si="21"/>
        <v>2577.9</v>
      </c>
      <c r="AM25" s="24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</row>
    <row r="26" spans="1:986" s="37" customFormat="1" x14ac:dyDescent="0.2">
      <c r="A26" s="34">
        <v>18</v>
      </c>
      <c r="B26" s="15" t="s">
        <v>28</v>
      </c>
      <c r="C26" s="35">
        <v>2.113</v>
      </c>
      <c r="D26" s="35">
        <v>2.1240000000000001</v>
      </c>
      <c r="E26" s="35">
        <v>2.1240000000000001</v>
      </c>
      <c r="F26" s="4">
        <v>0.25</v>
      </c>
      <c r="G26" s="4">
        <v>0.25</v>
      </c>
      <c r="H26" s="4">
        <v>0.23</v>
      </c>
      <c r="I26" s="32">
        <v>3738</v>
      </c>
      <c r="J26" s="32">
        <f t="shared" si="0"/>
        <v>1941068.64</v>
      </c>
      <c r="K26" s="32">
        <f t="shared" si="23"/>
        <v>1455800</v>
      </c>
      <c r="L26" s="32">
        <f t="shared" si="1"/>
        <v>3738</v>
      </c>
      <c r="M26" s="32">
        <f t="shared" si="2"/>
        <v>1941068.64</v>
      </c>
      <c r="N26" s="32">
        <f t="shared" si="3"/>
        <v>1455800</v>
      </c>
      <c r="O26" s="32">
        <f t="shared" si="4"/>
        <v>3738</v>
      </c>
      <c r="P26" s="32">
        <f t="shared" si="5"/>
        <v>1941068.64</v>
      </c>
      <c r="Q26" s="32">
        <f t="shared" si="6"/>
        <v>1494600</v>
      </c>
      <c r="R26" s="32"/>
      <c r="S26" s="32">
        <v>1</v>
      </c>
      <c r="T26" s="32">
        <f t="shared" si="7"/>
        <v>230000</v>
      </c>
      <c r="U26" s="32">
        <f t="shared" si="8"/>
        <v>172500</v>
      </c>
      <c r="V26" s="38"/>
      <c r="W26" s="38"/>
      <c r="X26" s="32">
        <f t="shared" si="9"/>
        <v>0</v>
      </c>
      <c r="Y26" s="32">
        <f t="shared" si="10"/>
        <v>0</v>
      </c>
      <c r="Z26" s="32"/>
      <c r="AA26" s="32"/>
      <c r="AB26" s="32">
        <f t="shared" si="11"/>
        <v>0</v>
      </c>
      <c r="AC26" s="32">
        <f t="shared" si="12"/>
        <v>0</v>
      </c>
      <c r="AD26" s="5">
        <f t="shared" si="13"/>
        <v>2171068.6399999997</v>
      </c>
      <c r="AE26" s="5">
        <f t="shared" si="14"/>
        <v>1941068.64</v>
      </c>
      <c r="AF26" s="5">
        <f t="shared" si="15"/>
        <v>1941068.64</v>
      </c>
      <c r="AG26" s="5">
        <f t="shared" si="16"/>
        <v>1628300</v>
      </c>
      <c r="AH26" s="5">
        <f t="shared" si="17"/>
        <v>1455800</v>
      </c>
      <c r="AI26" s="5">
        <f t="shared" si="18"/>
        <v>1494600</v>
      </c>
      <c r="AJ26" s="36">
        <f t="shared" si="19"/>
        <v>1628.3</v>
      </c>
      <c r="AK26" s="36">
        <f t="shared" si="20"/>
        <v>1455.8</v>
      </c>
      <c r="AL26" s="36">
        <f t="shared" si="21"/>
        <v>1494.6</v>
      </c>
      <c r="AM26" s="24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</row>
    <row r="27" spans="1:986" s="19" customFormat="1" ht="15.75" x14ac:dyDescent="0.2">
      <c r="A27" s="16"/>
      <c r="B27" s="17" t="s">
        <v>29</v>
      </c>
      <c r="C27" s="1">
        <v>1.5129999999999999</v>
      </c>
      <c r="D27" s="1">
        <v>1.5129999999999999</v>
      </c>
      <c r="E27" s="1">
        <v>1.5129999999999999</v>
      </c>
      <c r="F27" s="1"/>
      <c r="G27" s="1"/>
      <c r="H27" s="1"/>
      <c r="I27" s="6">
        <f t="shared" ref="I27:AL27" si="24">SUM(I9:I26)</f>
        <v>86126</v>
      </c>
      <c r="J27" s="6">
        <f t="shared" si="24"/>
        <v>44723509.280000001</v>
      </c>
      <c r="K27" s="33">
        <f t="shared" si="24"/>
        <v>39745900</v>
      </c>
      <c r="L27" s="6">
        <f t="shared" si="24"/>
        <v>86126</v>
      </c>
      <c r="M27" s="6">
        <f t="shared" si="24"/>
        <v>44723509.280000001</v>
      </c>
      <c r="N27" s="33">
        <f t="shared" si="24"/>
        <v>39745900</v>
      </c>
      <c r="O27" s="6">
        <f t="shared" si="24"/>
        <v>86126</v>
      </c>
      <c r="P27" s="6">
        <f t="shared" si="24"/>
        <v>44723509.280000001</v>
      </c>
      <c r="Q27" s="33">
        <f>SUM(Q9:Q26)</f>
        <v>39712200</v>
      </c>
      <c r="R27" s="18">
        <f t="shared" si="24"/>
        <v>5</v>
      </c>
      <c r="S27" s="18">
        <f t="shared" si="24"/>
        <v>8</v>
      </c>
      <c r="T27" s="18">
        <f t="shared" si="24"/>
        <v>3340000</v>
      </c>
      <c r="U27" s="33">
        <f t="shared" si="24"/>
        <v>2956300</v>
      </c>
      <c r="V27" s="18">
        <f t="shared" si="24"/>
        <v>5</v>
      </c>
      <c r="W27" s="18">
        <f t="shared" si="24"/>
        <v>8</v>
      </c>
      <c r="X27" s="18">
        <f t="shared" si="24"/>
        <v>3340000</v>
      </c>
      <c r="Y27" s="40">
        <f t="shared" si="24"/>
        <v>2993100</v>
      </c>
      <c r="Z27" s="18">
        <f t="shared" si="24"/>
        <v>5</v>
      </c>
      <c r="AA27" s="18">
        <f t="shared" si="24"/>
        <v>8</v>
      </c>
      <c r="AB27" s="18">
        <f t="shared" si="24"/>
        <v>3340000</v>
      </c>
      <c r="AC27" s="40">
        <f>SUM(AC9:AC26)</f>
        <v>2991500</v>
      </c>
      <c r="AD27" s="18">
        <f t="shared" si="24"/>
        <v>48063509.279999994</v>
      </c>
      <c r="AE27" s="18">
        <f t="shared" si="24"/>
        <v>48063509.280000001</v>
      </c>
      <c r="AF27" s="18">
        <f t="shared" si="24"/>
        <v>48063509.280000001</v>
      </c>
      <c r="AG27" s="18">
        <f t="shared" si="24"/>
        <v>42702200</v>
      </c>
      <c r="AH27" s="18">
        <f t="shared" si="24"/>
        <v>42739000</v>
      </c>
      <c r="AI27" s="18">
        <f t="shared" si="24"/>
        <v>42703700</v>
      </c>
      <c r="AJ27" s="26">
        <f t="shared" si="24"/>
        <v>42702.200000000004</v>
      </c>
      <c r="AK27" s="26">
        <f t="shared" si="24"/>
        <v>42739.000000000007</v>
      </c>
      <c r="AL27" s="26">
        <f t="shared" si="24"/>
        <v>42703.700000000004</v>
      </c>
      <c r="AM27" s="25"/>
    </row>
    <row r="28" spans="1:986" x14ac:dyDescent="0.2">
      <c r="K28" s="20"/>
      <c r="U28" s="21"/>
    </row>
  </sheetData>
  <mergeCells count="34">
    <mergeCell ref="AD3:AI3"/>
    <mergeCell ref="R5:AC5"/>
    <mergeCell ref="AD5:AF6"/>
    <mergeCell ref="AG5:AI6"/>
    <mergeCell ref="U6:U8"/>
    <mergeCell ref="AC6:AC8"/>
    <mergeCell ref="V7:X7"/>
    <mergeCell ref="Z7:AB7"/>
    <mergeCell ref="Q6:Q7"/>
    <mergeCell ref="AJ5:AL6"/>
    <mergeCell ref="Y6:Y8"/>
    <mergeCell ref="V6:X6"/>
    <mergeCell ref="Z6:AB6"/>
    <mergeCell ref="I6:I7"/>
    <mergeCell ref="K6:K7"/>
    <mergeCell ref="L6:L7"/>
    <mergeCell ref="N6:N7"/>
    <mergeCell ref="O6:O7"/>
    <mergeCell ref="F3:Q3"/>
    <mergeCell ref="A3:B3"/>
    <mergeCell ref="R6:T6"/>
    <mergeCell ref="C7:C8"/>
    <mergeCell ref="D7:D8"/>
    <mergeCell ref="E7:E8"/>
    <mergeCell ref="F7:H7"/>
    <mergeCell ref="R7:T7"/>
    <mergeCell ref="I8:K8"/>
    <mergeCell ref="L8:N8"/>
    <mergeCell ref="O8:Q8"/>
    <mergeCell ref="A5:A8"/>
    <mergeCell ref="B5:B8"/>
    <mergeCell ref="C5:E6"/>
    <mergeCell ref="F5:H6"/>
    <mergeCell ref="I5:Q5"/>
  </mergeCells>
  <pageMargins left="0.23622047244094491" right="0.23622047244094491" top="0.74803149606299213" bottom="0.74803149606299213" header="0.31496062992125984" footer="0.51181102362204722"/>
  <pageSetup paperSize="9" scale="72" firstPageNumber="0" orientation="landscape" horizontalDpi="300" verticalDpi="300" r:id="rId1"/>
  <colBreaks count="2" manualBreakCount="2">
    <brk id="17" max="30" man="1"/>
    <brk id="32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МТБ ДОУ</vt:lpstr>
      <vt:lpstr>'МТБ ДОУ'!Заголовки_для_печати</vt:lpstr>
      <vt:lpstr>'МТБ ДОУ'!Область_печати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2020-08-28T10:56:19Z</cp:lastPrinted>
  <dcterms:created xsi:type="dcterms:W3CDTF">1996-10-08T23:32:33Z</dcterms:created>
  <dcterms:modified xsi:type="dcterms:W3CDTF">2020-08-28T11:55:45Z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