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05" windowWidth="14805" windowHeight="6810" activeTab="2"/>
  </bookViews>
  <sheets>
    <sheet name="2021 год" sheetId="1" r:id="rId1"/>
    <sheet name="2022 год" sheetId="4" r:id="rId2"/>
    <sheet name="2023 год" sheetId="5" r:id="rId3"/>
  </sheets>
  <definedNames>
    <definedName name="_xlnm._FilterDatabase" localSheetId="0" hidden="1">'2021 год'!$A$7:$L$358</definedName>
    <definedName name="_xlnm._FilterDatabase" localSheetId="1" hidden="1">'2022 год'!$A$4:$I$299</definedName>
    <definedName name="_xlnm._FilterDatabase" localSheetId="2" hidden="1">'2023 год'!$A$4:$I$188</definedName>
    <definedName name="_xlnm.Print_Area" localSheetId="0">'2021 год'!$A$1:$J$358</definedName>
    <definedName name="_xlnm.Print_Area" localSheetId="1">'2022 год'!$A$1:$J$299</definedName>
  </definedNames>
  <calcPr calcId="145621"/>
</workbook>
</file>

<file path=xl/calcChain.xml><?xml version="1.0" encoding="utf-8"?>
<calcChain xmlns="http://schemas.openxmlformats.org/spreadsheetml/2006/main">
  <c r="D70" i="1" l="1"/>
  <c r="D182" i="5" l="1"/>
  <c r="D155" i="5"/>
  <c r="D150" i="5"/>
  <c r="D145" i="5"/>
  <c r="D142" i="5"/>
  <c r="D102" i="5"/>
  <c r="D94" i="5"/>
  <c r="D89" i="5"/>
  <c r="D83" i="5"/>
  <c r="D72" i="5"/>
  <c r="D42" i="5"/>
  <c r="D37" i="5"/>
  <c r="D27" i="5"/>
  <c r="D16" i="5"/>
  <c r="D8" i="5"/>
  <c r="D293" i="4"/>
  <c r="D266" i="4"/>
  <c r="D261" i="4"/>
  <c r="D253" i="4"/>
  <c r="D241" i="4"/>
  <c r="D188" i="4"/>
  <c r="D173" i="4"/>
  <c r="D163" i="4"/>
  <c r="D151" i="4"/>
  <c r="D138" i="4"/>
  <c r="D92" i="4"/>
  <c r="D72" i="4"/>
  <c r="D56" i="4"/>
  <c r="D36" i="4"/>
  <c r="D22" i="4"/>
  <c r="D8" i="4"/>
  <c r="D352" i="1"/>
  <c r="D324" i="1"/>
  <c r="D316" i="1"/>
  <c r="D309" i="1"/>
  <c r="D294" i="1"/>
  <c r="D236" i="1"/>
  <c r="D214" i="1"/>
  <c r="D198" i="1"/>
  <c r="D192" i="1"/>
  <c r="D171" i="1"/>
  <c r="D158" i="1"/>
  <c r="D110" i="1"/>
  <c r="D87" i="1"/>
  <c r="D50" i="1"/>
  <c r="D26" i="1"/>
  <c r="D8" i="1"/>
  <c r="D7" i="5" l="1"/>
  <c r="D7" i="4"/>
  <c r="D7" i="1"/>
  <c r="G33" i="5"/>
  <c r="I33" i="5" s="1"/>
  <c r="J33" i="5" s="1"/>
  <c r="G64" i="4"/>
  <c r="I64" i="4" s="1"/>
  <c r="J64" i="4" s="1"/>
  <c r="G79" i="1"/>
  <c r="I79" i="1" s="1"/>
  <c r="J79" i="1" s="1"/>
  <c r="G31" i="5"/>
  <c r="I31" i="5" s="1"/>
  <c r="J31" i="5" s="1"/>
  <c r="G60" i="4"/>
  <c r="I60" i="4" s="1"/>
  <c r="J60" i="4" s="1"/>
  <c r="G75" i="1"/>
  <c r="I75" i="1" s="1"/>
  <c r="J75" i="1" s="1"/>
  <c r="G51" i="4"/>
  <c r="I51" i="4" s="1"/>
  <c r="J51" i="4" s="1"/>
  <c r="G65" i="1"/>
  <c r="I65" i="1" s="1"/>
  <c r="J65" i="1" s="1"/>
  <c r="G244" i="4"/>
  <c r="I244" i="4" s="1"/>
  <c r="J244" i="4" s="1"/>
  <c r="G297" i="1"/>
  <c r="I297" i="1" s="1"/>
  <c r="J297" i="1" s="1"/>
  <c r="G161" i="4"/>
  <c r="I161" i="4" s="1"/>
  <c r="J161" i="4" s="1"/>
  <c r="G186" i="1"/>
  <c r="I186" i="1" s="1"/>
  <c r="J186" i="1" s="1"/>
  <c r="G189" i="1"/>
  <c r="I189" i="1" s="1"/>
  <c r="J189" i="1" s="1"/>
  <c r="G158" i="4"/>
  <c r="I158" i="4" s="1"/>
  <c r="J158" i="4" s="1"/>
  <c r="G182" i="1"/>
  <c r="I182" i="1" s="1"/>
  <c r="J182" i="1" s="1"/>
  <c r="G172" i="1"/>
  <c r="G229" i="4"/>
  <c r="I229" i="4" s="1"/>
  <c r="J229" i="4" s="1"/>
  <c r="G280" i="1"/>
  <c r="I280" i="1" s="1"/>
  <c r="J280" i="1" s="1"/>
  <c r="G192" i="4"/>
  <c r="I192" i="4" s="1"/>
  <c r="J192" i="4" s="1"/>
  <c r="G241" i="1"/>
  <c r="I241" i="1" s="1"/>
  <c r="J241" i="1" s="1"/>
  <c r="G105" i="5"/>
  <c r="I105" i="5" s="1"/>
  <c r="J105" i="5" s="1"/>
  <c r="G196" i="4"/>
  <c r="I196" i="4" s="1"/>
  <c r="J196" i="4" s="1"/>
  <c r="G246" i="1"/>
  <c r="I246" i="1" s="1"/>
  <c r="J246" i="1" s="1"/>
  <c r="G78" i="4"/>
  <c r="I78" i="4" s="1"/>
  <c r="J78" i="4" s="1"/>
  <c r="G95" i="1"/>
  <c r="I95" i="1" s="1"/>
  <c r="J95" i="1" s="1"/>
  <c r="G85" i="4"/>
  <c r="I85" i="4" s="1"/>
  <c r="J85" i="4" s="1"/>
  <c r="G102" i="1"/>
  <c r="I102" i="1" s="1"/>
  <c r="J102" i="1" s="1"/>
  <c r="G38" i="5"/>
  <c r="G73" i="4"/>
  <c r="G88" i="1"/>
  <c r="G93" i="1"/>
  <c r="I93" i="1" s="1"/>
  <c r="J93" i="1" s="1"/>
  <c r="G59" i="5"/>
  <c r="I59" i="5" s="1"/>
  <c r="J59" i="5" s="1"/>
  <c r="G118" i="4"/>
  <c r="I118" i="4" s="1"/>
  <c r="J118" i="4" s="1"/>
  <c r="G136" i="1"/>
  <c r="I136" i="1" s="1"/>
  <c r="J136" i="1" s="1"/>
  <c r="G233" i="1"/>
  <c r="I233" i="1" s="1"/>
  <c r="J233" i="1" s="1"/>
  <c r="G176" i="4"/>
  <c r="I176" i="4" s="1"/>
  <c r="J176" i="4" s="1"/>
  <c r="G217" i="1"/>
  <c r="I217" i="1" s="1"/>
  <c r="J217" i="1" s="1"/>
  <c r="G340" i="1"/>
  <c r="I340" i="1" s="1"/>
  <c r="J340" i="1" s="1"/>
  <c r="G320" i="1"/>
  <c r="I320" i="1" s="1"/>
  <c r="J320" i="1" s="1"/>
  <c r="G32" i="1"/>
  <c r="I32" i="1" s="1"/>
  <c r="J32" i="1" s="1"/>
  <c r="G63" i="1"/>
  <c r="I63" i="1" s="1"/>
  <c r="J63" i="1" s="1"/>
  <c r="G165" i="5"/>
  <c r="I165" i="5" s="1"/>
  <c r="J165" i="5" s="1"/>
  <c r="G276" i="4"/>
  <c r="I276" i="4" s="1"/>
  <c r="J276" i="4" s="1"/>
  <c r="G333" i="1"/>
  <c r="I333" i="1" s="1"/>
  <c r="J333" i="1" s="1"/>
  <c r="G251" i="4"/>
  <c r="I251" i="4" s="1"/>
  <c r="J251" i="4" s="1"/>
  <c r="G306" i="1"/>
  <c r="I306" i="1" s="1"/>
  <c r="J306" i="1" s="1"/>
  <c r="G256" i="4"/>
  <c r="I256" i="4" s="1"/>
  <c r="J256" i="4" s="1"/>
  <c r="G312" i="1"/>
  <c r="I312" i="1" s="1"/>
  <c r="J312" i="1" s="1"/>
  <c r="G148" i="5"/>
  <c r="I148" i="5" s="1"/>
  <c r="J148" i="5" s="1"/>
  <c r="G259" i="4"/>
  <c r="I259" i="4" s="1"/>
  <c r="J259" i="4" s="1"/>
  <c r="G314" i="1"/>
  <c r="I314" i="1" s="1"/>
  <c r="J314" i="1" s="1"/>
  <c r="G90" i="5"/>
  <c r="G169" i="4"/>
  <c r="I169" i="4" s="1"/>
  <c r="J169" i="4" s="1"/>
  <c r="G204" i="1"/>
  <c r="I204" i="1" s="1"/>
  <c r="J204" i="1" s="1"/>
  <c r="G183" i="5"/>
  <c r="G294" i="4"/>
  <c r="G353" i="1"/>
  <c r="G79" i="5"/>
  <c r="I79" i="5" s="1"/>
  <c r="J79" i="5" s="1"/>
  <c r="G145" i="4"/>
  <c r="I145" i="4" s="1"/>
  <c r="J145" i="4" s="1"/>
  <c r="G164" i="1"/>
  <c r="I164" i="1" s="1"/>
  <c r="J164" i="1" s="1"/>
  <c r="G81" i="5"/>
  <c r="I81" i="5" s="1"/>
  <c r="J81" i="5" s="1"/>
  <c r="G147" i="4"/>
  <c r="I147" i="4" s="1"/>
  <c r="J147" i="4" s="1"/>
  <c r="G166" i="1"/>
  <c r="I166" i="1" s="1"/>
  <c r="J166" i="1" s="1"/>
  <c r="G89" i="4"/>
  <c r="I89" i="4" s="1"/>
  <c r="J89" i="4" s="1"/>
  <c r="G107" i="1"/>
  <c r="I107" i="1" s="1"/>
  <c r="J107" i="1" s="1"/>
  <c r="G75" i="4"/>
  <c r="I75" i="4" s="1"/>
  <c r="J75" i="4" s="1"/>
  <c r="G90" i="1"/>
  <c r="I90" i="1" s="1"/>
  <c r="J90" i="1" s="1"/>
  <c r="G21" i="5"/>
  <c r="I21" i="5" s="1"/>
  <c r="J21" i="5" s="1"/>
  <c r="G40" i="4"/>
  <c r="I40" i="4" s="1"/>
  <c r="J40" i="4" s="1"/>
  <c r="G53" i="1"/>
  <c r="I53" i="1" s="1"/>
  <c r="J53" i="1" s="1"/>
  <c r="G116" i="5"/>
  <c r="I116" i="5" s="1"/>
  <c r="J116" i="5" s="1"/>
  <c r="G208" i="4"/>
  <c r="I208" i="4" s="1"/>
  <c r="J208" i="4" s="1"/>
  <c r="G258" i="1"/>
  <c r="I258" i="1" s="1"/>
  <c r="J258" i="1" s="1"/>
  <c r="I183" i="5" l="1"/>
  <c r="G182" i="5"/>
  <c r="I90" i="5"/>
  <c r="G89" i="5"/>
  <c r="I38" i="5"/>
  <c r="J38" i="5" s="1"/>
  <c r="I73" i="4"/>
  <c r="J73" i="4" s="1"/>
  <c r="I294" i="4"/>
  <c r="G293" i="4"/>
  <c r="I353" i="1"/>
  <c r="G352" i="1"/>
  <c r="I88" i="1"/>
  <c r="J88" i="1" s="1"/>
  <c r="I172" i="1"/>
  <c r="J172" i="1" s="1"/>
  <c r="G232" i="4"/>
  <c r="I232" i="4" s="1"/>
  <c r="J232" i="4" s="1"/>
  <c r="G284" i="1"/>
  <c r="I284" i="1" s="1"/>
  <c r="J284" i="1" s="1"/>
  <c r="G113" i="5"/>
  <c r="I113" i="5" s="1"/>
  <c r="J113" i="5" s="1"/>
  <c r="G205" i="4"/>
  <c r="I205" i="4" s="1"/>
  <c r="J205" i="4" s="1"/>
  <c r="G255" i="1"/>
  <c r="I255" i="1" s="1"/>
  <c r="J255" i="1" s="1"/>
  <c r="I89" i="5" l="1"/>
  <c r="J90" i="5"/>
  <c r="J89" i="5" s="1"/>
  <c r="I182" i="5"/>
  <c r="J183" i="5"/>
  <c r="J182" i="5" s="1"/>
  <c r="I293" i="4"/>
  <c r="J293" i="4" s="1"/>
  <c r="J294" i="4"/>
  <c r="I352" i="1"/>
  <c r="J353" i="1"/>
  <c r="J352" i="1" s="1"/>
  <c r="G54" i="5"/>
  <c r="I54" i="5" s="1"/>
  <c r="J54" i="5" s="1"/>
  <c r="G110" i="4"/>
  <c r="I110" i="4" s="1"/>
  <c r="J110" i="4" s="1"/>
  <c r="G128" i="1"/>
  <c r="I128" i="1" s="1"/>
  <c r="J128" i="1" s="1"/>
  <c r="G115" i="4"/>
  <c r="I115" i="4" s="1"/>
  <c r="J115" i="4" s="1"/>
  <c r="G133" i="1"/>
  <c r="I133" i="1" s="1"/>
  <c r="J133" i="1" s="1"/>
  <c r="G49" i="5"/>
  <c r="I49" i="5" s="1"/>
  <c r="J49" i="5" s="1"/>
  <c r="G99" i="4"/>
  <c r="I99" i="4" s="1"/>
  <c r="J99" i="4" s="1"/>
  <c r="G117" i="1"/>
  <c r="I117" i="1" s="1"/>
  <c r="J117" i="1" s="1"/>
  <c r="G125" i="4"/>
  <c r="I125" i="4" s="1"/>
  <c r="J125" i="4" s="1"/>
  <c r="G143" i="1"/>
  <c r="I143" i="1" s="1"/>
  <c r="J143" i="1" s="1"/>
  <c r="G104" i="4"/>
  <c r="I104" i="4" s="1"/>
  <c r="J104" i="4" s="1"/>
  <c r="G122" i="1"/>
  <c r="I122" i="1" s="1"/>
  <c r="J122" i="1" s="1"/>
  <c r="G127" i="4"/>
  <c r="I127" i="4" s="1"/>
  <c r="J127" i="4" s="1"/>
  <c r="G147" i="1"/>
  <c r="I147" i="1" s="1"/>
  <c r="J147" i="1" s="1"/>
  <c r="G177" i="5"/>
  <c r="I177" i="5" s="1"/>
  <c r="J177" i="5" s="1"/>
  <c r="G289" i="4"/>
  <c r="I289" i="4" s="1"/>
  <c r="J289" i="4" s="1"/>
  <c r="G349" i="1"/>
  <c r="I349" i="1" s="1"/>
  <c r="J349" i="1" s="1"/>
  <c r="G174" i="5"/>
  <c r="I174" i="5" s="1"/>
  <c r="J174" i="5" s="1"/>
  <c r="G285" i="4"/>
  <c r="I285" i="4" s="1"/>
  <c r="J285" i="4" s="1"/>
  <c r="G344" i="1"/>
  <c r="I344" i="1" s="1"/>
  <c r="J344" i="1" s="1"/>
  <c r="G170" i="5"/>
  <c r="I170" i="5" s="1"/>
  <c r="J170" i="5" s="1"/>
  <c r="G281" i="4"/>
  <c r="I281" i="4" s="1"/>
  <c r="J281" i="4" s="1"/>
  <c r="G338" i="1"/>
  <c r="I338" i="1" s="1"/>
  <c r="J338" i="1" s="1"/>
  <c r="G167" i="5"/>
  <c r="I167" i="5" s="1"/>
  <c r="J167" i="5" s="1"/>
  <c r="G278" i="4"/>
  <c r="I278" i="4" s="1"/>
  <c r="J278" i="4" s="1"/>
  <c r="G335" i="1"/>
  <c r="I335" i="1" s="1"/>
  <c r="J335" i="1" s="1"/>
  <c r="G156" i="5"/>
  <c r="I156" i="5" s="1"/>
  <c r="J156" i="5" s="1"/>
  <c r="G267" i="4"/>
  <c r="I267" i="4" s="1"/>
  <c r="J267" i="4" s="1"/>
  <c r="G325" i="1"/>
  <c r="G100" i="5"/>
  <c r="I100" i="5" s="1"/>
  <c r="J100" i="5" s="1"/>
  <c r="G186" i="4"/>
  <c r="I186" i="4" s="1"/>
  <c r="J186" i="4" s="1"/>
  <c r="G227" i="1"/>
  <c r="I227" i="1" s="1"/>
  <c r="J227" i="1" s="1"/>
  <c r="G143" i="5"/>
  <c r="G142" i="5" s="1"/>
  <c r="G242" i="4"/>
  <c r="G295" i="1"/>
  <c r="G149" i="4"/>
  <c r="I149" i="4" s="1"/>
  <c r="J149" i="4" s="1"/>
  <c r="G168" i="1"/>
  <c r="I168" i="1" s="1"/>
  <c r="J168" i="1" s="1"/>
  <c r="G82" i="4"/>
  <c r="I82" i="4" s="1"/>
  <c r="J82" i="4" s="1"/>
  <c r="G99" i="1"/>
  <c r="G28" i="5"/>
  <c r="I28" i="5" s="1"/>
  <c r="J28" i="5" s="1"/>
  <c r="J27" i="5" s="1"/>
  <c r="G57" i="4"/>
  <c r="G71" i="1"/>
  <c r="G35" i="5"/>
  <c r="I35" i="5" s="1"/>
  <c r="J35" i="5" s="1"/>
  <c r="G70" i="4"/>
  <c r="I70" i="4" s="1"/>
  <c r="J70" i="4" s="1"/>
  <c r="G85" i="1"/>
  <c r="I85" i="1" s="1"/>
  <c r="J85" i="1" s="1"/>
  <c r="G163" i="5"/>
  <c r="I163" i="5" s="1"/>
  <c r="J163" i="5" s="1"/>
  <c r="G274" i="4"/>
  <c r="I274" i="4" s="1"/>
  <c r="J274" i="4" s="1"/>
  <c r="G331" i="1"/>
  <c r="I331" i="1" s="1"/>
  <c r="J331" i="1" s="1"/>
  <c r="G172" i="5"/>
  <c r="I172" i="5" s="1"/>
  <c r="J172" i="5" s="1"/>
  <c r="G283" i="4"/>
  <c r="I283" i="4" s="1"/>
  <c r="J283" i="4" s="1"/>
  <c r="G342" i="1"/>
  <c r="I342" i="1" s="1"/>
  <c r="J342" i="1" s="1"/>
  <c r="G160" i="5"/>
  <c r="I160" i="5" s="1"/>
  <c r="J160" i="5" s="1"/>
  <c r="G271" i="4"/>
  <c r="I271" i="4" s="1"/>
  <c r="J271" i="4" s="1"/>
  <c r="G328" i="1"/>
  <c r="I328" i="1" s="1"/>
  <c r="J328" i="1" s="1"/>
  <c r="G66" i="4"/>
  <c r="I66" i="4" s="1"/>
  <c r="J66" i="4" s="1"/>
  <c r="G81" i="1"/>
  <c r="I81" i="1" s="1"/>
  <c r="J81" i="1" s="1"/>
  <c r="G164" i="4"/>
  <c r="G199" i="1"/>
  <c r="G208" i="1"/>
  <c r="I208" i="1" s="1"/>
  <c r="J208" i="1" s="1"/>
  <c r="G25" i="5"/>
  <c r="I25" i="5" s="1"/>
  <c r="J25" i="5" s="1"/>
  <c r="G49" i="4"/>
  <c r="I49" i="4" s="1"/>
  <c r="J49" i="4" s="1"/>
  <c r="G60" i="1"/>
  <c r="I60" i="1" s="1"/>
  <c r="J60" i="1" s="1"/>
  <c r="G184" i="4"/>
  <c r="I184" i="4" s="1"/>
  <c r="J184" i="4" s="1"/>
  <c r="G225" i="1"/>
  <c r="I225" i="1" s="1"/>
  <c r="J225" i="1" s="1"/>
  <c r="G107" i="4"/>
  <c r="I107" i="4" s="1"/>
  <c r="J107" i="4" s="1"/>
  <c r="G125" i="1"/>
  <c r="I125" i="1" s="1"/>
  <c r="J125" i="1" s="1"/>
  <c r="G62" i="4"/>
  <c r="I62" i="4" s="1"/>
  <c r="J62" i="4" s="1"/>
  <c r="G77" i="1"/>
  <c r="I77" i="1" s="1"/>
  <c r="J77" i="1" s="1"/>
  <c r="G151" i="5"/>
  <c r="G262" i="4"/>
  <c r="G317" i="1"/>
  <c r="G66" i="5"/>
  <c r="I66" i="5" s="1"/>
  <c r="J66" i="5" s="1"/>
  <c r="G132" i="4"/>
  <c r="I132" i="4" s="1"/>
  <c r="J132" i="4" s="1"/>
  <c r="G152" i="1"/>
  <c r="I152" i="1" s="1"/>
  <c r="J152" i="1" s="1"/>
  <c r="G246" i="4"/>
  <c r="I246" i="4" s="1"/>
  <c r="J246" i="4" s="1"/>
  <c r="G299" i="1"/>
  <c r="I299" i="1" s="1"/>
  <c r="J299" i="1" s="1"/>
  <c r="J155" i="5" l="1"/>
  <c r="J266" i="4"/>
  <c r="I143" i="5"/>
  <c r="I27" i="5"/>
  <c r="I155" i="5"/>
  <c r="I151" i="5"/>
  <c r="G150" i="5"/>
  <c r="G27" i="5"/>
  <c r="G155" i="5"/>
  <c r="I262" i="4"/>
  <c r="G261" i="4"/>
  <c r="I164" i="4"/>
  <c r="G163" i="4"/>
  <c r="I57" i="4"/>
  <c r="J57" i="4" s="1"/>
  <c r="I266" i="4"/>
  <c r="I242" i="4"/>
  <c r="J242" i="4" s="1"/>
  <c r="G266" i="4"/>
  <c r="I71" i="1"/>
  <c r="J71" i="1" s="1"/>
  <c r="I317" i="1"/>
  <c r="G316" i="1"/>
  <c r="I295" i="1"/>
  <c r="J295" i="1" s="1"/>
  <c r="I99" i="1"/>
  <c r="J99" i="1" s="1"/>
  <c r="I199" i="1"/>
  <c r="G198" i="1"/>
  <c r="I325" i="1"/>
  <c r="G324" i="1"/>
  <c r="G9" i="5"/>
  <c r="G23" i="4"/>
  <c r="G38" i="1"/>
  <c r="I38" i="1" s="1"/>
  <c r="J38" i="1" s="1"/>
  <c r="G122" i="5"/>
  <c r="I122" i="5" s="1"/>
  <c r="J122" i="5" s="1"/>
  <c r="G214" i="4"/>
  <c r="I214" i="4" s="1"/>
  <c r="J214" i="4" s="1"/>
  <c r="G264" i="1"/>
  <c r="I264" i="1" s="1"/>
  <c r="J264" i="1" s="1"/>
  <c r="G84" i="5"/>
  <c r="G152" i="4"/>
  <c r="G176" i="1"/>
  <c r="G145" i="1"/>
  <c r="I145" i="1" s="1"/>
  <c r="J145" i="1" s="1"/>
  <c r="I150" i="5" l="1"/>
  <c r="J151" i="5"/>
  <c r="J150" i="5" s="1"/>
  <c r="I142" i="5"/>
  <c r="J143" i="5"/>
  <c r="J142" i="5" s="1"/>
  <c r="I163" i="4"/>
  <c r="J164" i="4"/>
  <c r="J163" i="4" s="1"/>
  <c r="I261" i="4"/>
  <c r="J261" i="4" s="1"/>
  <c r="J262" i="4"/>
  <c r="I324" i="1"/>
  <c r="J325" i="1"/>
  <c r="J324" i="1" s="1"/>
  <c r="I198" i="1"/>
  <c r="J199" i="1"/>
  <c r="J198" i="1" s="1"/>
  <c r="I316" i="1"/>
  <c r="J317" i="1"/>
  <c r="J316" i="1" s="1"/>
  <c r="I9" i="5"/>
  <c r="J9" i="5" s="1"/>
  <c r="I84" i="5"/>
  <c r="G83" i="5"/>
  <c r="I23" i="4"/>
  <c r="J23" i="4" s="1"/>
  <c r="I152" i="4"/>
  <c r="G151" i="4"/>
  <c r="I176" i="1"/>
  <c r="G171" i="1"/>
  <c r="G229" i="1"/>
  <c r="I229" i="1" s="1"/>
  <c r="J229" i="1" s="1"/>
  <c r="G110" i="5"/>
  <c r="I110" i="5" s="1"/>
  <c r="J110" i="5" s="1"/>
  <c r="G201" i="4"/>
  <c r="I201" i="4" s="1"/>
  <c r="J201" i="4" s="1"/>
  <c r="G251" i="1"/>
  <c r="I251" i="1" s="1"/>
  <c r="J251" i="1" s="1"/>
  <c r="G27" i="1"/>
  <c r="G9" i="1"/>
  <c r="G9" i="4"/>
  <c r="G11" i="1"/>
  <c r="I11" i="1" s="1"/>
  <c r="J11" i="1" s="1"/>
  <c r="G30" i="4"/>
  <c r="I30" i="4" s="1"/>
  <c r="J30" i="4" s="1"/>
  <c r="G45" i="1"/>
  <c r="I45" i="1" s="1"/>
  <c r="J45" i="1" s="1"/>
  <c r="I83" i="5" l="1"/>
  <c r="J84" i="5"/>
  <c r="J83" i="5" s="1"/>
  <c r="I151" i="4"/>
  <c r="J152" i="4"/>
  <c r="J151" i="4" s="1"/>
  <c r="I171" i="1"/>
  <c r="J176" i="1"/>
  <c r="J171" i="1" s="1"/>
  <c r="I9" i="4"/>
  <c r="J9" i="4" s="1"/>
  <c r="I9" i="1"/>
  <c r="J9" i="1" s="1"/>
  <c r="I27" i="1"/>
  <c r="J27" i="1" s="1"/>
  <c r="G13" i="5"/>
  <c r="G27" i="4"/>
  <c r="G42" i="1"/>
  <c r="I42" i="1" s="1"/>
  <c r="J42" i="1" s="1"/>
  <c r="J26" i="1" l="1"/>
  <c r="G26" i="1"/>
  <c r="I13" i="5"/>
  <c r="G8" i="5"/>
  <c r="I27" i="4"/>
  <c r="G22" i="4"/>
  <c r="I26" i="1"/>
  <c r="G193" i="1"/>
  <c r="G136" i="5"/>
  <c r="I136" i="5" s="1"/>
  <c r="J136" i="5" s="1"/>
  <c r="G235" i="4"/>
  <c r="I235" i="4" s="1"/>
  <c r="J235" i="4" s="1"/>
  <c r="G288" i="1"/>
  <c r="I288" i="1" s="1"/>
  <c r="J288" i="1" s="1"/>
  <c r="G97" i="5"/>
  <c r="I97" i="5" s="1"/>
  <c r="J97" i="5" s="1"/>
  <c r="G181" i="4"/>
  <c r="I181" i="4" s="1"/>
  <c r="J181" i="4" s="1"/>
  <c r="G222" i="1"/>
  <c r="I222" i="1" s="1"/>
  <c r="J222" i="1" s="1"/>
  <c r="G19" i="4"/>
  <c r="I19" i="4" s="1"/>
  <c r="J19" i="4" s="1"/>
  <c r="G23" i="1"/>
  <c r="I23" i="1" s="1"/>
  <c r="J23" i="1" s="1"/>
  <c r="G17" i="5"/>
  <c r="G37" i="4"/>
  <c r="G51" i="1"/>
  <c r="G146" i="5"/>
  <c r="G254" i="4"/>
  <c r="G310" i="1"/>
  <c r="G95" i="5"/>
  <c r="G174" i="4"/>
  <c r="G215" i="1"/>
  <c r="G248" i="4"/>
  <c r="G302" i="1"/>
  <c r="I8" i="5" l="1"/>
  <c r="J13" i="5"/>
  <c r="J8" i="5" s="1"/>
  <c r="I22" i="4"/>
  <c r="J27" i="4"/>
  <c r="J22" i="4" s="1"/>
  <c r="I95" i="5"/>
  <c r="G94" i="5"/>
  <c r="I17" i="5"/>
  <c r="G16" i="5"/>
  <c r="I146" i="5"/>
  <c r="G145" i="5"/>
  <c r="I254" i="4"/>
  <c r="G253" i="4"/>
  <c r="I174" i="4"/>
  <c r="G173" i="4"/>
  <c r="I248" i="4"/>
  <c r="G241" i="4"/>
  <c r="I37" i="4"/>
  <c r="J37" i="4" s="1"/>
  <c r="I302" i="1"/>
  <c r="G294" i="1"/>
  <c r="I193" i="1"/>
  <c r="J193" i="1" s="1"/>
  <c r="I215" i="1"/>
  <c r="G214" i="1"/>
  <c r="I310" i="1"/>
  <c r="G309" i="1"/>
  <c r="I51" i="1"/>
  <c r="J51" i="1" s="1"/>
  <c r="G73" i="5"/>
  <c r="G139" i="4"/>
  <c r="G159" i="1"/>
  <c r="G43" i="5"/>
  <c r="G93" i="4"/>
  <c r="G111" i="1"/>
  <c r="G195" i="1"/>
  <c r="I195" i="1" s="1"/>
  <c r="J195" i="1" s="1"/>
  <c r="G40" i="5"/>
  <c r="G87" i="4"/>
  <c r="G104" i="1"/>
  <c r="I16" i="5" l="1"/>
  <c r="J17" i="5"/>
  <c r="J16" i="5" s="1"/>
  <c r="I145" i="5"/>
  <c r="J146" i="5"/>
  <c r="J145" i="5" s="1"/>
  <c r="I94" i="5"/>
  <c r="J95" i="5"/>
  <c r="J94" i="5" s="1"/>
  <c r="I241" i="4"/>
  <c r="J248" i="4"/>
  <c r="J241" i="4" s="1"/>
  <c r="I253" i="4"/>
  <c r="J254" i="4"/>
  <c r="J253" i="4" s="1"/>
  <c r="I173" i="4"/>
  <c r="J174" i="4"/>
  <c r="J173" i="4" s="1"/>
  <c r="J192" i="1"/>
  <c r="I309" i="1"/>
  <c r="J310" i="1"/>
  <c r="J309" i="1" s="1"/>
  <c r="I294" i="1"/>
  <c r="J302" i="1"/>
  <c r="J294" i="1" s="1"/>
  <c r="I214" i="1"/>
  <c r="J215" i="1"/>
  <c r="J214" i="1" s="1"/>
  <c r="I40" i="5"/>
  <c r="G37" i="5"/>
  <c r="I43" i="5"/>
  <c r="J43" i="5" s="1"/>
  <c r="I73" i="5"/>
  <c r="G72" i="5"/>
  <c r="I139" i="4"/>
  <c r="G138" i="4"/>
  <c r="I87" i="4"/>
  <c r="G72" i="4"/>
  <c r="I93" i="4"/>
  <c r="J93" i="4" s="1"/>
  <c r="I159" i="1"/>
  <c r="G158" i="1"/>
  <c r="I104" i="1"/>
  <c r="G87" i="1"/>
  <c r="I111" i="1"/>
  <c r="J111" i="1" s="1"/>
  <c r="G192" i="1"/>
  <c r="I192" i="1"/>
  <c r="G13" i="4"/>
  <c r="G15" i="1"/>
  <c r="I37" i="5" l="1"/>
  <c r="J40" i="5"/>
  <c r="J37" i="5" s="1"/>
  <c r="I72" i="5"/>
  <c r="J73" i="5"/>
  <c r="J72" i="5" s="1"/>
  <c r="I72" i="4"/>
  <c r="J87" i="4"/>
  <c r="J72" i="4" s="1"/>
  <c r="I138" i="4"/>
  <c r="J139" i="4"/>
  <c r="J138" i="4" s="1"/>
  <c r="I158" i="1"/>
  <c r="J159" i="1"/>
  <c r="J158" i="1" s="1"/>
  <c r="I87" i="1"/>
  <c r="J104" i="1"/>
  <c r="J87" i="1" s="1"/>
  <c r="I13" i="4"/>
  <c r="J13" i="4" s="1"/>
  <c r="I15" i="1"/>
  <c r="J15" i="1" s="1"/>
  <c r="G131" i="5"/>
  <c r="I131" i="5" s="1"/>
  <c r="J131" i="5" s="1"/>
  <c r="G224" i="4"/>
  <c r="I224" i="4" s="1"/>
  <c r="J224" i="4" s="1"/>
  <c r="G275" i="1"/>
  <c r="I275" i="1" s="1"/>
  <c r="J275" i="1" s="1"/>
  <c r="G103" i="5"/>
  <c r="G189" i="4"/>
  <c r="G237" i="1"/>
  <c r="G68" i="4"/>
  <c r="G83" i="1"/>
  <c r="G43" i="4"/>
  <c r="G36" i="4" s="1"/>
  <c r="G55" i="1"/>
  <c r="I43" i="4" l="1"/>
  <c r="I103" i="5"/>
  <c r="J103" i="5" s="1"/>
  <c r="I189" i="4"/>
  <c r="J189" i="4" s="1"/>
  <c r="I68" i="4"/>
  <c r="G56" i="4"/>
  <c r="I55" i="1"/>
  <c r="G50" i="1"/>
  <c r="I237" i="1"/>
  <c r="J237" i="1" s="1"/>
  <c r="I83" i="1"/>
  <c r="G70" i="1"/>
  <c r="G64" i="5"/>
  <c r="G123" i="4"/>
  <c r="G141" i="1"/>
  <c r="I36" i="4" l="1"/>
  <c r="J43" i="4"/>
  <c r="J36" i="4" s="1"/>
  <c r="I56" i="4"/>
  <c r="J68" i="4"/>
  <c r="J56" i="4" s="1"/>
  <c r="I50" i="1"/>
  <c r="J55" i="1"/>
  <c r="J50" i="1" s="1"/>
  <c r="I70" i="1"/>
  <c r="J83" i="1"/>
  <c r="J70" i="1" s="1"/>
  <c r="I64" i="5"/>
  <c r="G42" i="5"/>
  <c r="I123" i="4"/>
  <c r="G92" i="4"/>
  <c r="I141" i="1"/>
  <c r="G110" i="1"/>
  <c r="G16" i="4"/>
  <c r="G19" i="1"/>
  <c r="I42" i="5" l="1"/>
  <c r="J64" i="5"/>
  <c r="J42" i="5" s="1"/>
  <c r="I92" i="4"/>
  <c r="J123" i="4"/>
  <c r="J92" i="4" s="1"/>
  <c r="I110" i="1"/>
  <c r="J141" i="1"/>
  <c r="J110" i="1" s="1"/>
  <c r="I16" i="4"/>
  <c r="G8" i="4"/>
  <c r="I19" i="1"/>
  <c r="G8" i="1"/>
  <c r="G269" i="1"/>
  <c r="G218" i="4"/>
  <c r="G125" i="5"/>
  <c r="I8" i="4" l="1"/>
  <c r="J16" i="4"/>
  <c r="J8" i="4" s="1"/>
  <c r="I8" i="1"/>
  <c r="J19" i="1"/>
  <c r="J8" i="1" s="1"/>
  <c r="I125" i="5"/>
  <c r="G102" i="5"/>
  <c r="G7" i="5" s="1"/>
  <c r="I218" i="4"/>
  <c r="G188" i="4"/>
  <c r="G7" i="4" s="1"/>
  <c r="I269" i="1"/>
  <c r="G236" i="1"/>
  <c r="G7" i="1" s="1"/>
  <c r="I102" i="5" l="1"/>
  <c r="I7" i="5" s="1"/>
  <c r="J125" i="5"/>
  <c r="J102" i="5" s="1"/>
  <c r="J7" i="5" s="1"/>
  <c r="I188" i="4"/>
  <c r="I7" i="4" s="1"/>
  <c r="J218" i="4"/>
  <c r="J188" i="4" s="1"/>
  <c r="J7" i="4"/>
  <c r="I236" i="1"/>
  <c r="I7" i="1" s="1"/>
  <c r="J269" i="1"/>
  <c r="J236" i="1" s="1"/>
  <c r="J7" i="1" s="1"/>
</calcChain>
</file>

<file path=xl/sharedStrings.xml><?xml version="1.0" encoding="utf-8"?>
<sst xmlns="http://schemas.openxmlformats.org/spreadsheetml/2006/main" count="1473" uniqueCount="143">
  <si>
    <t>№ п/п</t>
  </si>
  <si>
    <t>Объем субсидии бюджету муниципального образования, руб.</t>
  </si>
  <si>
    <t>Предельная стоимость двукратной химической обработки 1 га, руб.</t>
  </si>
  <si>
    <t>Предельная стоимость проведения оценки эффективности обработки 1 га, руб.</t>
  </si>
  <si>
    <t>Наименование муниципального образования Ленинградской области</t>
  </si>
  <si>
    <t>Площадь, на которой планируется проведение работ по борьбе с борщевиком Сосновского в 2021 году, га</t>
  </si>
  <si>
    <t>Расчетный объем расходов, необходимый для достижения значения результата использования субсидии, руб.</t>
  </si>
  <si>
    <t>Предельный уровень софинансирования на 2021 год</t>
  </si>
  <si>
    <t>Площадь, на которой планируется проведение работ по борьбе с борщевиком Сосновского в 2022 году, га</t>
  </si>
  <si>
    <t>Предельный уровень софинансирования на 2022 год</t>
  </si>
  <si>
    <t>Площадь, на которой планируется проведение работ по борьбе с борщевиком Сосновского в 2023 году, га</t>
  </si>
  <si>
    <t>Предельный уровень софинансирования на 2023 год</t>
  </si>
  <si>
    <t>Ретюнское сельское поселение</t>
  </si>
  <si>
    <t>–</t>
  </si>
  <si>
    <t>первый</t>
  </si>
  <si>
    <t>второй</t>
  </si>
  <si>
    <t>третий</t>
  </si>
  <si>
    <t>четвертый</t>
  </si>
  <si>
    <t>пятый</t>
  </si>
  <si>
    <t>Ефимовское городское поселение</t>
  </si>
  <si>
    <t>Пудомягское сельское поселение</t>
  </si>
  <si>
    <t>Кисельнинское сельское поселение</t>
  </si>
  <si>
    <t>Токсовское городское поселение</t>
  </si>
  <si>
    <t>Володарское сельское поселение</t>
  </si>
  <si>
    <t>Серебрянское сельское поселение</t>
  </si>
  <si>
    <t>Борское сельское поселение</t>
  </si>
  <si>
    <t>Рощинское городское поселение</t>
  </si>
  <si>
    <t>Мгинское городское поселение</t>
  </si>
  <si>
    <t>Большеколпанское сельское поселение</t>
  </si>
  <si>
    <t>Большелуцкое сельское поселение</t>
  </si>
  <si>
    <t>Раздольевское сельское поселение</t>
  </si>
  <si>
    <t>Горбунковское сельское поселение</t>
  </si>
  <si>
    <t>Загривское сельское поселение</t>
  </si>
  <si>
    <t>Бережковское сельское поселение</t>
  </si>
  <si>
    <t>Самойловское сельское поселение</t>
  </si>
  <si>
    <t>Кипенское сельское поселение</t>
  </si>
  <si>
    <t>Ям-Тесовское сельское поселение</t>
  </si>
  <si>
    <t>Кировское городское поселение</t>
  </si>
  <si>
    <t>Клопицкое сельское поселение</t>
  </si>
  <si>
    <t>Рабитицкое сельское поселение</t>
  </si>
  <si>
    <t>Большедворское сельское поселение</t>
  </si>
  <si>
    <t>Бокситогорское городское поселение</t>
  </si>
  <si>
    <t>Бегуницкое сельское поселение</t>
  </si>
  <si>
    <t>Заклинское сельское поселение</t>
  </si>
  <si>
    <t>Ропшинское сельское поселение</t>
  </si>
  <si>
    <t>Сиверское городское поселение</t>
  </si>
  <si>
    <t>Глажевское сельское поселение</t>
  </si>
  <si>
    <t>Осьминское сельское поселение</t>
  </si>
  <si>
    <t>Калитинское сельское поселение</t>
  </si>
  <si>
    <t>Плодовское сельское поселение</t>
  </si>
  <si>
    <t>Сяськелевское сельское поселение</t>
  </si>
  <si>
    <t>Цвылевское сельское поселение</t>
  </si>
  <si>
    <t>Лесколовское сельское поселение</t>
  </si>
  <si>
    <t>Елизаветинское сельское поселение</t>
  </si>
  <si>
    <t>Копорское сельское поселение</t>
  </si>
  <si>
    <t>Пашское сельское поселение</t>
  </si>
  <si>
    <t>Янегское сельское поселение</t>
  </si>
  <si>
    <t>Алеховщинское сельское поселение</t>
  </si>
  <si>
    <t>Новодевяткинское сельское поселение</t>
  </si>
  <si>
    <t>Любанское городское поселение</t>
  </si>
  <si>
    <t>Ульяновское городское поселение</t>
  </si>
  <si>
    <t>Никольское городское поселение</t>
  </si>
  <si>
    <t>Щегловское сельское поселение</t>
  </si>
  <si>
    <t>Колтушское сельское поселение</t>
  </si>
  <si>
    <t>Полянское сельское поселение</t>
  </si>
  <si>
    <t>Фалилеевское сельское поселение</t>
  </si>
  <si>
    <t>Громовское сельское поселение</t>
  </si>
  <si>
    <t>Лебяженское городское поселение</t>
  </si>
  <si>
    <t>Красноборское городское поселение</t>
  </si>
  <si>
    <t>Тельмановское сельское поселение</t>
  </si>
  <si>
    <t>Тосненское городское поселение</t>
  </si>
  <si>
    <t>Федоровское городское поселение</t>
  </si>
  <si>
    <t>Форносовское городское поселение</t>
  </si>
  <si>
    <t>Сусанинское сельское поселение</t>
  </si>
  <si>
    <t>Вырицкое городское поселение</t>
  </si>
  <si>
    <t>Пудостьское сельское поселение</t>
  </si>
  <si>
    <t>Войсковицкое сельское поселение</t>
  </si>
  <si>
    <t>Город Коммунар</t>
  </si>
  <si>
    <t>Кобринское сельское поселение</t>
  </si>
  <si>
    <t>Мшинское сельское поселение</t>
  </si>
  <si>
    <t>Толмачевское городское поселение</t>
  </si>
  <si>
    <t>Оредежское сельское поселение</t>
  </si>
  <si>
    <t>Вындиноостровское сельское поселение</t>
  </si>
  <si>
    <t>Каменногорское городское поселение</t>
  </si>
  <si>
    <t>Советское городское поселение</t>
  </si>
  <si>
    <t>Нежновское сельское поселение</t>
  </si>
  <si>
    <t>Куземкинское сельское поселение</t>
  </si>
  <si>
    <t>Сосновоборский городской округ</t>
  </si>
  <si>
    <t>Доможировское сельское поселение</t>
  </si>
  <si>
    <t>Старопольское сельское поселение</t>
  </si>
  <si>
    <t>Новосельское сельское поселение</t>
  </si>
  <si>
    <t>Сосновское сельское поселение</t>
  </si>
  <si>
    <t>Рябовское городское поселение</t>
  </si>
  <si>
    <t>Сясьстройское городское поселение</t>
  </si>
  <si>
    <t>Большеврудское сельское поселение</t>
  </si>
  <si>
    <t>Шугозерское сельское поселение</t>
  </si>
  <si>
    <t>Трубникоборское сельское поселение</t>
  </si>
  <si>
    <t>Гостилицкое сельское поселение</t>
  </si>
  <si>
    <t>Русско-Высоцкое сельское поселение</t>
  </si>
  <si>
    <t>Новосветское сельское поселение</t>
  </si>
  <si>
    <t>Красносельское сельское поселение</t>
  </si>
  <si>
    <t>Гончаровское сельское поселение</t>
  </si>
  <si>
    <t>Приморское городское поселение</t>
  </si>
  <si>
    <t>Первомайское сельское поселение</t>
  </si>
  <si>
    <t>Дзержинское сельское поселение</t>
  </si>
  <si>
    <t>Волошовское сельское поселение</t>
  </si>
  <si>
    <t>Скребловское сельское поселение</t>
  </si>
  <si>
    <t>Будогощское городское поселение</t>
  </si>
  <si>
    <t>Кусинское сельское поселение</t>
  </si>
  <si>
    <t>Пчевское сельское поселение</t>
  </si>
  <si>
    <t>Пчевжинское сельское поселение</t>
  </si>
  <si>
    <t>Мельниковское сельское поселение</t>
  </si>
  <si>
    <t>Хваловское сельское поселение</t>
  </si>
  <si>
    <t>Куйвозовское сельское поселение</t>
  </si>
  <si>
    <t>Муринское городское поселение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</si>
  <si>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</si>
  <si>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</si>
  <si>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</si>
  <si>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</si>
  <si>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</si>
  <si>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</si>
  <si>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</si>
  <si>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</si>
  <si>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</si>
  <si>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</si>
  <si>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</si>
  <si>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</si>
  <si>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</si>
  <si>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</si>
  <si>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</si>
  <si>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</si>
  <si>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Ленинградская область</t>
  </si>
  <si>
    <t>Объем субсидии бюджету муниципального образования                    на 2021 год,                         с округлением до сотен рублей, руб.</t>
  </si>
  <si>
    <t>Объем субсидии бюджету муниципального образования                                на 2022 год,                                   с округлением до сотен рублей, руб.</t>
  </si>
  <si>
    <t>Объем субсидии бюджету муниципального образования                                на 2023 год,                                   с округлением до сотен рублей, руб.</t>
  </si>
  <si>
    <t>Этап обработки</t>
  </si>
  <si>
    <t>таблица 1</t>
  </si>
  <si>
    <t>Приложение 6  к пояснительной записке 2021 года</t>
  </si>
  <si>
    <t>таблица 2</t>
  </si>
  <si>
    <t>таблица 3</t>
  </si>
  <si>
    <t xml:space="preserve">Расчет объема субсидии бюджетам муниципальных образований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2021 год </t>
  </si>
  <si>
    <t xml:space="preserve">Расчет объема субсидии бюджетам муниципальных образований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2022 год </t>
  </si>
  <si>
    <t xml:space="preserve">Расчет объема субсидии бюджетам муниципальных образований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</si>
</sst>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"/>
    <numFmt numFmtId="167" formatCode="#,##0.0000"/>
    <numFmt numFmtId="168" formatCode="0.00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6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8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/>
    </xf>
    <xf numFmtId="4" fontId="4" fillId="2" borderId="14" xfId="0" applyNumberFormat="1" applyFont="1" applyFill="1" applyBorder="1" applyAlignment="1">
      <alignment horizontal="center" vertical="center"/>
    </xf>
    <xf numFmtId="4" fontId="4" fillId="2" borderId="1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4" fontId="3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right" vertical="top"/>
    </xf>
    <xf numFmtId="4" fontId="13" fillId="0" borderId="0" xfId="1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8"/>
  <sheetViews>
    <sheetView view="pageBreakPreview" zoomScale="70" zoomScaleNormal="70" zoomScaleSheetLayoutView="70" workbookViewId="0">
      <selection activeCell="A4" sqref="A4:A6"/>
    </sheetView>
  </sheetViews>
  <sheetFormatPr defaultRowHeight="15" x14ac:dyDescent="0.25"/>
  <cols>
    <col min="1" max="1" width="10.140625" style="29" customWidth="1"/>
    <col min="2" max="2" width="73.5703125" style="29" customWidth="1"/>
    <col min="3" max="3" width="19.85546875" style="29" customWidth="1"/>
    <col min="4" max="4" width="32.7109375" style="29" customWidth="1"/>
    <col min="5" max="5" width="23.28515625" style="29" customWidth="1"/>
    <col min="6" max="6" width="22.28515625" style="29" customWidth="1"/>
    <col min="7" max="7" width="26.28515625" style="29" customWidth="1"/>
    <col min="8" max="8" width="26.42578125" style="29" customWidth="1"/>
    <col min="9" max="9" width="29.42578125" style="29" customWidth="1"/>
    <col min="10" max="10" width="28.5703125" style="46" customWidth="1"/>
    <col min="11" max="16384" width="9.140625" style="29"/>
  </cols>
  <sheetData>
    <row r="1" spans="1:12" ht="18.75" x14ac:dyDescent="0.25">
      <c r="J1" s="67" t="s">
        <v>137</v>
      </c>
    </row>
    <row r="2" spans="1:12" ht="18.75" x14ac:dyDescent="0.25">
      <c r="J2" s="68" t="s">
        <v>136</v>
      </c>
    </row>
    <row r="3" spans="1:12" ht="98.25" customHeight="1" thickBot="1" x14ac:dyDescent="0.3">
      <c r="A3" s="61" t="s">
        <v>140</v>
      </c>
      <c r="B3" s="61"/>
      <c r="C3" s="61"/>
      <c r="D3" s="61"/>
      <c r="E3" s="61"/>
      <c r="F3" s="61"/>
      <c r="G3" s="61"/>
      <c r="H3" s="61"/>
      <c r="I3" s="61"/>
      <c r="J3" s="61"/>
      <c r="K3" s="28"/>
      <c r="L3" s="28"/>
    </row>
    <row r="4" spans="1:12" ht="55.5" customHeight="1" x14ac:dyDescent="0.25">
      <c r="A4" s="57" t="s">
        <v>0</v>
      </c>
      <c r="B4" s="55" t="s">
        <v>4</v>
      </c>
      <c r="C4" s="62" t="s">
        <v>135</v>
      </c>
      <c r="D4" s="55" t="s">
        <v>5</v>
      </c>
      <c r="E4" s="55" t="s">
        <v>2</v>
      </c>
      <c r="F4" s="55" t="s">
        <v>3</v>
      </c>
      <c r="G4" s="55" t="s">
        <v>6</v>
      </c>
      <c r="H4" s="55" t="s">
        <v>7</v>
      </c>
      <c r="I4" s="59" t="s">
        <v>1</v>
      </c>
      <c r="J4" s="65" t="s">
        <v>132</v>
      </c>
      <c r="K4" s="28"/>
      <c r="L4" s="28"/>
    </row>
    <row r="5" spans="1:12" ht="150" customHeight="1" x14ac:dyDescent="0.25">
      <c r="A5" s="58"/>
      <c r="B5" s="56"/>
      <c r="C5" s="63"/>
      <c r="D5" s="56"/>
      <c r="E5" s="56"/>
      <c r="F5" s="56"/>
      <c r="G5" s="56"/>
      <c r="H5" s="56"/>
      <c r="I5" s="60"/>
      <c r="J5" s="66"/>
      <c r="K5" s="30"/>
      <c r="L5" s="30"/>
    </row>
    <row r="6" spans="1:12" ht="15" customHeight="1" x14ac:dyDescent="0.25">
      <c r="A6" s="58"/>
      <c r="B6" s="56"/>
      <c r="C6" s="64"/>
      <c r="D6" s="56"/>
      <c r="E6" s="56"/>
      <c r="F6" s="56"/>
      <c r="G6" s="56"/>
      <c r="H6" s="56"/>
      <c r="I6" s="60"/>
      <c r="J6" s="66"/>
    </row>
    <row r="7" spans="1:12" ht="40.5" customHeight="1" x14ac:dyDescent="0.25">
      <c r="A7" s="52" t="s">
        <v>131</v>
      </c>
      <c r="B7" s="53"/>
      <c r="C7" s="54"/>
      <c r="D7" s="18">
        <f>D8+D26+D50+D70+D87+D110+D158+D171+D192+D198+D214+D236+D294+D309+D316+D324+D352</f>
        <v>4237.8116999999993</v>
      </c>
      <c r="E7" s="19" t="s">
        <v>13</v>
      </c>
      <c r="F7" s="19" t="s">
        <v>13</v>
      </c>
      <c r="G7" s="18">
        <f>G8+G26+G50+G70+G87+G110+G158+G171+G192+G198+G214+G236+G294+G309+G316+G324+G352</f>
        <v>55682945.593499988</v>
      </c>
      <c r="H7" s="19" t="s">
        <v>13</v>
      </c>
      <c r="I7" s="23">
        <f>I8+I26+I50+I70+I87+I110+I158+I171+I192+I198+I214+I236+I294+I309+I316+I324+I352</f>
        <v>50149641.442677997</v>
      </c>
      <c r="J7" s="20">
        <f>J8+J26+J50+J70+J87+J110+J158+J171+J192+J198+J214+J236+J294+J309+J316+J324+J352</f>
        <v>50150000</v>
      </c>
    </row>
    <row r="8" spans="1:12" ht="23.25" x14ac:dyDescent="0.25">
      <c r="A8" s="49" t="s">
        <v>115</v>
      </c>
      <c r="B8" s="50"/>
      <c r="C8" s="51"/>
      <c r="D8" s="31">
        <f>D9+D11+D15+D19+D23</f>
        <v>167.72000000000003</v>
      </c>
      <c r="E8" s="31" t="s">
        <v>13</v>
      </c>
      <c r="F8" s="31" t="s">
        <v>13</v>
      </c>
      <c r="G8" s="32">
        <f>G9+G11+G15+G19+G23</f>
        <v>2057409.6236</v>
      </c>
      <c r="H8" s="33" t="s">
        <v>13</v>
      </c>
      <c r="I8" s="34">
        <f>I9+I11+I15+I19+I23</f>
        <v>1838760.1224199999</v>
      </c>
      <c r="J8" s="11">
        <f>SUM(J9:J23)</f>
        <v>1838900</v>
      </c>
    </row>
    <row r="9" spans="1:12" ht="20.25" x14ac:dyDescent="0.25">
      <c r="A9" s="22">
        <v>1</v>
      </c>
      <c r="B9" s="21" t="s">
        <v>41</v>
      </c>
      <c r="C9" s="21" t="s">
        <v>13</v>
      </c>
      <c r="D9" s="21">
        <v>3.52</v>
      </c>
      <c r="E9" s="1" t="s">
        <v>13</v>
      </c>
      <c r="F9" s="21">
        <v>398</v>
      </c>
      <c r="G9" s="2">
        <f>D10*E10+D9*F9</f>
        <v>66404.800000000003</v>
      </c>
      <c r="H9" s="21">
        <v>0.92</v>
      </c>
      <c r="I9" s="35">
        <f>G9*H9</f>
        <v>61092.416000000005</v>
      </c>
      <c r="J9" s="11">
        <f t="shared" ref="J9:J71" si="0">ROUND(I9,-2)</f>
        <v>61100</v>
      </c>
    </row>
    <row r="10" spans="1:12" ht="20.25" x14ac:dyDescent="0.25">
      <c r="A10" s="22"/>
      <c r="B10" s="21"/>
      <c r="C10" s="8" t="s">
        <v>14</v>
      </c>
      <c r="D10" s="21">
        <v>3.52</v>
      </c>
      <c r="E10" s="1">
        <v>18467</v>
      </c>
      <c r="F10" s="21"/>
      <c r="G10" s="21"/>
      <c r="H10" s="21"/>
      <c r="I10" s="24"/>
      <c r="J10" s="11"/>
    </row>
    <row r="11" spans="1:12" ht="20.25" x14ac:dyDescent="0.25">
      <c r="A11" s="22">
        <v>2</v>
      </c>
      <c r="B11" s="21" t="s">
        <v>40</v>
      </c>
      <c r="C11" s="21" t="s">
        <v>13</v>
      </c>
      <c r="D11" s="21">
        <v>45.7</v>
      </c>
      <c r="E11" s="1" t="s">
        <v>13</v>
      </c>
      <c r="F11" s="21">
        <v>398</v>
      </c>
      <c r="G11" s="2">
        <f>D12*E12+D13*E13+D14*E14+D11*F11</f>
        <v>541132.9</v>
      </c>
      <c r="H11" s="21">
        <v>0.88</v>
      </c>
      <c r="I11" s="35">
        <f>G11*H11</f>
        <v>476196.95200000005</v>
      </c>
      <c r="J11" s="11">
        <f t="shared" si="0"/>
        <v>476200</v>
      </c>
    </row>
    <row r="12" spans="1:12" ht="20.25" x14ac:dyDescent="0.25">
      <c r="A12" s="22"/>
      <c r="B12" s="21"/>
      <c r="C12" s="8" t="s">
        <v>14</v>
      </c>
      <c r="D12" s="1">
        <v>20</v>
      </c>
      <c r="E12" s="1">
        <v>18467</v>
      </c>
      <c r="F12" s="21"/>
      <c r="G12" s="21"/>
      <c r="H12" s="21"/>
      <c r="I12" s="24"/>
      <c r="J12" s="11"/>
    </row>
    <row r="13" spans="1:12" ht="20.25" x14ac:dyDescent="0.25">
      <c r="A13" s="22"/>
      <c r="B13" s="21"/>
      <c r="C13" s="8" t="s">
        <v>17</v>
      </c>
      <c r="D13" s="1">
        <v>7</v>
      </c>
      <c r="E13" s="1">
        <v>8402</v>
      </c>
      <c r="F13" s="21"/>
      <c r="G13" s="21"/>
      <c r="H13" s="21"/>
      <c r="I13" s="24"/>
      <c r="J13" s="11"/>
    </row>
    <row r="14" spans="1:12" ht="20.25" x14ac:dyDescent="0.25">
      <c r="A14" s="22"/>
      <c r="B14" s="21"/>
      <c r="C14" s="8" t="s">
        <v>18</v>
      </c>
      <c r="D14" s="7">
        <v>18.7</v>
      </c>
      <c r="E14" s="1">
        <v>5069</v>
      </c>
      <c r="F14" s="21"/>
      <c r="G14" s="21"/>
      <c r="H14" s="21"/>
      <c r="I14" s="24"/>
      <c r="J14" s="11"/>
    </row>
    <row r="15" spans="1:12" ht="20.25" x14ac:dyDescent="0.25">
      <c r="A15" s="22">
        <v>3</v>
      </c>
      <c r="B15" s="21" t="s">
        <v>25</v>
      </c>
      <c r="C15" s="21" t="s">
        <v>13</v>
      </c>
      <c r="D15" s="21">
        <v>40.200000000000003</v>
      </c>
      <c r="E15" s="21" t="s">
        <v>13</v>
      </c>
      <c r="F15" s="21">
        <v>398</v>
      </c>
      <c r="G15" s="2">
        <f>D16*E16+D17*E17+D18*E18+D15*F15</f>
        <v>318214.39999999997</v>
      </c>
      <c r="H15" s="21">
        <v>0.92</v>
      </c>
      <c r="I15" s="35">
        <f>G15*H15</f>
        <v>292757.24799999996</v>
      </c>
      <c r="J15" s="11">
        <f t="shared" si="0"/>
        <v>292800</v>
      </c>
    </row>
    <row r="16" spans="1:12" ht="20.25" x14ac:dyDescent="0.25">
      <c r="A16" s="22"/>
      <c r="B16" s="21"/>
      <c r="C16" s="8" t="s">
        <v>15</v>
      </c>
      <c r="D16" s="21">
        <v>8</v>
      </c>
      <c r="E16" s="1">
        <v>15291</v>
      </c>
      <c r="F16" s="21"/>
      <c r="G16" s="21"/>
      <c r="H16" s="21"/>
      <c r="I16" s="24"/>
      <c r="J16" s="11"/>
    </row>
    <row r="17" spans="1:10" ht="20.25" x14ac:dyDescent="0.25">
      <c r="A17" s="22"/>
      <c r="B17" s="21"/>
      <c r="C17" s="8" t="s">
        <v>17</v>
      </c>
      <c r="D17" s="21">
        <v>5</v>
      </c>
      <c r="E17" s="1">
        <v>8402</v>
      </c>
      <c r="F17" s="21"/>
      <c r="G17" s="21"/>
      <c r="H17" s="21"/>
      <c r="I17" s="24"/>
      <c r="J17" s="11"/>
    </row>
    <row r="18" spans="1:10" ht="20.25" x14ac:dyDescent="0.25">
      <c r="A18" s="22"/>
      <c r="B18" s="21"/>
      <c r="C18" s="8" t="s">
        <v>18</v>
      </c>
      <c r="D18" s="21">
        <v>27.2</v>
      </c>
      <c r="E18" s="1">
        <v>5069</v>
      </c>
      <c r="F18" s="21"/>
      <c r="G18" s="21"/>
      <c r="H18" s="21"/>
      <c r="I18" s="24"/>
      <c r="J18" s="11"/>
    </row>
    <row r="19" spans="1:10" ht="20.25" x14ac:dyDescent="0.25">
      <c r="A19" s="22">
        <v>4</v>
      </c>
      <c r="B19" s="21" t="s">
        <v>19</v>
      </c>
      <c r="C19" s="21" t="s">
        <v>13</v>
      </c>
      <c r="D19" s="21">
        <v>16.399999999999999</v>
      </c>
      <c r="E19" s="21" t="s">
        <v>13</v>
      </c>
      <c r="F19" s="21">
        <v>398</v>
      </c>
      <c r="G19" s="2">
        <f>D20*E20+D21*E21+D22*E22+D19*F19</f>
        <v>183641.22360000003</v>
      </c>
      <c r="H19" s="21">
        <v>0.95</v>
      </c>
      <c r="I19" s="35">
        <f>G19*H19</f>
        <v>174459.16242000001</v>
      </c>
      <c r="J19" s="11">
        <f t="shared" si="0"/>
        <v>174500</v>
      </c>
    </row>
    <row r="20" spans="1:10" ht="20.25" x14ac:dyDescent="0.25">
      <c r="A20" s="22"/>
      <c r="B20" s="21"/>
      <c r="C20" s="8" t="s">
        <v>15</v>
      </c>
      <c r="D20" s="1">
        <v>7</v>
      </c>
      <c r="E20" s="1">
        <v>15291</v>
      </c>
      <c r="F20" s="21"/>
      <c r="G20" s="21"/>
      <c r="H20" s="21"/>
      <c r="I20" s="24"/>
      <c r="J20" s="11"/>
    </row>
    <row r="21" spans="1:10" ht="20.25" x14ac:dyDescent="0.25">
      <c r="A21" s="22"/>
      <c r="B21" s="21"/>
      <c r="C21" s="8" t="s">
        <v>17</v>
      </c>
      <c r="D21" s="21">
        <v>6.7291999999999996</v>
      </c>
      <c r="E21" s="1">
        <v>8402</v>
      </c>
      <c r="F21" s="21"/>
      <c r="G21" s="21"/>
      <c r="H21" s="21"/>
      <c r="I21" s="24"/>
      <c r="J21" s="11"/>
    </row>
    <row r="22" spans="1:10" ht="20.25" x14ac:dyDescent="0.25">
      <c r="A22" s="22"/>
      <c r="B22" s="21"/>
      <c r="C22" s="8" t="s">
        <v>18</v>
      </c>
      <c r="D22" s="21">
        <v>2.6707999999999998</v>
      </c>
      <c r="E22" s="1">
        <v>5069</v>
      </c>
      <c r="F22" s="21"/>
      <c r="G22" s="21"/>
      <c r="H22" s="21"/>
      <c r="I22" s="24"/>
      <c r="J22" s="11"/>
    </row>
    <row r="23" spans="1:10" ht="20.25" x14ac:dyDescent="0.25">
      <c r="A23" s="22">
        <v>5</v>
      </c>
      <c r="B23" s="21" t="s">
        <v>34</v>
      </c>
      <c r="C23" s="21" t="s">
        <v>13</v>
      </c>
      <c r="D23" s="21">
        <v>61.9</v>
      </c>
      <c r="E23" s="21" t="s">
        <v>13</v>
      </c>
      <c r="F23" s="21">
        <v>398</v>
      </c>
      <c r="G23" s="2">
        <f>D24*E24+D25*E25+D23*F23</f>
        <v>948016.29999999993</v>
      </c>
      <c r="H23" s="21">
        <v>0.88</v>
      </c>
      <c r="I23" s="35">
        <f>G23*H23</f>
        <v>834254.34399999992</v>
      </c>
      <c r="J23" s="11">
        <f t="shared" si="0"/>
        <v>834300</v>
      </c>
    </row>
    <row r="24" spans="1:10" ht="20.25" x14ac:dyDescent="0.25">
      <c r="A24" s="22"/>
      <c r="B24" s="21"/>
      <c r="C24" s="8" t="s">
        <v>14</v>
      </c>
      <c r="D24" s="21">
        <v>45.5</v>
      </c>
      <c r="E24" s="1">
        <v>18467</v>
      </c>
      <c r="F24" s="21"/>
      <c r="G24" s="21"/>
      <c r="H24" s="21"/>
      <c r="I24" s="24"/>
      <c r="J24" s="11"/>
    </row>
    <row r="25" spans="1:10" ht="20.25" x14ac:dyDescent="0.25">
      <c r="A25" s="22"/>
      <c r="B25" s="21"/>
      <c r="C25" s="8" t="s">
        <v>18</v>
      </c>
      <c r="D25" s="21">
        <v>16.399999999999999</v>
      </c>
      <c r="E25" s="1">
        <v>5069</v>
      </c>
      <c r="F25" s="21"/>
      <c r="G25" s="21"/>
      <c r="H25" s="21"/>
      <c r="I25" s="24"/>
      <c r="J25" s="11"/>
    </row>
    <row r="26" spans="1:10" ht="23.25" x14ac:dyDescent="0.25">
      <c r="A26" s="49" t="s">
        <v>116</v>
      </c>
      <c r="B26" s="50"/>
      <c r="C26" s="51"/>
      <c r="D26" s="31">
        <f>D27+D32+D38+D42+D45</f>
        <v>485.7</v>
      </c>
      <c r="E26" s="31" t="s">
        <v>13</v>
      </c>
      <c r="F26" s="31" t="s">
        <v>13</v>
      </c>
      <c r="G26" s="32">
        <f>G27+G32+G38+G42+G45</f>
        <v>7187301.8999999994</v>
      </c>
      <c r="H26" s="33" t="s">
        <v>13</v>
      </c>
      <c r="I26" s="34">
        <f>I27+I32+I38+I42+I45</f>
        <v>6827936.8049999997</v>
      </c>
      <c r="J26" s="11">
        <f>SUM(J27:J45)</f>
        <v>6828100</v>
      </c>
    </row>
    <row r="27" spans="1:10" ht="20.25" x14ac:dyDescent="0.25">
      <c r="A27" s="22">
        <v>6</v>
      </c>
      <c r="B27" s="21" t="s">
        <v>42</v>
      </c>
      <c r="C27" s="21" t="s">
        <v>13</v>
      </c>
      <c r="D27" s="21">
        <v>133</v>
      </c>
      <c r="E27" s="21" t="s">
        <v>13</v>
      </c>
      <c r="F27" s="21">
        <v>398</v>
      </c>
      <c r="G27" s="2">
        <f>D28*E28+D29*E29+D30*E30+D31*E31+D27*F27</f>
        <v>1944370</v>
      </c>
      <c r="H27" s="21">
        <v>0.95</v>
      </c>
      <c r="I27" s="35">
        <f>G27*H27</f>
        <v>1847151.5</v>
      </c>
      <c r="J27" s="11">
        <f t="shared" si="0"/>
        <v>1847200</v>
      </c>
    </row>
    <row r="28" spans="1:10" ht="20.25" x14ac:dyDescent="0.25">
      <c r="A28" s="22"/>
      <c r="B28" s="21"/>
      <c r="C28" s="8" t="s">
        <v>14</v>
      </c>
      <c r="D28" s="21">
        <v>73</v>
      </c>
      <c r="E28" s="1">
        <v>18467</v>
      </c>
      <c r="F28" s="21"/>
      <c r="G28" s="21"/>
      <c r="H28" s="21"/>
      <c r="I28" s="24"/>
      <c r="J28" s="11"/>
    </row>
    <row r="29" spans="1:10" ht="20.25" x14ac:dyDescent="0.25">
      <c r="A29" s="22"/>
      <c r="B29" s="21"/>
      <c r="C29" s="8" t="s">
        <v>15</v>
      </c>
      <c r="D29" s="21">
        <v>20</v>
      </c>
      <c r="E29" s="1">
        <v>15291</v>
      </c>
      <c r="F29" s="21"/>
      <c r="G29" s="21"/>
      <c r="H29" s="21"/>
      <c r="I29" s="24"/>
      <c r="J29" s="11"/>
    </row>
    <row r="30" spans="1:10" ht="20.25" x14ac:dyDescent="0.25">
      <c r="A30" s="22"/>
      <c r="B30" s="21"/>
      <c r="C30" s="8" t="s">
        <v>16</v>
      </c>
      <c r="D30" s="21">
        <v>5</v>
      </c>
      <c r="E30" s="1">
        <v>12022</v>
      </c>
      <c r="F30" s="21"/>
      <c r="G30" s="21"/>
      <c r="H30" s="21"/>
      <c r="I30" s="24"/>
      <c r="J30" s="11"/>
    </row>
    <row r="31" spans="1:10" ht="20.25" x14ac:dyDescent="0.25">
      <c r="A31" s="22"/>
      <c r="B31" s="21"/>
      <c r="C31" s="8" t="s">
        <v>18</v>
      </c>
      <c r="D31" s="21">
        <v>35</v>
      </c>
      <c r="E31" s="1">
        <v>5069</v>
      </c>
      <c r="F31" s="21"/>
      <c r="G31" s="21"/>
      <c r="H31" s="21"/>
      <c r="I31" s="24"/>
      <c r="J31" s="11"/>
    </row>
    <row r="32" spans="1:10" ht="20.25" x14ac:dyDescent="0.25">
      <c r="A32" s="22">
        <v>7</v>
      </c>
      <c r="B32" s="21" t="s">
        <v>94</v>
      </c>
      <c r="C32" s="21" t="s">
        <v>13</v>
      </c>
      <c r="D32" s="21">
        <v>168.5</v>
      </c>
      <c r="E32" s="21" t="s">
        <v>13</v>
      </c>
      <c r="F32" s="21">
        <v>398</v>
      </c>
      <c r="G32" s="2">
        <f>D33*E33+D34*E34+D35*E35+D36*E36+D37*E37+D32*F32</f>
        <v>2354169.1</v>
      </c>
      <c r="H32" s="21">
        <v>0.95</v>
      </c>
      <c r="I32" s="35">
        <f>G32*H32</f>
        <v>2236460.645</v>
      </c>
      <c r="J32" s="11">
        <f t="shared" si="0"/>
        <v>2236500</v>
      </c>
    </row>
    <row r="33" spans="1:10" ht="20.25" x14ac:dyDescent="0.25">
      <c r="A33" s="22"/>
      <c r="B33" s="21"/>
      <c r="C33" s="8" t="s">
        <v>14</v>
      </c>
      <c r="D33" s="21">
        <v>64</v>
      </c>
      <c r="E33" s="1">
        <v>18467</v>
      </c>
      <c r="F33" s="21"/>
      <c r="G33" s="21"/>
      <c r="H33" s="21"/>
      <c r="I33" s="24"/>
      <c r="J33" s="11"/>
    </row>
    <row r="34" spans="1:10" ht="20.25" x14ac:dyDescent="0.25">
      <c r="A34" s="22"/>
      <c r="B34" s="21"/>
      <c r="C34" s="8" t="s">
        <v>15</v>
      </c>
      <c r="D34" s="21">
        <v>44.5</v>
      </c>
      <c r="E34" s="1">
        <v>15291</v>
      </c>
      <c r="F34" s="21"/>
      <c r="G34" s="21"/>
      <c r="H34" s="21"/>
      <c r="I34" s="24"/>
      <c r="J34" s="11"/>
    </row>
    <row r="35" spans="1:10" ht="20.25" x14ac:dyDescent="0.25">
      <c r="A35" s="22"/>
      <c r="B35" s="21"/>
      <c r="C35" s="8" t="s">
        <v>16</v>
      </c>
      <c r="D35" s="21">
        <v>9.1999999999999993</v>
      </c>
      <c r="E35" s="1">
        <v>12022</v>
      </c>
      <c r="F35" s="21"/>
      <c r="G35" s="21"/>
      <c r="H35" s="21"/>
      <c r="I35" s="24"/>
      <c r="J35" s="11"/>
    </row>
    <row r="36" spans="1:10" ht="20.25" x14ac:dyDescent="0.25">
      <c r="A36" s="22"/>
      <c r="B36" s="21"/>
      <c r="C36" s="8" t="s">
        <v>17</v>
      </c>
      <c r="D36" s="21">
        <v>17</v>
      </c>
      <c r="E36" s="1">
        <v>8402</v>
      </c>
      <c r="F36" s="21"/>
      <c r="G36" s="21"/>
      <c r="H36" s="21"/>
      <c r="I36" s="24"/>
      <c r="J36" s="11"/>
    </row>
    <row r="37" spans="1:10" ht="20.25" x14ac:dyDescent="0.25">
      <c r="A37" s="22"/>
      <c r="B37" s="21"/>
      <c r="C37" s="8" t="s">
        <v>18</v>
      </c>
      <c r="D37" s="21">
        <v>33.799999999999997</v>
      </c>
      <c r="E37" s="1">
        <v>5069</v>
      </c>
      <c r="F37" s="21"/>
      <c r="G37" s="21"/>
      <c r="H37" s="21"/>
      <c r="I37" s="24"/>
      <c r="J37" s="11"/>
    </row>
    <row r="38" spans="1:10" ht="20.25" x14ac:dyDescent="0.25">
      <c r="A38" s="22">
        <v>8</v>
      </c>
      <c r="B38" s="21" t="s">
        <v>48</v>
      </c>
      <c r="C38" s="21" t="s">
        <v>13</v>
      </c>
      <c r="D38" s="21">
        <v>57.7</v>
      </c>
      <c r="E38" s="21" t="s">
        <v>13</v>
      </c>
      <c r="F38" s="21">
        <v>398</v>
      </c>
      <c r="G38" s="2">
        <f>D39*E39+D40*E40+D41*E41+D38*F38</f>
        <v>843129.09999999986</v>
      </c>
      <c r="H38" s="21">
        <v>0.95</v>
      </c>
      <c r="I38" s="35">
        <f>G38*H38</f>
        <v>800972.64499999979</v>
      </c>
      <c r="J38" s="11">
        <f t="shared" si="0"/>
        <v>801000</v>
      </c>
    </row>
    <row r="39" spans="1:10" ht="20.25" x14ac:dyDescent="0.25">
      <c r="A39" s="22"/>
      <c r="B39" s="21"/>
      <c r="C39" s="8" t="s">
        <v>14</v>
      </c>
      <c r="D39" s="21">
        <v>36.4</v>
      </c>
      <c r="E39" s="1">
        <v>18467</v>
      </c>
      <c r="F39" s="21"/>
      <c r="G39" s="21"/>
      <c r="H39" s="21"/>
      <c r="I39" s="24"/>
      <c r="J39" s="11"/>
    </row>
    <row r="40" spans="1:10" ht="20.25" x14ac:dyDescent="0.25">
      <c r="A40" s="22"/>
      <c r="B40" s="21"/>
      <c r="C40" s="8" t="s">
        <v>17</v>
      </c>
      <c r="D40" s="21">
        <v>12</v>
      </c>
      <c r="E40" s="1">
        <v>8402</v>
      </c>
      <c r="F40" s="21"/>
      <c r="G40" s="21"/>
      <c r="H40" s="21"/>
      <c r="I40" s="24"/>
      <c r="J40" s="11"/>
    </row>
    <row r="41" spans="1:10" ht="20.25" x14ac:dyDescent="0.25">
      <c r="A41" s="22"/>
      <c r="B41" s="21"/>
      <c r="C41" s="8" t="s">
        <v>18</v>
      </c>
      <c r="D41" s="21">
        <v>9.3000000000000007</v>
      </c>
      <c r="E41" s="1">
        <v>5069</v>
      </c>
      <c r="F41" s="21"/>
      <c r="G41" s="21"/>
      <c r="H41" s="21"/>
      <c r="I41" s="24"/>
      <c r="J41" s="11"/>
    </row>
    <row r="42" spans="1:10" ht="20.25" x14ac:dyDescent="0.25">
      <c r="A42" s="22">
        <v>9</v>
      </c>
      <c r="B42" s="21" t="s">
        <v>38</v>
      </c>
      <c r="C42" s="21" t="s">
        <v>13</v>
      </c>
      <c r="D42" s="21">
        <v>90</v>
      </c>
      <c r="E42" s="21" t="s">
        <v>13</v>
      </c>
      <c r="F42" s="21">
        <v>398</v>
      </c>
      <c r="G42" s="2">
        <f>D43*E43+D44*E44+D42*F42</f>
        <v>1487743</v>
      </c>
      <c r="H42" s="21">
        <v>0.95</v>
      </c>
      <c r="I42" s="35">
        <f>G42*H42</f>
        <v>1413355.8499999999</v>
      </c>
      <c r="J42" s="11">
        <f t="shared" si="0"/>
        <v>1413400</v>
      </c>
    </row>
    <row r="43" spans="1:10" ht="20.25" x14ac:dyDescent="0.25">
      <c r="A43" s="22"/>
      <c r="B43" s="21"/>
      <c r="C43" s="8" t="s">
        <v>14</v>
      </c>
      <c r="D43" s="21">
        <v>57.4</v>
      </c>
      <c r="E43" s="1">
        <v>18467</v>
      </c>
      <c r="F43" s="21"/>
      <c r="G43" s="21"/>
      <c r="H43" s="21"/>
      <c r="I43" s="24"/>
      <c r="J43" s="11"/>
    </row>
    <row r="44" spans="1:10" ht="20.25" x14ac:dyDescent="0.25">
      <c r="A44" s="22"/>
      <c r="B44" s="21"/>
      <c r="C44" s="8" t="s">
        <v>16</v>
      </c>
      <c r="D44" s="21">
        <v>32.6</v>
      </c>
      <c r="E44" s="1">
        <v>12022</v>
      </c>
      <c r="F44" s="21"/>
      <c r="G44" s="21"/>
      <c r="H44" s="21"/>
      <c r="I44" s="24"/>
      <c r="J44" s="11"/>
    </row>
    <row r="45" spans="1:10" ht="20.25" x14ac:dyDescent="0.25">
      <c r="A45" s="22">
        <v>10</v>
      </c>
      <c r="B45" s="21" t="s">
        <v>39</v>
      </c>
      <c r="C45" s="21" t="s">
        <v>13</v>
      </c>
      <c r="D45" s="21">
        <v>36.5</v>
      </c>
      <c r="E45" s="21" t="s">
        <v>13</v>
      </c>
      <c r="F45" s="21">
        <v>398</v>
      </c>
      <c r="G45" s="2">
        <f>D46*E46+D47*E47+D48*E48+D49*E49+D45*F45</f>
        <v>557890.70000000007</v>
      </c>
      <c r="H45" s="21">
        <v>0.95</v>
      </c>
      <c r="I45" s="35">
        <f>G45*H45</f>
        <v>529996.16500000004</v>
      </c>
      <c r="J45" s="11">
        <f t="shared" si="0"/>
        <v>530000</v>
      </c>
    </row>
    <row r="46" spans="1:10" ht="20.25" x14ac:dyDescent="0.25">
      <c r="A46" s="22"/>
      <c r="B46" s="21"/>
      <c r="C46" s="8" t="s">
        <v>14</v>
      </c>
      <c r="D46" s="21">
        <v>12</v>
      </c>
      <c r="E46" s="1">
        <v>18467</v>
      </c>
      <c r="F46" s="21"/>
      <c r="G46" s="21"/>
      <c r="H46" s="21"/>
      <c r="I46" s="24"/>
      <c r="J46" s="11"/>
    </row>
    <row r="47" spans="1:10" ht="20.25" x14ac:dyDescent="0.25">
      <c r="A47" s="22"/>
      <c r="B47" s="21"/>
      <c r="C47" s="8" t="s">
        <v>15</v>
      </c>
      <c r="D47" s="21">
        <v>16.3</v>
      </c>
      <c r="E47" s="1">
        <v>15291</v>
      </c>
      <c r="F47" s="21"/>
      <c r="G47" s="21"/>
      <c r="H47" s="21"/>
      <c r="I47" s="24"/>
      <c r="J47" s="11"/>
    </row>
    <row r="48" spans="1:10" ht="20.25" x14ac:dyDescent="0.25">
      <c r="A48" s="22"/>
      <c r="B48" s="21"/>
      <c r="C48" s="8" t="s">
        <v>16</v>
      </c>
      <c r="D48" s="21">
        <v>1</v>
      </c>
      <c r="E48" s="1">
        <v>12022</v>
      </c>
      <c r="F48" s="21"/>
      <c r="G48" s="21"/>
      <c r="H48" s="21"/>
      <c r="I48" s="24"/>
      <c r="J48" s="11"/>
    </row>
    <row r="49" spans="1:10" ht="20.25" x14ac:dyDescent="0.25">
      <c r="A49" s="22"/>
      <c r="B49" s="21"/>
      <c r="C49" s="8" t="s">
        <v>17</v>
      </c>
      <c r="D49" s="21">
        <v>7.2</v>
      </c>
      <c r="E49" s="1">
        <v>8402</v>
      </c>
      <c r="F49" s="21"/>
      <c r="G49" s="21"/>
      <c r="H49" s="21"/>
      <c r="I49" s="24"/>
      <c r="J49" s="11"/>
    </row>
    <row r="50" spans="1:10" ht="22.5" x14ac:dyDescent="0.25">
      <c r="A50" s="49" t="s">
        <v>117</v>
      </c>
      <c r="B50" s="50"/>
      <c r="C50" s="51"/>
      <c r="D50" s="31">
        <f>D51+D53+D55+D60+D63+D65</f>
        <v>172.87</v>
      </c>
      <c r="E50" s="31" t="s">
        <v>13</v>
      </c>
      <c r="F50" s="31" t="s">
        <v>13</v>
      </c>
      <c r="G50" s="32">
        <f>G51+G53+G55+G60+G63+G65</f>
        <v>2067405.2999999998</v>
      </c>
      <c r="H50" s="31" t="s">
        <v>13</v>
      </c>
      <c r="I50" s="34">
        <f>I51+I53+I55+I60+I63+I65</f>
        <v>1851735.4820000001</v>
      </c>
      <c r="J50" s="11">
        <f>SUM(J51:J65)</f>
        <v>1851800</v>
      </c>
    </row>
    <row r="51" spans="1:10" ht="20.25" x14ac:dyDescent="0.25">
      <c r="A51" s="22">
        <v>11</v>
      </c>
      <c r="B51" s="21" t="s">
        <v>33</v>
      </c>
      <c r="C51" s="21" t="s">
        <v>13</v>
      </c>
      <c r="D51" s="21">
        <v>23.5</v>
      </c>
      <c r="E51" s="21" t="s">
        <v>13</v>
      </c>
      <c r="F51" s="21">
        <v>398</v>
      </c>
      <c r="G51" s="2">
        <f>D52*E52+D51*F51</f>
        <v>443327.5</v>
      </c>
      <c r="H51" s="21">
        <v>0.89</v>
      </c>
      <c r="I51" s="35">
        <f>G51*H51</f>
        <v>394561.47500000003</v>
      </c>
      <c r="J51" s="11">
        <f t="shared" si="0"/>
        <v>394600</v>
      </c>
    </row>
    <row r="52" spans="1:10" ht="20.25" x14ac:dyDescent="0.25">
      <c r="A52" s="22"/>
      <c r="B52" s="21"/>
      <c r="C52" s="8" t="s">
        <v>14</v>
      </c>
      <c r="D52" s="21">
        <v>23.5</v>
      </c>
      <c r="E52" s="1">
        <v>18467</v>
      </c>
      <c r="F52" s="21"/>
      <c r="G52" s="21"/>
      <c r="H52" s="21"/>
      <c r="I52" s="24"/>
      <c r="J52" s="11"/>
    </row>
    <row r="53" spans="1:10" ht="20.25" x14ac:dyDescent="0.25">
      <c r="A53" s="22">
        <v>12</v>
      </c>
      <c r="B53" s="21" t="s">
        <v>82</v>
      </c>
      <c r="C53" s="21" t="s">
        <v>13</v>
      </c>
      <c r="D53" s="21">
        <v>30</v>
      </c>
      <c r="E53" s="21" t="s">
        <v>13</v>
      </c>
      <c r="F53" s="21">
        <v>398</v>
      </c>
      <c r="G53" s="2">
        <f>D54*E54+D53*F53</f>
        <v>565950</v>
      </c>
      <c r="H53" s="21">
        <v>0.92</v>
      </c>
      <c r="I53" s="35">
        <f>G53*H53</f>
        <v>520674</v>
      </c>
      <c r="J53" s="11">
        <f t="shared" si="0"/>
        <v>520700</v>
      </c>
    </row>
    <row r="54" spans="1:10" ht="20.25" x14ac:dyDescent="0.25">
      <c r="A54" s="22"/>
      <c r="B54" s="21"/>
      <c r="C54" s="8" t="s">
        <v>14</v>
      </c>
      <c r="D54" s="21">
        <v>30</v>
      </c>
      <c r="E54" s="1">
        <v>18467</v>
      </c>
      <c r="F54" s="21"/>
      <c r="G54" s="21"/>
      <c r="H54" s="21"/>
      <c r="I54" s="24"/>
      <c r="J54" s="11"/>
    </row>
    <row r="55" spans="1:10" ht="20.25" x14ac:dyDescent="0.25">
      <c r="A55" s="22">
        <v>13</v>
      </c>
      <c r="B55" s="21" t="s">
        <v>21</v>
      </c>
      <c r="C55" s="21" t="s">
        <v>13</v>
      </c>
      <c r="D55" s="21">
        <v>43</v>
      </c>
      <c r="E55" s="21" t="s">
        <v>13</v>
      </c>
      <c r="F55" s="21">
        <v>398</v>
      </c>
      <c r="G55" s="2">
        <f>D56*E56+D57*E57+D58*E58+D59*E59+D55*F55</f>
        <v>546598.89999999991</v>
      </c>
      <c r="H55" s="21">
        <v>0.88</v>
      </c>
      <c r="I55" s="35">
        <f>G55*H55</f>
        <v>481007.03199999995</v>
      </c>
      <c r="J55" s="11">
        <f t="shared" si="0"/>
        <v>481000</v>
      </c>
    </row>
    <row r="56" spans="1:10" ht="20.25" x14ac:dyDescent="0.25">
      <c r="A56" s="22"/>
      <c r="B56" s="21"/>
      <c r="C56" s="8" t="s">
        <v>14</v>
      </c>
      <c r="D56" s="1">
        <v>8</v>
      </c>
      <c r="E56" s="1">
        <v>18467</v>
      </c>
      <c r="F56" s="21"/>
      <c r="G56" s="21"/>
      <c r="H56" s="21"/>
      <c r="I56" s="24"/>
      <c r="J56" s="11"/>
    </row>
    <row r="57" spans="1:10" ht="20.25" x14ac:dyDescent="0.25">
      <c r="A57" s="22"/>
      <c r="B57" s="21"/>
      <c r="C57" s="8" t="s">
        <v>15</v>
      </c>
      <c r="D57" s="7">
        <v>10.1</v>
      </c>
      <c r="E57" s="1">
        <v>15291</v>
      </c>
      <c r="F57" s="21"/>
      <c r="G57" s="21"/>
      <c r="H57" s="21"/>
      <c r="I57" s="24"/>
      <c r="J57" s="11"/>
    </row>
    <row r="58" spans="1:10" ht="20.25" x14ac:dyDescent="0.25">
      <c r="A58" s="22"/>
      <c r="B58" s="21"/>
      <c r="C58" s="8" t="s">
        <v>16</v>
      </c>
      <c r="D58" s="1">
        <v>5</v>
      </c>
      <c r="E58" s="1">
        <v>12022</v>
      </c>
      <c r="F58" s="21"/>
      <c r="G58" s="21"/>
      <c r="H58" s="21"/>
      <c r="I58" s="24"/>
      <c r="J58" s="11"/>
    </row>
    <row r="59" spans="1:10" ht="20.25" x14ac:dyDescent="0.25">
      <c r="A59" s="22"/>
      <c r="B59" s="21"/>
      <c r="C59" s="8" t="s">
        <v>17</v>
      </c>
      <c r="D59" s="7">
        <v>19.899999999999999</v>
      </c>
      <c r="E59" s="1">
        <v>8402</v>
      </c>
      <c r="F59" s="21"/>
      <c r="G59" s="21"/>
      <c r="H59" s="21"/>
      <c r="I59" s="24"/>
      <c r="J59" s="11"/>
    </row>
    <row r="60" spans="1:10" ht="20.25" x14ac:dyDescent="0.25">
      <c r="A60" s="22">
        <v>14</v>
      </c>
      <c r="B60" s="21" t="s">
        <v>55</v>
      </c>
      <c r="C60" s="21" t="s">
        <v>13</v>
      </c>
      <c r="D60" s="21">
        <v>63.4</v>
      </c>
      <c r="E60" s="21" t="s">
        <v>13</v>
      </c>
      <c r="F60" s="21">
        <v>398</v>
      </c>
      <c r="G60" s="2">
        <f>D61*E61+D62*E62+D60*F60</f>
        <v>386603.8</v>
      </c>
      <c r="H60" s="21">
        <v>0.89</v>
      </c>
      <c r="I60" s="35">
        <f>G60*H60</f>
        <v>344077.38199999998</v>
      </c>
      <c r="J60" s="11">
        <f t="shared" si="0"/>
        <v>344100</v>
      </c>
    </row>
    <row r="61" spans="1:10" ht="20.25" x14ac:dyDescent="0.25">
      <c r="A61" s="22"/>
      <c r="B61" s="21"/>
      <c r="C61" s="8" t="s">
        <v>17</v>
      </c>
      <c r="D61" s="1">
        <v>12</v>
      </c>
      <c r="E61" s="1">
        <v>8402</v>
      </c>
      <c r="F61" s="21"/>
      <c r="G61" s="21"/>
      <c r="H61" s="21"/>
      <c r="I61" s="24"/>
      <c r="J61" s="11"/>
    </row>
    <row r="62" spans="1:10" ht="20.25" x14ac:dyDescent="0.25">
      <c r="A62" s="22"/>
      <c r="B62" s="21"/>
      <c r="C62" s="8" t="s">
        <v>18</v>
      </c>
      <c r="D62" s="7">
        <v>51.4</v>
      </c>
      <c r="E62" s="1">
        <v>5069</v>
      </c>
      <c r="F62" s="21"/>
      <c r="G62" s="21"/>
      <c r="H62" s="21"/>
      <c r="I62" s="24"/>
      <c r="J62" s="11"/>
    </row>
    <row r="63" spans="1:10" ht="20.25" x14ac:dyDescent="0.25">
      <c r="A63" s="22">
        <v>15</v>
      </c>
      <c r="B63" s="21" t="s">
        <v>93</v>
      </c>
      <c r="C63" s="21" t="s">
        <v>13</v>
      </c>
      <c r="D63" s="21">
        <v>1.87</v>
      </c>
      <c r="E63" s="21" t="s">
        <v>13</v>
      </c>
      <c r="F63" s="21">
        <v>398</v>
      </c>
      <c r="G63" s="2">
        <f>D64*E64+D63*F63</f>
        <v>23225.4</v>
      </c>
      <c r="H63" s="12">
        <v>0.9</v>
      </c>
      <c r="I63" s="35">
        <f>G63*H63</f>
        <v>20902.86</v>
      </c>
      <c r="J63" s="11">
        <f t="shared" si="0"/>
        <v>20900</v>
      </c>
    </row>
    <row r="64" spans="1:10" ht="20.25" x14ac:dyDescent="0.25">
      <c r="A64" s="22"/>
      <c r="B64" s="21"/>
      <c r="C64" s="8" t="s">
        <v>16</v>
      </c>
      <c r="D64" s="2">
        <v>1.87</v>
      </c>
      <c r="E64" s="1">
        <v>12022</v>
      </c>
      <c r="F64" s="21"/>
      <c r="G64" s="21"/>
      <c r="H64" s="21"/>
      <c r="I64" s="24"/>
      <c r="J64" s="11"/>
    </row>
    <row r="65" spans="1:10" ht="20.25" x14ac:dyDescent="0.25">
      <c r="A65" s="22">
        <v>16</v>
      </c>
      <c r="B65" s="21" t="s">
        <v>112</v>
      </c>
      <c r="C65" s="21" t="s">
        <v>13</v>
      </c>
      <c r="D65" s="21">
        <v>11.1</v>
      </c>
      <c r="E65" s="21" t="s">
        <v>13</v>
      </c>
      <c r="F65" s="21">
        <v>398</v>
      </c>
      <c r="G65" s="2">
        <f>D66*E66+D67*E67+D68*E68+D69*E69+D65*F65</f>
        <v>101699.7</v>
      </c>
      <c r="H65" s="12">
        <v>0.89</v>
      </c>
      <c r="I65" s="35">
        <f>G65*H65</f>
        <v>90512.732999999993</v>
      </c>
      <c r="J65" s="11">
        <f t="shared" si="0"/>
        <v>90500</v>
      </c>
    </row>
    <row r="66" spans="1:10" ht="20.25" x14ac:dyDescent="0.25">
      <c r="A66" s="22"/>
      <c r="B66" s="21"/>
      <c r="C66" s="8" t="s">
        <v>15</v>
      </c>
      <c r="D66" s="1">
        <v>2</v>
      </c>
      <c r="E66" s="1">
        <v>15291</v>
      </c>
      <c r="F66" s="21"/>
      <c r="G66" s="21"/>
      <c r="H66" s="21"/>
      <c r="I66" s="24"/>
      <c r="J66" s="11"/>
    </row>
    <row r="67" spans="1:10" ht="20.25" x14ac:dyDescent="0.25">
      <c r="A67" s="22"/>
      <c r="B67" s="21"/>
      <c r="C67" s="8" t="s">
        <v>16</v>
      </c>
      <c r="D67" s="1">
        <v>2</v>
      </c>
      <c r="E67" s="1">
        <v>12022</v>
      </c>
      <c r="F67" s="21"/>
      <c r="G67" s="21"/>
      <c r="H67" s="21"/>
      <c r="I67" s="24"/>
      <c r="J67" s="11"/>
    </row>
    <row r="68" spans="1:10" ht="20.25" x14ac:dyDescent="0.25">
      <c r="A68" s="22"/>
      <c r="B68" s="21"/>
      <c r="C68" s="8" t="s">
        <v>17</v>
      </c>
      <c r="D68" s="1">
        <v>2</v>
      </c>
      <c r="E68" s="1">
        <v>8402</v>
      </c>
      <c r="F68" s="21"/>
      <c r="G68" s="21"/>
      <c r="H68" s="21"/>
      <c r="I68" s="24"/>
      <c r="J68" s="11"/>
    </row>
    <row r="69" spans="1:10" ht="20.25" x14ac:dyDescent="0.25">
      <c r="A69" s="22"/>
      <c r="B69" s="21"/>
      <c r="C69" s="8" t="s">
        <v>18</v>
      </c>
      <c r="D69" s="7">
        <v>5.0999999999999996</v>
      </c>
      <c r="E69" s="1">
        <v>5069</v>
      </c>
      <c r="F69" s="21"/>
      <c r="G69" s="21"/>
      <c r="H69" s="21"/>
      <c r="I69" s="24"/>
      <c r="J69" s="11"/>
    </row>
    <row r="70" spans="1:10" ht="22.5" x14ac:dyDescent="0.25">
      <c r="A70" s="49" t="s">
        <v>118</v>
      </c>
      <c r="B70" s="50"/>
      <c r="C70" s="51"/>
      <c r="D70" s="36">
        <f>D71+D75+D77+D79+D81+D83+D85</f>
        <v>234.96069999999997</v>
      </c>
      <c r="E70" s="31" t="s">
        <v>13</v>
      </c>
      <c r="F70" s="31" t="s">
        <v>13</v>
      </c>
      <c r="G70" s="32">
        <f>G71+G75+G77+G79+G81+G83+G85</f>
        <v>3090868.9709000001</v>
      </c>
      <c r="H70" s="31" t="s">
        <v>13</v>
      </c>
      <c r="I70" s="34">
        <f>I71+I75+I77+I79+I81+I83+I85</f>
        <v>2802175.8893280001</v>
      </c>
      <c r="J70" s="11">
        <f>SUM(J71:J85)</f>
        <v>2802100</v>
      </c>
    </row>
    <row r="71" spans="1:10" ht="20.25" x14ac:dyDescent="0.25">
      <c r="A71" s="22">
        <v>17</v>
      </c>
      <c r="B71" s="21" t="s">
        <v>63</v>
      </c>
      <c r="C71" s="21" t="s">
        <v>13</v>
      </c>
      <c r="D71" s="21">
        <v>97.2727</v>
      </c>
      <c r="E71" s="21" t="s">
        <v>13</v>
      </c>
      <c r="F71" s="21">
        <v>398</v>
      </c>
      <c r="G71" s="2">
        <f>D72*E72+D73*E73+D74*E74+D71*F71</f>
        <v>877762.85089999996</v>
      </c>
      <c r="H71" s="21">
        <v>0.92</v>
      </c>
      <c r="I71" s="35">
        <f>G71*H71</f>
        <v>807541.82282799995</v>
      </c>
      <c r="J71" s="11">
        <f t="shared" si="0"/>
        <v>807500</v>
      </c>
    </row>
    <row r="72" spans="1:10" ht="20.25" x14ac:dyDescent="0.25">
      <c r="A72" s="22"/>
      <c r="B72" s="21"/>
      <c r="C72" s="8" t="s">
        <v>14</v>
      </c>
      <c r="D72" s="7">
        <v>12.7</v>
      </c>
      <c r="E72" s="1">
        <v>18467</v>
      </c>
      <c r="F72" s="21"/>
      <c r="G72" s="21"/>
      <c r="H72" s="21"/>
      <c r="I72" s="24"/>
      <c r="J72" s="11"/>
    </row>
    <row r="73" spans="1:10" ht="20.25" x14ac:dyDescent="0.25">
      <c r="A73" s="22"/>
      <c r="B73" s="21"/>
      <c r="C73" s="8" t="s">
        <v>15</v>
      </c>
      <c r="D73" s="7">
        <v>17.2</v>
      </c>
      <c r="E73" s="1">
        <v>15291</v>
      </c>
      <c r="F73" s="21"/>
      <c r="G73" s="21"/>
      <c r="H73" s="21"/>
      <c r="I73" s="24"/>
      <c r="J73" s="11"/>
    </row>
    <row r="74" spans="1:10" ht="20.25" x14ac:dyDescent="0.25">
      <c r="A74" s="22"/>
      <c r="B74" s="21"/>
      <c r="C74" s="8" t="s">
        <v>18</v>
      </c>
      <c r="D74" s="15">
        <v>67.372699999999995</v>
      </c>
      <c r="E74" s="1">
        <v>5069</v>
      </c>
      <c r="F74" s="21"/>
      <c r="G74" s="21"/>
      <c r="H74" s="21"/>
      <c r="I74" s="24"/>
      <c r="J74" s="11"/>
    </row>
    <row r="75" spans="1:10" ht="20.25" x14ac:dyDescent="0.25">
      <c r="A75" s="22">
        <v>18</v>
      </c>
      <c r="B75" s="21" t="s">
        <v>113</v>
      </c>
      <c r="C75" s="21" t="s">
        <v>13</v>
      </c>
      <c r="D75" s="21">
        <v>40</v>
      </c>
      <c r="E75" s="21" t="s">
        <v>13</v>
      </c>
      <c r="F75" s="21">
        <v>398</v>
      </c>
      <c r="G75" s="2">
        <f>D76*E76+D75*F75</f>
        <v>754600</v>
      </c>
      <c r="H75" s="12">
        <v>0.9</v>
      </c>
      <c r="I75" s="35">
        <f>G75*H75</f>
        <v>679140</v>
      </c>
      <c r="J75" s="11">
        <f t="shared" ref="J75:J136" si="1">ROUND(I75,-2)</f>
        <v>679100</v>
      </c>
    </row>
    <row r="76" spans="1:10" ht="20.25" x14ac:dyDescent="0.25">
      <c r="A76" s="22"/>
      <c r="B76" s="21"/>
      <c r="C76" s="8" t="s">
        <v>14</v>
      </c>
      <c r="D76" s="1">
        <v>40</v>
      </c>
      <c r="E76" s="1">
        <v>18467</v>
      </c>
      <c r="F76" s="21"/>
      <c r="G76" s="21"/>
      <c r="H76" s="21"/>
      <c r="I76" s="24"/>
      <c r="J76" s="11"/>
    </row>
    <row r="77" spans="1:10" ht="20.25" x14ac:dyDescent="0.25">
      <c r="A77" s="22">
        <v>19</v>
      </c>
      <c r="B77" s="21" t="s">
        <v>52</v>
      </c>
      <c r="C77" s="21" t="s">
        <v>13</v>
      </c>
      <c r="D77" s="21">
        <v>41.89</v>
      </c>
      <c r="E77" s="21" t="s">
        <v>13</v>
      </c>
      <c r="F77" s="21">
        <v>398</v>
      </c>
      <c r="G77" s="2">
        <f>D78*E78+D77*F77</f>
        <v>790254.85</v>
      </c>
      <c r="H77" s="21">
        <v>0.91</v>
      </c>
      <c r="I77" s="35">
        <f>G77*H77</f>
        <v>719131.91350000002</v>
      </c>
      <c r="J77" s="11">
        <f t="shared" si="1"/>
        <v>719100</v>
      </c>
    </row>
    <row r="78" spans="1:10" ht="20.25" x14ac:dyDescent="0.25">
      <c r="A78" s="22"/>
      <c r="B78" s="21"/>
      <c r="C78" s="8" t="s">
        <v>14</v>
      </c>
      <c r="D78" s="21">
        <v>41.89</v>
      </c>
      <c r="E78" s="1">
        <v>18467</v>
      </c>
      <c r="F78" s="21"/>
      <c r="G78" s="21"/>
      <c r="H78" s="21"/>
      <c r="I78" s="24"/>
      <c r="J78" s="11"/>
    </row>
    <row r="79" spans="1:10" ht="20.25" x14ac:dyDescent="0.25">
      <c r="A79" s="22">
        <v>20</v>
      </c>
      <c r="B79" s="21" t="s">
        <v>114</v>
      </c>
      <c r="C79" s="21" t="s">
        <v>13</v>
      </c>
      <c r="D79" s="21">
        <v>24</v>
      </c>
      <c r="E79" s="21" t="s">
        <v>13</v>
      </c>
      <c r="F79" s="21">
        <v>398</v>
      </c>
      <c r="G79" s="2">
        <f>D80*E80+D79*F79</f>
        <v>376536</v>
      </c>
      <c r="H79" s="21">
        <v>0.95</v>
      </c>
      <c r="I79" s="35">
        <f>G79*H79</f>
        <v>357709.2</v>
      </c>
      <c r="J79" s="11">
        <f t="shared" si="1"/>
        <v>357700</v>
      </c>
    </row>
    <row r="80" spans="1:10" ht="20.25" x14ac:dyDescent="0.25">
      <c r="A80" s="22"/>
      <c r="B80" s="21"/>
      <c r="C80" s="8" t="s">
        <v>15</v>
      </c>
      <c r="D80" s="21">
        <v>24</v>
      </c>
      <c r="E80" s="1">
        <v>15291</v>
      </c>
      <c r="F80" s="21"/>
      <c r="G80" s="21"/>
      <c r="H80" s="21"/>
      <c r="I80" s="24"/>
      <c r="J80" s="11"/>
    </row>
    <row r="81" spans="1:10" ht="20.25" x14ac:dyDescent="0.25">
      <c r="A81" s="22">
        <v>21</v>
      </c>
      <c r="B81" s="21" t="s">
        <v>58</v>
      </c>
      <c r="C81" s="21" t="s">
        <v>13</v>
      </c>
      <c r="D81" s="21">
        <v>4.798</v>
      </c>
      <c r="E81" s="21" t="s">
        <v>13</v>
      </c>
      <c r="F81" s="21">
        <v>398</v>
      </c>
      <c r="G81" s="2">
        <f>D82*E82+D81*F81</f>
        <v>90514.27</v>
      </c>
      <c r="H81" s="12">
        <v>0.9</v>
      </c>
      <c r="I81" s="35">
        <f>G81*H81</f>
        <v>81462.843000000008</v>
      </c>
      <c r="J81" s="11">
        <f t="shared" si="1"/>
        <v>81500</v>
      </c>
    </row>
    <row r="82" spans="1:10" ht="20.25" x14ac:dyDescent="0.25">
      <c r="A82" s="22"/>
      <c r="B82" s="21"/>
      <c r="C82" s="8" t="s">
        <v>14</v>
      </c>
      <c r="D82" s="21">
        <v>4.798</v>
      </c>
      <c r="E82" s="1">
        <v>18467</v>
      </c>
      <c r="F82" s="21"/>
      <c r="G82" s="21"/>
      <c r="H82" s="21"/>
      <c r="I82" s="24"/>
      <c r="J82" s="11"/>
    </row>
    <row r="83" spans="1:10" ht="20.25" x14ac:dyDescent="0.25">
      <c r="A83" s="22">
        <v>22</v>
      </c>
      <c r="B83" s="21" t="s">
        <v>22</v>
      </c>
      <c r="C83" s="21" t="s">
        <v>13</v>
      </c>
      <c r="D83" s="21">
        <v>23</v>
      </c>
      <c r="E83" s="21" t="s">
        <v>13</v>
      </c>
      <c r="F83" s="21">
        <v>398</v>
      </c>
      <c r="G83" s="2">
        <f>D84*E84+D83*F83</f>
        <v>125741</v>
      </c>
      <c r="H83" s="21">
        <v>0.71</v>
      </c>
      <c r="I83" s="35">
        <f>G83*H83</f>
        <v>89276.11</v>
      </c>
      <c r="J83" s="11">
        <f t="shared" si="1"/>
        <v>89300</v>
      </c>
    </row>
    <row r="84" spans="1:10" ht="20.25" x14ac:dyDescent="0.25">
      <c r="A84" s="22"/>
      <c r="B84" s="21"/>
      <c r="C84" s="8" t="s">
        <v>18</v>
      </c>
      <c r="D84" s="1">
        <v>23</v>
      </c>
      <c r="E84" s="1">
        <v>5069</v>
      </c>
      <c r="F84" s="21"/>
      <c r="G84" s="21"/>
      <c r="H84" s="21"/>
      <c r="I84" s="24"/>
      <c r="J84" s="11"/>
    </row>
    <row r="85" spans="1:10" ht="20.25" x14ac:dyDescent="0.25">
      <c r="A85" s="22">
        <v>23</v>
      </c>
      <c r="B85" s="21" t="s">
        <v>62</v>
      </c>
      <c r="C85" s="21" t="s">
        <v>13</v>
      </c>
      <c r="D85" s="21">
        <v>4</v>
      </c>
      <c r="E85" s="21" t="s">
        <v>13</v>
      </c>
      <c r="F85" s="21">
        <v>398</v>
      </c>
      <c r="G85" s="2">
        <f>D86*E86+D85*F85</f>
        <v>75460</v>
      </c>
      <c r="H85" s="12">
        <v>0.9</v>
      </c>
      <c r="I85" s="35">
        <f>G85*H85</f>
        <v>67914</v>
      </c>
      <c r="J85" s="11">
        <f t="shared" si="1"/>
        <v>67900</v>
      </c>
    </row>
    <row r="86" spans="1:10" ht="20.25" x14ac:dyDescent="0.25">
      <c r="A86" s="22"/>
      <c r="B86" s="21"/>
      <c r="C86" s="8" t="s">
        <v>14</v>
      </c>
      <c r="D86" s="1">
        <v>4</v>
      </c>
      <c r="E86" s="1">
        <v>18467</v>
      </c>
      <c r="F86" s="21"/>
      <c r="G86" s="21"/>
      <c r="H86" s="21"/>
      <c r="I86" s="24"/>
      <c r="J86" s="11"/>
    </row>
    <row r="87" spans="1:10" ht="22.5" x14ac:dyDescent="0.25">
      <c r="A87" s="49" t="s">
        <v>119</v>
      </c>
      <c r="B87" s="50"/>
      <c r="C87" s="51"/>
      <c r="D87" s="37">
        <f>D88+D90+D93+D95+D99+D102+D104+D107</f>
        <v>198.59299999999999</v>
      </c>
      <c r="E87" s="38" t="s">
        <v>13</v>
      </c>
      <c r="F87" s="31" t="s">
        <v>13</v>
      </c>
      <c r="G87" s="32">
        <f>G88+G90+G93+G95+G99+G102+G104+G107</f>
        <v>2996025.4450000003</v>
      </c>
      <c r="H87" s="31" t="s">
        <v>13</v>
      </c>
      <c r="I87" s="34">
        <f>I88+I90+I93+I95+I99+I102+I104+I107</f>
        <v>2637071.0429499997</v>
      </c>
      <c r="J87" s="11">
        <f>SUM(J88:J107)</f>
        <v>2637000</v>
      </c>
    </row>
    <row r="88" spans="1:10" ht="20.25" x14ac:dyDescent="0.25">
      <c r="A88" s="22">
        <v>24</v>
      </c>
      <c r="B88" s="21" t="s">
        <v>101</v>
      </c>
      <c r="C88" s="21" t="s">
        <v>13</v>
      </c>
      <c r="D88" s="21">
        <v>29.68</v>
      </c>
      <c r="E88" s="21" t="s">
        <v>13</v>
      </c>
      <c r="F88" s="21">
        <v>398</v>
      </c>
      <c r="G88" s="2">
        <f>D89*E89+D88*F88</f>
        <v>559913.19999999995</v>
      </c>
      <c r="H88" s="12">
        <v>0.91</v>
      </c>
      <c r="I88" s="35">
        <f>G88*H88</f>
        <v>509521.01199999999</v>
      </c>
      <c r="J88" s="11">
        <f t="shared" si="1"/>
        <v>509500</v>
      </c>
    </row>
    <row r="89" spans="1:10" ht="20.25" x14ac:dyDescent="0.25">
      <c r="A89" s="22"/>
      <c r="B89" s="21"/>
      <c r="C89" s="8" t="s">
        <v>14</v>
      </c>
      <c r="D89" s="2">
        <v>29.68</v>
      </c>
      <c r="E89" s="1">
        <v>18467</v>
      </c>
      <c r="F89" s="21"/>
      <c r="G89" s="21"/>
      <c r="H89" s="21"/>
      <c r="I89" s="24"/>
      <c r="J89" s="11"/>
    </row>
    <row r="90" spans="1:10" ht="20.25" x14ac:dyDescent="0.25">
      <c r="A90" s="22">
        <v>25</v>
      </c>
      <c r="B90" s="21" t="s">
        <v>83</v>
      </c>
      <c r="C90" s="21" t="s">
        <v>13</v>
      </c>
      <c r="D90" s="21">
        <v>59.83</v>
      </c>
      <c r="E90" s="21" t="s">
        <v>13</v>
      </c>
      <c r="F90" s="21">
        <v>398</v>
      </c>
      <c r="G90" s="2">
        <f>D91*E91+D92*E92+D90*F90</f>
        <v>1117799.27</v>
      </c>
      <c r="H90" s="12">
        <v>0.88</v>
      </c>
      <c r="I90" s="35">
        <f>G90*H90</f>
        <v>983663.35759999999</v>
      </c>
      <c r="J90" s="11">
        <f t="shared" si="1"/>
        <v>983700</v>
      </c>
    </row>
    <row r="91" spans="1:10" ht="20.25" x14ac:dyDescent="0.25">
      <c r="A91" s="22"/>
      <c r="B91" s="21"/>
      <c r="C91" s="8" t="s">
        <v>14</v>
      </c>
      <c r="D91" s="7">
        <v>56.4</v>
      </c>
      <c r="E91" s="1">
        <v>18467</v>
      </c>
      <c r="F91" s="21"/>
      <c r="G91" s="21"/>
      <c r="H91" s="21"/>
      <c r="I91" s="24"/>
      <c r="J91" s="11"/>
    </row>
    <row r="92" spans="1:10" ht="20.25" x14ac:dyDescent="0.25">
      <c r="A92" s="22"/>
      <c r="B92" s="21"/>
      <c r="C92" s="8" t="s">
        <v>15</v>
      </c>
      <c r="D92" s="2">
        <v>3.43</v>
      </c>
      <c r="E92" s="1">
        <v>15291</v>
      </c>
      <c r="F92" s="21"/>
      <c r="G92" s="21"/>
      <c r="H92" s="21"/>
      <c r="I92" s="24"/>
      <c r="J92" s="11"/>
    </row>
    <row r="93" spans="1:10" ht="20.25" x14ac:dyDescent="0.25">
      <c r="A93" s="22">
        <v>26</v>
      </c>
      <c r="B93" s="21" t="s">
        <v>100</v>
      </c>
      <c r="C93" s="21" t="s">
        <v>13</v>
      </c>
      <c r="D93" s="21">
        <v>10</v>
      </c>
      <c r="E93" s="21" t="s">
        <v>13</v>
      </c>
      <c r="F93" s="21">
        <v>398</v>
      </c>
      <c r="G93" s="2">
        <f>D94*E94+D93*F93</f>
        <v>188650</v>
      </c>
      <c r="H93" s="12">
        <v>0.9</v>
      </c>
      <c r="I93" s="35">
        <f>G93*H93</f>
        <v>169785</v>
      </c>
      <c r="J93" s="11">
        <f t="shared" si="1"/>
        <v>169800</v>
      </c>
    </row>
    <row r="94" spans="1:10" ht="20.25" x14ac:dyDescent="0.25">
      <c r="A94" s="22"/>
      <c r="B94" s="21"/>
      <c r="C94" s="8" t="s">
        <v>14</v>
      </c>
      <c r="D94" s="1">
        <v>10</v>
      </c>
      <c r="E94" s="1">
        <v>18467</v>
      </c>
      <c r="F94" s="21"/>
      <c r="G94" s="21"/>
      <c r="H94" s="21"/>
      <c r="I94" s="24"/>
      <c r="J94" s="11"/>
    </row>
    <row r="95" spans="1:10" ht="20.25" x14ac:dyDescent="0.25">
      <c r="A95" s="22">
        <v>27</v>
      </c>
      <c r="B95" s="21" t="s">
        <v>103</v>
      </c>
      <c r="C95" s="21" t="s">
        <v>13</v>
      </c>
      <c r="D95" s="21">
        <v>42</v>
      </c>
      <c r="E95" s="21" t="s">
        <v>13</v>
      </c>
      <c r="F95" s="21">
        <v>398</v>
      </c>
      <c r="G95" s="2">
        <f>D96*E96+D97*E97+D98*E98+D95*F95</f>
        <v>269408.7</v>
      </c>
      <c r="H95" s="12">
        <v>0.78</v>
      </c>
      <c r="I95" s="35">
        <f>G95*H95</f>
        <v>210138.78600000002</v>
      </c>
      <c r="J95" s="11">
        <f t="shared" si="1"/>
        <v>210100</v>
      </c>
    </row>
    <row r="96" spans="1:10" ht="20.25" x14ac:dyDescent="0.25">
      <c r="A96" s="22"/>
      <c r="B96" s="21"/>
      <c r="C96" s="8" t="s">
        <v>14</v>
      </c>
      <c r="D96" s="1">
        <v>2</v>
      </c>
      <c r="E96" s="1">
        <v>18467</v>
      </c>
      <c r="F96" s="21"/>
      <c r="G96" s="21"/>
      <c r="H96" s="21"/>
      <c r="I96" s="24"/>
      <c r="J96" s="11"/>
    </row>
    <row r="97" spans="1:10" ht="20.25" x14ac:dyDescent="0.25">
      <c r="A97" s="22"/>
      <c r="B97" s="21"/>
      <c r="C97" s="8" t="s">
        <v>17</v>
      </c>
      <c r="D97" s="7">
        <v>3.9</v>
      </c>
      <c r="E97" s="1">
        <v>8402</v>
      </c>
      <c r="F97" s="21"/>
      <c r="G97" s="21"/>
      <c r="H97" s="21"/>
      <c r="I97" s="24"/>
      <c r="J97" s="11"/>
    </row>
    <row r="98" spans="1:10" ht="20.25" x14ac:dyDescent="0.25">
      <c r="A98" s="22"/>
      <c r="B98" s="21"/>
      <c r="C98" s="8" t="s">
        <v>18</v>
      </c>
      <c r="D98" s="7">
        <v>36.1</v>
      </c>
      <c r="E98" s="1">
        <v>5069</v>
      </c>
      <c r="F98" s="21"/>
      <c r="G98" s="21"/>
      <c r="H98" s="21"/>
      <c r="I98" s="24"/>
      <c r="J98" s="11"/>
    </row>
    <row r="99" spans="1:10" ht="20.25" x14ac:dyDescent="0.25">
      <c r="A99" s="22">
        <v>28</v>
      </c>
      <c r="B99" s="21" t="s">
        <v>64</v>
      </c>
      <c r="C99" s="21" t="s">
        <v>13</v>
      </c>
      <c r="D99" s="21">
        <v>3.1429999999999998</v>
      </c>
      <c r="E99" s="21" t="s">
        <v>13</v>
      </c>
      <c r="F99" s="21">
        <v>398</v>
      </c>
      <c r="G99" s="2">
        <f>D100*E100+D101*E101+D99*F99</f>
        <v>28775.615000000002</v>
      </c>
      <c r="H99" s="12">
        <v>0.89</v>
      </c>
      <c r="I99" s="35">
        <f>G99*H99</f>
        <v>25610.297350000001</v>
      </c>
      <c r="J99" s="11">
        <f t="shared" si="1"/>
        <v>25600</v>
      </c>
    </row>
    <row r="100" spans="1:10" ht="20.25" x14ac:dyDescent="0.25">
      <c r="A100" s="22"/>
      <c r="B100" s="21"/>
      <c r="C100" s="8" t="s">
        <v>14</v>
      </c>
      <c r="D100" s="14">
        <v>0.111</v>
      </c>
      <c r="E100" s="1">
        <v>18467</v>
      </c>
      <c r="F100" s="21"/>
      <c r="G100" s="21"/>
      <c r="H100" s="21"/>
      <c r="I100" s="24"/>
      <c r="J100" s="11"/>
    </row>
    <row r="101" spans="1:10" ht="20.25" x14ac:dyDescent="0.25">
      <c r="A101" s="22"/>
      <c r="B101" s="21"/>
      <c r="C101" s="8" t="s">
        <v>17</v>
      </c>
      <c r="D101" s="14">
        <v>3.032</v>
      </c>
      <c r="E101" s="1">
        <v>8402</v>
      </c>
      <c r="F101" s="21"/>
      <c r="G101" s="21"/>
      <c r="H101" s="21"/>
      <c r="I101" s="24"/>
      <c r="J101" s="11"/>
    </row>
    <row r="102" spans="1:10" ht="20.25" x14ac:dyDescent="0.25">
      <c r="A102" s="22">
        <v>29</v>
      </c>
      <c r="B102" s="21" t="s">
        <v>102</v>
      </c>
      <c r="C102" s="21" t="s">
        <v>13</v>
      </c>
      <c r="D102" s="21">
        <v>15.9</v>
      </c>
      <c r="E102" s="21" t="s">
        <v>13</v>
      </c>
      <c r="F102" s="21">
        <v>398</v>
      </c>
      <c r="G102" s="2">
        <f>D103*E103+D102*F102</f>
        <v>249455.1</v>
      </c>
      <c r="H102" s="12">
        <v>0.86</v>
      </c>
      <c r="I102" s="35">
        <f>G102*H102</f>
        <v>214531.386</v>
      </c>
      <c r="J102" s="11">
        <f t="shared" si="1"/>
        <v>214500</v>
      </c>
    </row>
    <row r="103" spans="1:10" ht="20.25" x14ac:dyDescent="0.25">
      <c r="A103" s="22"/>
      <c r="B103" s="21"/>
      <c r="C103" s="8" t="s">
        <v>15</v>
      </c>
      <c r="D103" s="7">
        <v>15.9</v>
      </c>
      <c r="E103" s="1">
        <v>15291</v>
      </c>
      <c r="F103" s="21"/>
      <c r="G103" s="21"/>
      <c r="H103" s="21"/>
      <c r="I103" s="24"/>
      <c r="J103" s="11"/>
    </row>
    <row r="104" spans="1:10" ht="20.25" x14ac:dyDescent="0.25">
      <c r="A104" s="22">
        <v>30</v>
      </c>
      <c r="B104" s="21" t="s">
        <v>26</v>
      </c>
      <c r="C104" s="21" t="s">
        <v>13</v>
      </c>
      <c r="D104" s="21">
        <v>8.0399999999999991</v>
      </c>
      <c r="E104" s="21" t="s">
        <v>13</v>
      </c>
      <c r="F104" s="21">
        <v>398</v>
      </c>
      <c r="G104" s="2">
        <f>D105*E105+D106*E106+D104*F104</f>
        <v>95473.56</v>
      </c>
      <c r="H104" s="12">
        <v>0.9</v>
      </c>
      <c r="I104" s="35">
        <f>G104*H104</f>
        <v>85926.203999999998</v>
      </c>
      <c r="J104" s="11">
        <f t="shared" si="1"/>
        <v>85900</v>
      </c>
    </row>
    <row r="105" spans="1:10" ht="20.25" x14ac:dyDescent="0.25">
      <c r="A105" s="22"/>
      <c r="B105" s="21"/>
      <c r="C105" s="8" t="s">
        <v>15</v>
      </c>
      <c r="D105" s="2">
        <v>5.04</v>
      </c>
      <c r="E105" s="1">
        <v>15291</v>
      </c>
      <c r="F105" s="21"/>
      <c r="G105" s="21"/>
      <c r="H105" s="21"/>
      <c r="I105" s="24"/>
      <c r="J105" s="11"/>
    </row>
    <row r="106" spans="1:10" ht="20.25" x14ac:dyDescent="0.25">
      <c r="A106" s="22"/>
      <c r="B106" s="21"/>
      <c r="C106" s="8" t="s">
        <v>18</v>
      </c>
      <c r="D106" s="1">
        <v>3</v>
      </c>
      <c r="E106" s="1">
        <v>5069</v>
      </c>
      <c r="F106" s="21"/>
      <c r="G106" s="21"/>
      <c r="H106" s="21"/>
      <c r="I106" s="24"/>
      <c r="J106" s="11"/>
    </row>
    <row r="107" spans="1:10" ht="20.25" x14ac:dyDescent="0.25">
      <c r="A107" s="22">
        <v>31</v>
      </c>
      <c r="B107" s="21" t="s">
        <v>84</v>
      </c>
      <c r="C107" s="21" t="s">
        <v>13</v>
      </c>
      <c r="D107" s="21">
        <v>30</v>
      </c>
      <c r="E107" s="21" t="s">
        <v>13</v>
      </c>
      <c r="F107" s="21">
        <v>398</v>
      </c>
      <c r="G107" s="2">
        <f>D108*E108+D109*E109+D107*F107</f>
        <v>486550</v>
      </c>
      <c r="H107" s="12">
        <v>0.9</v>
      </c>
      <c r="I107" s="35">
        <f>G107*H107</f>
        <v>437895</v>
      </c>
      <c r="J107" s="11">
        <f t="shared" si="1"/>
        <v>437900</v>
      </c>
    </row>
    <row r="108" spans="1:10" ht="20.25" x14ac:dyDescent="0.25">
      <c r="A108" s="22"/>
      <c r="B108" s="21"/>
      <c r="C108" s="8" t="s">
        <v>14</v>
      </c>
      <c r="D108" s="1">
        <v>5</v>
      </c>
      <c r="E108" s="1">
        <v>18467</v>
      </c>
      <c r="F108" s="21"/>
      <c r="G108" s="21"/>
      <c r="H108" s="21"/>
      <c r="I108" s="24"/>
      <c r="J108" s="11"/>
    </row>
    <row r="109" spans="1:10" ht="20.25" x14ac:dyDescent="0.25">
      <c r="A109" s="22"/>
      <c r="B109" s="21"/>
      <c r="C109" s="8" t="s">
        <v>15</v>
      </c>
      <c r="D109" s="1">
        <v>25</v>
      </c>
      <c r="E109" s="1">
        <v>15291</v>
      </c>
      <c r="F109" s="21"/>
      <c r="G109" s="21"/>
      <c r="H109" s="21"/>
      <c r="I109" s="24"/>
      <c r="J109" s="11"/>
    </row>
    <row r="110" spans="1:10" ht="22.5" x14ac:dyDescent="0.25">
      <c r="A110" s="49" t="s">
        <v>120</v>
      </c>
      <c r="B110" s="50"/>
      <c r="C110" s="51"/>
      <c r="D110" s="39">
        <f>D111+D117+D122+D125+D128+D133+D136+D141+D143+D145+D147+D152</f>
        <v>583.90000000000009</v>
      </c>
      <c r="E110" s="38" t="s">
        <v>13</v>
      </c>
      <c r="F110" s="31" t="s">
        <v>13</v>
      </c>
      <c r="G110" s="32">
        <f>G111+G117+G122+G125+G128+G133+G136+G141+G143+G145+G147+G152</f>
        <v>6912420.7799999993</v>
      </c>
      <c r="H110" s="31" t="s">
        <v>13</v>
      </c>
      <c r="I110" s="34">
        <f>I111+I117+I122+I125+I128+I133+I136+I141+I143+I145+I147+I152</f>
        <v>6264942.5442000004</v>
      </c>
      <c r="J110" s="11">
        <f>SUM(J111:J152)</f>
        <v>6265100</v>
      </c>
    </row>
    <row r="111" spans="1:10" ht="20.25" x14ac:dyDescent="0.25">
      <c r="A111" s="22">
        <v>32</v>
      </c>
      <c r="B111" s="21" t="s">
        <v>28</v>
      </c>
      <c r="C111" s="21" t="s">
        <v>13</v>
      </c>
      <c r="D111" s="21">
        <v>58</v>
      </c>
      <c r="E111" s="21" t="s">
        <v>13</v>
      </c>
      <c r="F111" s="21">
        <v>398</v>
      </c>
      <c r="G111" s="2">
        <f>D112*E112+D113*E113+D114*E114+D115*E115+D116*E116+D111*F111</f>
        <v>811875.7</v>
      </c>
      <c r="H111" s="12">
        <v>0.91</v>
      </c>
      <c r="I111" s="35">
        <f>G111*H111</f>
        <v>738806.88699999999</v>
      </c>
      <c r="J111" s="11">
        <f t="shared" si="1"/>
        <v>738800</v>
      </c>
    </row>
    <row r="112" spans="1:10" ht="20.25" x14ac:dyDescent="0.25">
      <c r="A112" s="22"/>
      <c r="B112" s="21"/>
      <c r="C112" s="8" t="s">
        <v>14</v>
      </c>
      <c r="D112" s="2">
        <v>18.649999999999999</v>
      </c>
      <c r="E112" s="1">
        <v>18467</v>
      </c>
      <c r="F112" s="21"/>
      <c r="G112" s="21"/>
      <c r="H112" s="21"/>
      <c r="I112" s="24"/>
      <c r="J112" s="11"/>
    </row>
    <row r="113" spans="1:10" ht="20.25" x14ac:dyDescent="0.25">
      <c r="A113" s="22"/>
      <c r="B113" s="21"/>
      <c r="C113" s="8" t="s">
        <v>15</v>
      </c>
      <c r="D113" s="7">
        <v>13.8</v>
      </c>
      <c r="E113" s="1">
        <v>15291</v>
      </c>
      <c r="F113" s="21"/>
      <c r="G113" s="21"/>
      <c r="H113" s="21"/>
      <c r="I113" s="24"/>
      <c r="J113" s="11"/>
    </row>
    <row r="114" spans="1:10" ht="20.25" x14ac:dyDescent="0.25">
      <c r="A114" s="22"/>
      <c r="B114" s="21"/>
      <c r="C114" s="8" t="s">
        <v>16</v>
      </c>
      <c r="D114" s="7">
        <v>12.3</v>
      </c>
      <c r="E114" s="1">
        <v>12022</v>
      </c>
      <c r="F114" s="21"/>
      <c r="G114" s="21"/>
      <c r="H114" s="21"/>
      <c r="I114" s="24"/>
      <c r="J114" s="11"/>
    </row>
    <row r="115" spans="1:10" ht="20.25" x14ac:dyDescent="0.25">
      <c r="A115" s="22"/>
      <c r="B115" s="21"/>
      <c r="C115" s="8" t="s">
        <v>17</v>
      </c>
      <c r="D115" s="7">
        <v>5.5</v>
      </c>
      <c r="E115" s="1">
        <v>8402</v>
      </c>
      <c r="F115" s="21"/>
      <c r="G115" s="21"/>
      <c r="H115" s="21"/>
      <c r="I115" s="24"/>
      <c r="J115" s="11"/>
    </row>
    <row r="116" spans="1:10" ht="20.25" x14ac:dyDescent="0.25">
      <c r="A116" s="22"/>
      <c r="B116" s="21"/>
      <c r="C116" s="8" t="s">
        <v>18</v>
      </c>
      <c r="D116" s="2">
        <v>7.75</v>
      </c>
      <c r="E116" s="1">
        <v>5069</v>
      </c>
      <c r="F116" s="21"/>
      <c r="G116" s="21"/>
      <c r="H116" s="21"/>
      <c r="I116" s="24"/>
      <c r="J116" s="11"/>
    </row>
    <row r="117" spans="1:10" ht="20.25" x14ac:dyDescent="0.25">
      <c r="A117" s="22">
        <v>33</v>
      </c>
      <c r="B117" s="21" t="s">
        <v>76</v>
      </c>
      <c r="C117" s="21" t="s">
        <v>13</v>
      </c>
      <c r="D117" s="21">
        <v>63.5</v>
      </c>
      <c r="E117" s="21" t="s">
        <v>13</v>
      </c>
      <c r="F117" s="21">
        <v>398</v>
      </c>
      <c r="G117" s="2">
        <f>D118*E118+D119*E119+D120*E120+D121*E121+D117*F117</f>
        <v>850311.5</v>
      </c>
      <c r="H117" s="12">
        <v>0.91</v>
      </c>
      <c r="I117" s="35">
        <f>G117*H117</f>
        <v>773783.46500000008</v>
      </c>
      <c r="J117" s="11">
        <f t="shared" si="1"/>
        <v>773800</v>
      </c>
    </row>
    <row r="118" spans="1:10" ht="20.25" x14ac:dyDescent="0.25">
      <c r="A118" s="22"/>
      <c r="B118" s="21"/>
      <c r="C118" s="8" t="s">
        <v>14</v>
      </c>
      <c r="D118" s="1">
        <v>18</v>
      </c>
      <c r="E118" s="1">
        <v>18467</v>
      </c>
      <c r="F118" s="21"/>
      <c r="G118" s="21"/>
      <c r="H118" s="21"/>
      <c r="I118" s="24"/>
      <c r="J118" s="11"/>
    </row>
    <row r="119" spans="1:10" ht="20.25" x14ac:dyDescent="0.25">
      <c r="A119" s="22"/>
      <c r="B119" s="21"/>
      <c r="C119" s="8" t="s">
        <v>15</v>
      </c>
      <c r="D119" s="1">
        <v>24</v>
      </c>
      <c r="E119" s="1">
        <v>15291</v>
      </c>
      <c r="F119" s="21"/>
      <c r="G119" s="21"/>
      <c r="H119" s="21"/>
      <c r="I119" s="24"/>
      <c r="J119" s="11"/>
    </row>
    <row r="120" spans="1:10" ht="20.25" x14ac:dyDescent="0.25">
      <c r="A120" s="22"/>
      <c r="B120" s="21"/>
      <c r="C120" s="8" t="s">
        <v>17</v>
      </c>
      <c r="D120" s="1">
        <v>5</v>
      </c>
      <c r="E120" s="1">
        <v>8402</v>
      </c>
      <c r="F120" s="21"/>
      <c r="G120" s="21"/>
      <c r="H120" s="21"/>
      <c r="I120" s="24"/>
      <c r="J120" s="11"/>
    </row>
    <row r="121" spans="1:10" ht="20.25" x14ac:dyDescent="0.25">
      <c r="A121" s="22"/>
      <c r="B121" s="21"/>
      <c r="C121" s="8" t="s">
        <v>18</v>
      </c>
      <c r="D121" s="7">
        <v>16.5</v>
      </c>
      <c r="E121" s="1">
        <v>5069</v>
      </c>
      <c r="F121" s="21"/>
      <c r="G121" s="21"/>
      <c r="H121" s="21"/>
      <c r="I121" s="24"/>
      <c r="J121" s="11"/>
    </row>
    <row r="122" spans="1:10" ht="20.25" x14ac:dyDescent="0.25">
      <c r="A122" s="22">
        <v>34</v>
      </c>
      <c r="B122" s="21" t="s">
        <v>74</v>
      </c>
      <c r="C122" s="21" t="s">
        <v>13</v>
      </c>
      <c r="D122" s="21">
        <v>2.8</v>
      </c>
      <c r="E122" s="21" t="s">
        <v>13</v>
      </c>
      <c r="F122" s="21">
        <v>398</v>
      </c>
      <c r="G122" s="2">
        <f>D123*E123+D124*E124+D122*F122</f>
        <v>42237.58</v>
      </c>
      <c r="H122" s="12">
        <v>0.89</v>
      </c>
      <c r="I122" s="35">
        <f>G122*H122</f>
        <v>37591.446199999998</v>
      </c>
      <c r="J122" s="11">
        <f t="shared" si="1"/>
        <v>37600</v>
      </c>
    </row>
    <row r="123" spans="1:10" ht="20.25" x14ac:dyDescent="0.25">
      <c r="A123" s="22"/>
      <c r="B123" s="21"/>
      <c r="C123" s="8" t="s">
        <v>14</v>
      </c>
      <c r="D123" s="2">
        <v>2.0099999999999998</v>
      </c>
      <c r="E123" s="1">
        <v>18467</v>
      </c>
      <c r="F123" s="21"/>
      <c r="G123" s="21"/>
      <c r="H123" s="21"/>
      <c r="I123" s="24"/>
      <c r="J123" s="11"/>
    </row>
    <row r="124" spans="1:10" ht="20.25" x14ac:dyDescent="0.25">
      <c r="A124" s="22"/>
      <c r="B124" s="21"/>
      <c r="C124" s="8" t="s">
        <v>18</v>
      </c>
      <c r="D124" s="2">
        <v>0.79</v>
      </c>
      <c r="E124" s="1">
        <v>5069</v>
      </c>
      <c r="F124" s="21"/>
      <c r="G124" s="21"/>
      <c r="H124" s="21"/>
      <c r="I124" s="24"/>
      <c r="J124" s="11"/>
    </row>
    <row r="125" spans="1:10" ht="20.25" x14ac:dyDescent="0.25">
      <c r="A125" s="22">
        <v>35</v>
      </c>
      <c r="B125" s="21" t="s">
        <v>53</v>
      </c>
      <c r="C125" s="21" t="s">
        <v>13</v>
      </c>
      <c r="D125" s="21">
        <v>131</v>
      </c>
      <c r="E125" s="21" t="s">
        <v>13</v>
      </c>
      <c r="F125" s="21">
        <v>398</v>
      </c>
      <c r="G125" s="2">
        <f>D126*E126+D127*E127+D125*F125</f>
        <v>875827.7</v>
      </c>
      <c r="H125" s="12">
        <v>0.9</v>
      </c>
      <c r="I125" s="35">
        <f>G125*H125</f>
        <v>788244.92999999993</v>
      </c>
      <c r="J125" s="11">
        <f t="shared" si="1"/>
        <v>788200</v>
      </c>
    </row>
    <row r="126" spans="1:10" ht="20.25" x14ac:dyDescent="0.25">
      <c r="A126" s="22"/>
      <c r="B126" s="21"/>
      <c r="C126" s="8" t="s">
        <v>17</v>
      </c>
      <c r="D126" s="7">
        <v>47.9</v>
      </c>
      <c r="E126" s="1">
        <v>8402</v>
      </c>
      <c r="F126" s="21"/>
      <c r="G126" s="21"/>
      <c r="H126" s="21"/>
      <c r="I126" s="24"/>
      <c r="J126" s="11"/>
    </row>
    <row r="127" spans="1:10" ht="20.25" x14ac:dyDescent="0.25">
      <c r="A127" s="22"/>
      <c r="B127" s="21"/>
      <c r="C127" s="8" t="s">
        <v>18</v>
      </c>
      <c r="D127" s="7">
        <v>83.1</v>
      </c>
      <c r="E127" s="1">
        <v>5069</v>
      </c>
      <c r="F127" s="21"/>
      <c r="G127" s="21"/>
      <c r="H127" s="21"/>
      <c r="I127" s="24"/>
      <c r="J127" s="11"/>
    </row>
    <row r="128" spans="1:10" ht="20.25" x14ac:dyDescent="0.25">
      <c r="A128" s="22">
        <v>36</v>
      </c>
      <c r="B128" s="21" t="s">
        <v>78</v>
      </c>
      <c r="C128" s="21" t="s">
        <v>13</v>
      </c>
      <c r="D128" s="21">
        <v>46.3</v>
      </c>
      <c r="E128" s="21" t="s">
        <v>13</v>
      </c>
      <c r="F128" s="21">
        <v>398</v>
      </c>
      <c r="G128" s="2">
        <f>D129*E129+D130*E130+D131*E131+D132*E132+D128*F128</f>
        <v>574856.1</v>
      </c>
      <c r="H128" s="12">
        <v>0.9</v>
      </c>
      <c r="I128" s="35">
        <f>G128*H128</f>
        <v>517370.49</v>
      </c>
      <c r="J128" s="11">
        <f t="shared" si="1"/>
        <v>517400</v>
      </c>
    </row>
    <row r="129" spans="1:10" ht="20.25" x14ac:dyDescent="0.25">
      <c r="A129" s="22"/>
      <c r="B129" s="21"/>
      <c r="C129" s="8" t="s">
        <v>14</v>
      </c>
      <c r="D129" s="1">
        <v>20</v>
      </c>
      <c r="E129" s="1">
        <v>18467</v>
      </c>
      <c r="F129" s="21"/>
      <c r="G129" s="21"/>
      <c r="H129" s="21"/>
      <c r="I129" s="24"/>
      <c r="J129" s="11"/>
    </row>
    <row r="130" spans="1:10" ht="20.25" x14ac:dyDescent="0.25">
      <c r="A130" s="22"/>
      <c r="B130" s="21"/>
      <c r="C130" s="8" t="s">
        <v>15</v>
      </c>
      <c r="D130" s="1">
        <v>2</v>
      </c>
      <c r="E130" s="1">
        <v>15291</v>
      </c>
      <c r="F130" s="21"/>
      <c r="G130" s="21"/>
      <c r="H130" s="21"/>
      <c r="I130" s="24"/>
      <c r="J130" s="11"/>
    </row>
    <row r="131" spans="1:10" ht="20.25" x14ac:dyDescent="0.25">
      <c r="A131" s="22"/>
      <c r="B131" s="21"/>
      <c r="C131" s="8" t="s">
        <v>17</v>
      </c>
      <c r="D131" s="1">
        <v>10</v>
      </c>
      <c r="E131" s="1">
        <v>8402</v>
      </c>
      <c r="F131" s="21"/>
      <c r="G131" s="21"/>
      <c r="H131" s="21"/>
      <c r="I131" s="24"/>
      <c r="J131" s="11"/>
    </row>
    <row r="132" spans="1:10" ht="20.25" x14ac:dyDescent="0.25">
      <c r="A132" s="22"/>
      <c r="B132" s="21"/>
      <c r="C132" s="8" t="s">
        <v>18</v>
      </c>
      <c r="D132" s="7">
        <v>14.3</v>
      </c>
      <c r="E132" s="1">
        <v>5069</v>
      </c>
      <c r="F132" s="21"/>
      <c r="G132" s="21"/>
      <c r="H132" s="21"/>
      <c r="I132" s="24"/>
      <c r="J132" s="11"/>
    </row>
    <row r="133" spans="1:10" ht="20.25" x14ac:dyDescent="0.25">
      <c r="A133" s="22">
        <v>37</v>
      </c>
      <c r="B133" s="21" t="s">
        <v>77</v>
      </c>
      <c r="C133" s="21" t="s">
        <v>13</v>
      </c>
      <c r="D133" s="21">
        <v>50</v>
      </c>
      <c r="E133" s="21" t="s">
        <v>13</v>
      </c>
      <c r="F133" s="21">
        <v>398</v>
      </c>
      <c r="G133" s="2">
        <f>D134*E134+D135*E135+D133*F133</f>
        <v>608300</v>
      </c>
      <c r="H133" s="12">
        <v>0.9</v>
      </c>
      <c r="I133" s="35">
        <f>G133*H133</f>
        <v>547470</v>
      </c>
      <c r="J133" s="11">
        <f t="shared" si="1"/>
        <v>547500</v>
      </c>
    </row>
    <row r="134" spans="1:10" ht="20.25" x14ac:dyDescent="0.25">
      <c r="A134" s="22"/>
      <c r="B134" s="21"/>
      <c r="C134" s="8" t="s">
        <v>14</v>
      </c>
      <c r="D134" s="1">
        <v>25</v>
      </c>
      <c r="E134" s="1">
        <v>18467</v>
      </c>
      <c r="F134" s="21"/>
      <c r="G134" s="21"/>
      <c r="H134" s="21"/>
      <c r="I134" s="24"/>
      <c r="J134" s="11"/>
    </row>
    <row r="135" spans="1:10" ht="20.25" x14ac:dyDescent="0.25">
      <c r="A135" s="22"/>
      <c r="B135" s="21"/>
      <c r="C135" s="8" t="s">
        <v>18</v>
      </c>
      <c r="D135" s="1">
        <v>25</v>
      </c>
      <c r="E135" s="1">
        <v>5069</v>
      </c>
      <c r="F135" s="21"/>
      <c r="G135" s="21"/>
      <c r="H135" s="21"/>
      <c r="I135" s="24"/>
      <c r="J135" s="11"/>
    </row>
    <row r="136" spans="1:10" ht="20.25" x14ac:dyDescent="0.25">
      <c r="A136" s="22">
        <v>38</v>
      </c>
      <c r="B136" s="21" t="s">
        <v>99</v>
      </c>
      <c r="C136" s="21" t="s">
        <v>13</v>
      </c>
      <c r="D136" s="21">
        <v>74.599999999999994</v>
      </c>
      <c r="E136" s="21" t="s">
        <v>13</v>
      </c>
      <c r="F136" s="21">
        <v>398</v>
      </c>
      <c r="G136" s="2">
        <f>D137*E137+D138*E138+D139*E139+D140*E140+D136*F136</f>
        <v>896332.60000000009</v>
      </c>
      <c r="H136" s="12">
        <v>0.91</v>
      </c>
      <c r="I136" s="35">
        <f>G136*H136</f>
        <v>815662.66600000008</v>
      </c>
      <c r="J136" s="11">
        <f t="shared" si="1"/>
        <v>815700</v>
      </c>
    </row>
    <row r="137" spans="1:10" ht="20.25" x14ac:dyDescent="0.25">
      <c r="A137" s="22"/>
      <c r="B137" s="21"/>
      <c r="C137" s="8" t="s">
        <v>14</v>
      </c>
      <c r="D137" s="7">
        <v>21.6</v>
      </c>
      <c r="E137" s="1">
        <v>18467</v>
      </c>
      <c r="F137" s="21"/>
      <c r="G137" s="21"/>
      <c r="H137" s="21"/>
      <c r="I137" s="24"/>
      <c r="J137" s="11"/>
    </row>
    <row r="138" spans="1:10" ht="20.25" x14ac:dyDescent="0.25">
      <c r="A138" s="22"/>
      <c r="B138" s="21"/>
      <c r="C138" s="8" t="s">
        <v>15</v>
      </c>
      <c r="D138" s="1">
        <v>8</v>
      </c>
      <c r="E138" s="1">
        <v>15291</v>
      </c>
      <c r="F138" s="21"/>
      <c r="G138" s="21"/>
      <c r="H138" s="21"/>
      <c r="I138" s="24"/>
      <c r="J138" s="11"/>
    </row>
    <row r="139" spans="1:10" ht="20.25" x14ac:dyDescent="0.25">
      <c r="A139" s="22"/>
      <c r="B139" s="21"/>
      <c r="C139" s="8" t="s">
        <v>17</v>
      </c>
      <c r="D139" s="7">
        <v>35.200000000000003</v>
      </c>
      <c r="E139" s="1">
        <v>8402</v>
      </c>
      <c r="F139" s="21"/>
      <c r="G139" s="21"/>
      <c r="H139" s="21"/>
      <c r="I139" s="24"/>
      <c r="J139" s="11"/>
    </row>
    <row r="140" spans="1:10" ht="20.25" x14ac:dyDescent="0.25">
      <c r="A140" s="22"/>
      <c r="B140" s="21"/>
      <c r="C140" s="8" t="s">
        <v>18</v>
      </c>
      <c r="D140" s="7">
        <v>9.8000000000000007</v>
      </c>
      <c r="E140" s="1">
        <v>5069</v>
      </c>
      <c r="F140" s="21"/>
      <c r="G140" s="21"/>
      <c r="H140" s="21"/>
      <c r="I140" s="24"/>
      <c r="J140" s="11"/>
    </row>
    <row r="141" spans="1:10" ht="20.25" x14ac:dyDescent="0.25">
      <c r="A141" s="22">
        <v>39</v>
      </c>
      <c r="B141" s="21" t="s">
        <v>20</v>
      </c>
      <c r="C141" s="21" t="s">
        <v>13</v>
      </c>
      <c r="D141" s="21">
        <v>55</v>
      </c>
      <c r="E141" s="21" t="s">
        <v>13</v>
      </c>
      <c r="F141" s="21">
        <v>398</v>
      </c>
      <c r="G141" s="2">
        <f>D142*E142+D141*F141</f>
        <v>1037575</v>
      </c>
      <c r="H141" s="2">
        <v>0.92</v>
      </c>
      <c r="I141" s="25">
        <f>G141*H141</f>
        <v>954569</v>
      </c>
      <c r="J141" s="11">
        <f t="shared" ref="J141:J199" si="2">ROUND(I141,-2)</f>
        <v>954600</v>
      </c>
    </row>
    <row r="142" spans="1:10" ht="20.25" x14ac:dyDescent="0.25">
      <c r="A142" s="22"/>
      <c r="B142" s="21"/>
      <c r="C142" s="8" t="s">
        <v>14</v>
      </c>
      <c r="D142" s="13">
        <v>55</v>
      </c>
      <c r="E142" s="1">
        <v>18467</v>
      </c>
      <c r="F142" s="21"/>
      <c r="G142" s="2"/>
      <c r="H142" s="2"/>
      <c r="I142" s="25"/>
      <c r="J142" s="11"/>
    </row>
    <row r="143" spans="1:10" ht="20.25" x14ac:dyDescent="0.25">
      <c r="A143" s="22">
        <v>40</v>
      </c>
      <c r="B143" s="21" t="s">
        <v>75</v>
      </c>
      <c r="C143" s="21" t="s">
        <v>13</v>
      </c>
      <c r="D143" s="21">
        <v>23</v>
      </c>
      <c r="E143" s="21" t="s">
        <v>13</v>
      </c>
      <c r="F143" s="21">
        <v>398</v>
      </c>
      <c r="G143" s="2">
        <f>D144*E144+D143*F143</f>
        <v>360847</v>
      </c>
      <c r="H143" s="2">
        <v>0.9</v>
      </c>
      <c r="I143" s="25">
        <f>G143*H143</f>
        <v>324762.3</v>
      </c>
      <c r="J143" s="11">
        <f t="shared" si="2"/>
        <v>324800</v>
      </c>
    </row>
    <row r="144" spans="1:10" ht="20.25" x14ac:dyDescent="0.25">
      <c r="A144" s="22"/>
      <c r="B144" s="21"/>
      <c r="C144" s="8" t="s">
        <v>15</v>
      </c>
      <c r="D144" s="13">
        <v>23</v>
      </c>
      <c r="E144" s="1">
        <v>15291</v>
      </c>
      <c r="F144" s="21"/>
      <c r="G144" s="2"/>
      <c r="H144" s="2"/>
      <c r="I144" s="25"/>
      <c r="J144" s="11"/>
    </row>
    <row r="145" spans="1:10" ht="20.25" x14ac:dyDescent="0.25">
      <c r="A145" s="22">
        <v>41</v>
      </c>
      <c r="B145" s="21" t="s">
        <v>45</v>
      </c>
      <c r="C145" s="21" t="s">
        <v>13</v>
      </c>
      <c r="D145" s="21">
        <v>20</v>
      </c>
      <c r="E145" s="21" t="s">
        <v>13</v>
      </c>
      <c r="F145" s="21">
        <v>398</v>
      </c>
      <c r="G145" s="2">
        <f>D146*E146+D145*F145</f>
        <v>109340</v>
      </c>
      <c r="H145" s="2">
        <v>0.91</v>
      </c>
      <c r="I145" s="25">
        <f>G145*H145</f>
        <v>99499.400000000009</v>
      </c>
      <c r="J145" s="11">
        <f t="shared" si="2"/>
        <v>99500</v>
      </c>
    </row>
    <row r="146" spans="1:10" ht="20.25" x14ac:dyDescent="0.25">
      <c r="A146" s="22"/>
      <c r="B146" s="21"/>
      <c r="C146" s="8" t="s">
        <v>18</v>
      </c>
      <c r="D146" s="13">
        <v>20</v>
      </c>
      <c r="E146" s="1">
        <v>5069</v>
      </c>
      <c r="F146" s="21"/>
      <c r="G146" s="2"/>
      <c r="H146" s="2"/>
      <c r="I146" s="25"/>
      <c r="J146" s="11"/>
    </row>
    <row r="147" spans="1:10" ht="20.25" x14ac:dyDescent="0.25">
      <c r="A147" s="22">
        <v>42</v>
      </c>
      <c r="B147" s="21" t="s">
        <v>73</v>
      </c>
      <c r="C147" s="21" t="s">
        <v>13</v>
      </c>
      <c r="D147" s="21">
        <v>28</v>
      </c>
      <c r="E147" s="21" t="s">
        <v>13</v>
      </c>
      <c r="F147" s="21">
        <v>398</v>
      </c>
      <c r="G147" s="2">
        <f>D148*E148+D149*E149+D150*E150+D151*E151+D147*F147</f>
        <v>324388</v>
      </c>
      <c r="H147" s="2">
        <v>0.89</v>
      </c>
      <c r="I147" s="25">
        <f>G147*H147</f>
        <v>288705.32</v>
      </c>
      <c r="J147" s="11">
        <f t="shared" si="2"/>
        <v>288700</v>
      </c>
    </row>
    <row r="148" spans="1:10" ht="20.25" x14ac:dyDescent="0.25">
      <c r="A148" s="22"/>
      <c r="B148" s="21"/>
      <c r="C148" s="8" t="s">
        <v>14</v>
      </c>
      <c r="D148" s="13">
        <v>10</v>
      </c>
      <c r="E148" s="1">
        <v>18467</v>
      </c>
      <c r="F148" s="21"/>
      <c r="G148" s="2"/>
      <c r="H148" s="2"/>
      <c r="I148" s="25"/>
      <c r="J148" s="11"/>
    </row>
    <row r="149" spans="1:10" ht="20.25" x14ac:dyDescent="0.25">
      <c r="A149" s="22"/>
      <c r="B149" s="21"/>
      <c r="C149" s="8" t="s">
        <v>15</v>
      </c>
      <c r="D149" s="13">
        <v>3</v>
      </c>
      <c r="E149" s="1">
        <v>15291</v>
      </c>
      <c r="F149" s="21"/>
      <c r="G149" s="2"/>
      <c r="H149" s="2"/>
      <c r="I149" s="25"/>
      <c r="J149" s="11"/>
    </row>
    <row r="150" spans="1:10" ht="20.25" x14ac:dyDescent="0.25">
      <c r="A150" s="22"/>
      <c r="B150" s="21"/>
      <c r="C150" s="8" t="s">
        <v>17</v>
      </c>
      <c r="D150" s="13">
        <v>2</v>
      </c>
      <c r="E150" s="1">
        <v>8402</v>
      </c>
      <c r="F150" s="21"/>
      <c r="G150" s="2"/>
      <c r="H150" s="2"/>
      <c r="I150" s="25"/>
      <c r="J150" s="11"/>
    </row>
    <row r="151" spans="1:10" ht="20.25" x14ac:dyDescent="0.25">
      <c r="A151" s="22"/>
      <c r="B151" s="21"/>
      <c r="C151" s="8" t="s">
        <v>18</v>
      </c>
      <c r="D151" s="13">
        <v>13</v>
      </c>
      <c r="E151" s="1">
        <v>5069</v>
      </c>
      <c r="F151" s="21"/>
      <c r="G151" s="2"/>
      <c r="H151" s="2"/>
      <c r="I151" s="25"/>
      <c r="J151" s="11"/>
    </row>
    <row r="152" spans="1:10" ht="20.25" x14ac:dyDescent="0.25">
      <c r="A152" s="22">
        <v>43</v>
      </c>
      <c r="B152" s="21" t="s">
        <v>50</v>
      </c>
      <c r="C152" s="21" t="s">
        <v>13</v>
      </c>
      <c r="D152" s="21">
        <v>31.7</v>
      </c>
      <c r="E152" s="21" t="s">
        <v>13</v>
      </c>
      <c r="F152" s="21">
        <v>398</v>
      </c>
      <c r="G152" s="2">
        <f>D153*E153+D154*E154+D155*E155+D156*E156+D157*E157+D152*F152</f>
        <v>420529.59999999992</v>
      </c>
      <c r="H152" s="2">
        <v>0.9</v>
      </c>
      <c r="I152" s="25">
        <f>G152*H152</f>
        <v>378476.63999999996</v>
      </c>
      <c r="J152" s="11">
        <f t="shared" si="2"/>
        <v>378500</v>
      </c>
    </row>
    <row r="153" spans="1:10" ht="20.25" x14ac:dyDescent="0.25">
      <c r="A153" s="22"/>
      <c r="B153" s="21"/>
      <c r="C153" s="8" t="s">
        <v>14</v>
      </c>
      <c r="D153" s="10">
        <v>14.1</v>
      </c>
      <c r="E153" s="1">
        <v>18467</v>
      </c>
      <c r="F153" s="21"/>
      <c r="G153" s="2"/>
      <c r="H153" s="2"/>
      <c r="I153" s="25"/>
      <c r="J153" s="11"/>
    </row>
    <row r="154" spans="1:10" ht="20.25" x14ac:dyDescent="0.25">
      <c r="A154" s="22"/>
      <c r="B154" s="21"/>
      <c r="C154" s="8" t="s">
        <v>15</v>
      </c>
      <c r="D154" s="10">
        <v>2.7</v>
      </c>
      <c r="E154" s="1">
        <v>15291</v>
      </c>
      <c r="F154" s="21"/>
      <c r="G154" s="2"/>
      <c r="H154" s="2"/>
      <c r="I154" s="25"/>
      <c r="J154" s="11"/>
    </row>
    <row r="155" spans="1:10" ht="20.25" x14ac:dyDescent="0.25">
      <c r="A155" s="22"/>
      <c r="B155" s="21"/>
      <c r="C155" s="8" t="s">
        <v>16</v>
      </c>
      <c r="D155" s="10">
        <v>2.5</v>
      </c>
      <c r="E155" s="1">
        <v>12022</v>
      </c>
      <c r="F155" s="21"/>
      <c r="G155" s="2"/>
      <c r="H155" s="2"/>
      <c r="I155" s="25"/>
      <c r="J155" s="11"/>
    </row>
    <row r="156" spans="1:10" ht="20.25" x14ac:dyDescent="0.25">
      <c r="A156" s="22"/>
      <c r="B156" s="21"/>
      <c r="C156" s="8" t="s">
        <v>17</v>
      </c>
      <c r="D156" s="13">
        <v>4</v>
      </c>
      <c r="E156" s="1">
        <v>8402</v>
      </c>
      <c r="F156" s="21"/>
      <c r="G156" s="2"/>
      <c r="H156" s="2"/>
      <c r="I156" s="25"/>
      <c r="J156" s="11"/>
    </row>
    <row r="157" spans="1:10" ht="20.25" x14ac:dyDescent="0.25">
      <c r="A157" s="22"/>
      <c r="B157" s="21"/>
      <c r="C157" s="8" t="s">
        <v>18</v>
      </c>
      <c r="D157" s="10">
        <v>8.4</v>
      </c>
      <c r="E157" s="1">
        <v>5069</v>
      </c>
      <c r="F157" s="21"/>
      <c r="G157" s="2"/>
      <c r="H157" s="2"/>
      <c r="I157" s="25"/>
      <c r="J157" s="11"/>
    </row>
    <row r="158" spans="1:10" ht="22.5" x14ac:dyDescent="0.25">
      <c r="A158" s="49" t="s">
        <v>121</v>
      </c>
      <c r="B158" s="50"/>
      <c r="C158" s="51"/>
      <c r="D158" s="40">
        <f>D159+D164+D166+D168</f>
        <v>204.61599999999999</v>
      </c>
      <c r="E158" s="38" t="s">
        <v>13</v>
      </c>
      <c r="F158" s="31" t="s">
        <v>13</v>
      </c>
      <c r="G158" s="32">
        <f>G159+G164+G166+G168</f>
        <v>3050374.3200000003</v>
      </c>
      <c r="H158" s="32" t="s">
        <v>13</v>
      </c>
      <c r="I158" s="41">
        <f>I159+I164+I166+I168</f>
        <v>2603853.1402000003</v>
      </c>
      <c r="J158" s="11">
        <f>SUM(J159:J168)</f>
        <v>2603900</v>
      </c>
    </row>
    <row r="159" spans="1:10" ht="20.25" x14ac:dyDescent="0.25">
      <c r="A159" s="22">
        <v>44</v>
      </c>
      <c r="B159" s="21" t="s">
        <v>29</v>
      </c>
      <c r="C159" s="21" t="s">
        <v>13</v>
      </c>
      <c r="D159" s="21">
        <v>24.6</v>
      </c>
      <c r="E159" s="21" t="s">
        <v>13</v>
      </c>
      <c r="F159" s="21">
        <v>398</v>
      </c>
      <c r="G159" s="2">
        <f>D160*E160+D161*E161+D162*E162+D163*E163+D159*F159</f>
        <v>331065.90000000002</v>
      </c>
      <c r="H159" s="2">
        <v>0.71</v>
      </c>
      <c r="I159" s="25">
        <f>G159*H159</f>
        <v>235056.78900000002</v>
      </c>
      <c r="J159" s="11">
        <f t="shared" si="2"/>
        <v>235100</v>
      </c>
    </row>
    <row r="160" spans="1:10" ht="20.25" x14ac:dyDescent="0.25">
      <c r="A160" s="22"/>
      <c r="B160" s="21"/>
      <c r="C160" s="8" t="s">
        <v>14</v>
      </c>
      <c r="D160" s="13">
        <v>2</v>
      </c>
      <c r="E160" s="1">
        <v>18467</v>
      </c>
      <c r="F160" s="21"/>
      <c r="G160" s="2"/>
      <c r="H160" s="2"/>
      <c r="I160" s="25"/>
      <c r="J160" s="11"/>
    </row>
    <row r="161" spans="1:10" ht="20.25" x14ac:dyDescent="0.25">
      <c r="A161" s="22"/>
      <c r="B161" s="21"/>
      <c r="C161" s="8" t="s">
        <v>15</v>
      </c>
      <c r="D161" s="10">
        <v>7.5</v>
      </c>
      <c r="E161" s="1">
        <v>15291</v>
      </c>
      <c r="F161" s="21"/>
      <c r="G161" s="2"/>
      <c r="H161" s="2"/>
      <c r="I161" s="25"/>
      <c r="J161" s="11"/>
    </row>
    <row r="162" spans="1:10" ht="20.25" x14ac:dyDescent="0.25">
      <c r="A162" s="22"/>
      <c r="B162" s="21"/>
      <c r="C162" s="8" t="s">
        <v>16</v>
      </c>
      <c r="D162" s="12">
        <v>11.82</v>
      </c>
      <c r="E162" s="1">
        <v>12022</v>
      </c>
      <c r="F162" s="21"/>
      <c r="G162" s="2"/>
      <c r="H162" s="2"/>
      <c r="I162" s="25"/>
      <c r="J162" s="11"/>
    </row>
    <row r="163" spans="1:10" ht="20.25" x14ac:dyDescent="0.25">
      <c r="A163" s="22"/>
      <c r="B163" s="21"/>
      <c r="C163" s="8" t="s">
        <v>17</v>
      </c>
      <c r="D163" s="12">
        <v>3.28</v>
      </c>
      <c r="E163" s="1">
        <v>8402</v>
      </c>
      <c r="F163" s="21"/>
      <c r="G163" s="2"/>
      <c r="H163" s="2"/>
      <c r="I163" s="25"/>
      <c r="J163" s="11"/>
    </row>
    <row r="164" spans="1:10" ht="20.25" x14ac:dyDescent="0.25">
      <c r="A164" s="22">
        <v>45</v>
      </c>
      <c r="B164" s="21" t="s">
        <v>86</v>
      </c>
      <c r="C164" s="21" t="s">
        <v>13</v>
      </c>
      <c r="D164" s="21">
        <v>39.19</v>
      </c>
      <c r="E164" s="21" t="s">
        <v>13</v>
      </c>
      <c r="F164" s="21">
        <v>398</v>
      </c>
      <c r="G164" s="2">
        <f>D165*E165+D164*F164</f>
        <v>739319.35</v>
      </c>
      <c r="H164" s="2">
        <v>0.85</v>
      </c>
      <c r="I164" s="25">
        <f>G164*H164</f>
        <v>628421.44750000001</v>
      </c>
      <c r="J164" s="11">
        <f t="shared" si="2"/>
        <v>628400</v>
      </c>
    </row>
    <row r="165" spans="1:10" ht="20.25" x14ac:dyDescent="0.25">
      <c r="A165" s="22"/>
      <c r="B165" s="21"/>
      <c r="C165" s="8" t="s">
        <v>14</v>
      </c>
      <c r="D165" s="12">
        <v>39.19</v>
      </c>
      <c r="E165" s="1">
        <v>18467</v>
      </c>
      <c r="F165" s="21"/>
      <c r="G165" s="2"/>
      <c r="H165" s="2"/>
      <c r="I165" s="25"/>
      <c r="J165" s="11"/>
    </row>
    <row r="166" spans="1:10" ht="20.25" x14ac:dyDescent="0.25">
      <c r="A166" s="22">
        <v>46</v>
      </c>
      <c r="B166" s="21" t="s">
        <v>85</v>
      </c>
      <c r="C166" s="21" t="s">
        <v>13</v>
      </c>
      <c r="D166" s="21">
        <v>47.136000000000003</v>
      </c>
      <c r="E166" s="21" t="s">
        <v>13</v>
      </c>
      <c r="F166" s="21">
        <v>398</v>
      </c>
      <c r="G166" s="2">
        <f>D167*E167+D166*F166</f>
        <v>889220.64000000013</v>
      </c>
      <c r="H166" s="2">
        <v>0.89</v>
      </c>
      <c r="I166" s="25">
        <f>G166*H166</f>
        <v>791406.36960000009</v>
      </c>
      <c r="J166" s="11">
        <f t="shared" si="2"/>
        <v>791400</v>
      </c>
    </row>
    <row r="167" spans="1:10" ht="20.25" x14ac:dyDescent="0.25">
      <c r="A167" s="22"/>
      <c r="B167" s="21"/>
      <c r="C167" s="8" t="s">
        <v>14</v>
      </c>
      <c r="D167" s="16">
        <v>47.136000000000003</v>
      </c>
      <c r="E167" s="1">
        <v>18467</v>
      </c>
      <c r="F167" s="21"/>
      <c r="G167" s="2"/>
      <c r="H167" s="2"/>
      <c r="I167" s="25"/>
      <c r="J167" s="11"/>
    </row>
    <row r="168" spans="1:10" ht="20.25" x14ac:dyDescent="0.25">
      <c r="A168" s="22">
        <v>47</v>
      </c>
      <c r="B168" s="21" t="s">
        <v>65</v>
      </c>
      <c r="C168" s="21" t="s">
        <v>13</v>
      </c>
      <c r="D168" s="21">
        <v>93.69</v>
      </c>
      <c r="E168" s="21" t="s">
        <v>13</v>
      </c>
      <c r="F168" s="21">
        <v>398</v>
      </c>
      <c r="G168" s="2">
        <f>D169*E169+D170*E170+D168*F168</f>
        <v>1090768.4300000002</v>
      </c>
      <c r="H168" s="2">
        <v>0.87</v>
      </c>
      <c r="I168" s="25">
        <f>G168*H168</f>
        <v>948968.53410000016</v>
      </c>
      <c r="J168" s="11">
        <f t="shared" si="2"/>
        <v>949000</v>
      </c>
    </row>
    <row r="169" spans="1:10" ht="20.25" x14ac:dyDescent="0.25">
      <c r="A169" s="22"/>
      <c r="B169" s="21"/>
      <c r="C169" s="8" t="s">
        <v>15</v>
      </c>
      <c r="D169" s="10">
        <v>56.6</v>
      </c>
      <c r="E169" s="1">
        <v>15291</v>
      </c>
      <c r="F169" s="21"/>
      <c r="G169" s="2"/>
      <c r="H169" s="2"/>
      <c r="I169" s="25"/>
      <c r="J169" s="11"/>
    </row>
    <row r="170" spans="1:10" ht="20.25" x14ac:dyDescent="0.25">
      <c r="A170" s="22"/>
      <c r="B170" s="21"/>
      <c r="C170" s="8" t="s">
        <v>18</v>
      </c>
      <c r="D170" s="12">
        <v>37.090000000000003</v>
      </c>
      <c r="E170" s="1">
        <v>5069</v>
      </c>
      <c r="F170" s="21"/>
      <c r="G170" s="2"/>
      <c r="H170" s="2"/>
      <c r="I170" s="25"/>
      <c r="J170" s="11"/>
    </row>
    <row r="171" spans="1:10" ht="22.5" x14ac:dyDescent="0.25">
      <c r="A171" s="49" t="s">
        <v>122</v>
      </c>
      <c r="B171" s="50"/>
      <c r="C171" s="51"/>
      <c r="D171" s="40">
        <f>D172+D176+D182+D186+D189</f>
        <v>270.00200000000001</v>
      </c>
      <c r="E171" s="38" t="s">
        <v>13</v>
      </c>
      <c r="F171" s="31" t="s">
        <v>13</v>
      </c>
      <c r="G171" s="32">
        <f>G172+G176+G182+G186+G189</f>
        <v>2643764.2240000004</v>
      </c>
      <c r="H171" s="32" t="s">
        <v>13</v>
      </c>
      <c r="I171" s="41">
        <f>I172+I176+I182+I186+I189</f>
        <v>2387494.1062799999</v>
      </c>
      <c r="J171" s="11">
        <f>SUM(J172:J189)</f>
        <v>2387500</v>
      </c>
    </row>
    <row r="172" spans="1:10" ht="20.25" x14ac:dyDescent="0.25">
      <c r="A172" s="22">
        <v>48</v>
      </c>
      <c r="B172" s="21" t="s">
        <v>107</v>
      </c>
      <c r="C172" s="21" t="s">
        <v>13</v>
      </c>
      <c r="D172" s="21">
        <v>34.902000000000001</v>
      </c>
      <c r="E172" s="21" t="s">
        <v>13</v>
      </c>
      <c r="F172" s="21">
        <v>398</v>
      </c>
      <c r="G172" s="2">
        <f>D173*E173+D174*E174+D175*E175+D172*F172</f>
        <v>254620.014</v>
      </c>
      <c r="H172" s="2">
        <v>0.87</v>
      </c>
      <c r="I172" s="25">
        <f>G172*H172</f>
        <v>221519.41217999998</v>
      </c>
      <c r="J172" s="11">
        <f t="shared" si="2"/>
        <v>221500</v>
      </c>
    </row>
    <row r="173" spans="1:10" ht="20.25" x14ac:dyDescent="0.25">
      <c r="A173" s="22"/>
      <c r="B173" s="21"/>
      <c r="C173" s="8" t="s">
        <v>16</v>
      </c>
      <c r="D173" s="12">
        <v>7.26</v>
      </c>
      <c r="E173" s="1">
        <v>12022</v>
      </c>
      <c r="F173" s="21"/>
      <c r="G173" s="2"/>
      <c r="H173" s="2"/>
      <c r="I173" s="25"/>
      <c r="J173" s="11"/>
    </row>
    <row r="174" spans="1:10" ht="20.25" x14ac:dyDescent="0.25">
      <c r="A174" s="22"/>
      <c r="B174" s="21"/>
      <c r="C174" s="8" t="s">
        <v>17</v>
      </c>
      <c r="D174" s="13">
        <v>4</v>
      </c>
      <c r="E174" s="1">
        <v>8402</v>
      </c>
      <c r="F174" s="21"/>
      <c r="G174" s="2"/>
      <c r="H174" s="2"/>
      <c r="I174" s="25"/>
      <c r="J174" s="11"/>
    </row>
    <row r="175" spans="1:10" ht="20.25" x14ac:dyDescent="0.25">
      <c r="A175" s="22"/>
      <c r="B175" s="21"/>
      <c r="C175" s="8" t="s">
        <v>18</v>
      </c>
      <c r="D175" s="16">
        <v>23.641999999999999</v>
      </c>
      <c r="E175" s="1">
        <v>5069</v>
      </c>
      <c r="F175" s="21"/>
      <c r="G175" s="2"/>
      <c r="H175" s="2"/>
      <c r="I175" s="25"/>
      <c r="J175" s="11"/>
    </row>
    <row r="176" spans="1:10" ht="20.25" x14ac:dyDescent="0.25">
      <c r="A176" s="22">
        <v>49</v>
      </c>
      <c r="B176" s="21" t="s">
        <v>46</v>
      </c>
      <c r="C176" s="21" t="s">
        <v>13</v>
      </c>
      <c r="D176" s="21">
        <v>180.6</v>
      </c>
      <c r="E176" s="21" t="s">
        <v>13</v>
      </c>
      <c r="F176" s="21">
        <v>398</v>
      </c>
      <c r="G176" s="2">
        <f>D177*E177+D178*E178+D179*E179+D180*E180+D181*E181+D176*F176</f>
        <v>1999422.51</v>
      </c>
      <c r="H176" s="2">
        <v>0.91</v>
      </c>
      <c r="I176" s="25">
        <f>G176*H176</f>
        <v>1819474.4841</v>
      </c>
      <c r="J176" s="11">
        <f t="shared" si="2"/>
        <v>1819500</v>
      </c>
    </row>
    <row r="177" spans="1:10" ht="20.25" x14ac:dyDescent="0.25">
      <c r="A177" s="22"/>
      <c r="B177" s="21"/>
      <c r="C177" s="8" t="s">
        <v>14</v>
      </c>
      <c r="D177" s="12">
        <v>36.54</v>
      </c>
      <c r="E177" s="1">
        <v>18467</v>
      </c>
      <c r="F177" s="21"/>
      <c r="G177" s="2"/>
      <c r="H177" s="2"/>
      <c r="I177" s="25"/>
      <c r="J177" s="11"/>
    </row>
    <row r="178" spans="1:10" ht="20.25" x14ac:dyDescent="0.25">
      <c r="A178" s="22"/>
      <c r="B178" s="21"/>
      <c r="C178" s="8" t="s">
        <v>15</v>
      </c>
      <c r="D178" s="12">
        <v>16.440000000000001</v>
      </c>
      <c r="E178" s="1">
        <v>15291</v>
      </c>
      <c r="F178" s="21"/>
      <c r="G178" s="2"/>
      <c r="H178" s="2"/>
      <c r="I178" s="25"/>
      <c r="J178" s="11"/>
    </row>
    <row r="179" spans="1:10" ht="20.25" x14ac:dyDescent="0.25">
      <c r="A179" s="22"/>
      <c r="B179" s="21"/>
      <c r="C179" s="8" t="s">
        <v>16</v>
      </c>
      <c r="D179" s="12">
        <v>14.07</v>
      </c>
      <c r="E179" s="1">
        <v>12022</v>
      </c>
      <c r="F179" s="21"/>
      <c r="G179" s="2"/>
      <c r="H179" s="2"/>
      <c r="I179" s="25"/>
      <c r="J179" s="11"/>
    </row>
    <row r="180" spans="1:10" ht="20.25" x14ac:dyDescent="0.25">
      <c r="A180" s="22"/>
      <c r="B180" s="21"/>
      <c r="C180" s="8" t="s">
        <v>17</v>
      </c>
      <c r="D180" s="13">
        <v>77</v>
      </c>
      <c r="E180" s="1">
        <v>8402</v>
      </c>
      <c r="F180" s="21"/>
      <c r="G180" s="2"/>
      <c r="H180" s="2"/>
      <c r="I180" s="25"/>
      <c r="J180" s="11"/>
    </row>
    <row r="181" spans="1:10" ht="20.25" x14ac:dyDescent="0.25">
      <c r="A181" s="22"/>
      <c r="B181" s="21"/>
      <c r="C181" s="8" t="s">
        <v>18</v>
      </c>
      <c r="D181" s="12">
        <v>36.549999999999997</v>
      </c>
      <c r="E181" s="1">
        <v>5069</v>
      </c>
      <c r="F181" s="21"/>
      <c r="G181" s="2"/>
      <c r="H181" s="2"/>
      <c r="I181" s="25"/>
      <c r="J181" s="11"/>
    </row>
    <row r="182" spans="1:10" ht="20.25" x14ac:dyDescent="0.25">
      <c r="A182" s="22">
        <v>50</v>
      </c>
      <c r="B182" s="21" t="s">
        <v>108</v>
      </c>
      <c r="C182" s="21" t="s">
        <v>13</v>
      </c>
      <c r="D182" s="21">
        <v>9</v>
      </c>
      <c r="E182" s="21" t="s">
        <v>13</v>
      </c>
      <c r="F182" s="21">
        <v>398</v>
      </c>
      <c r="G182" s="2">
        <f>D183*E183+D184*E184+D185*E185+D182*F182</f>
        <v>84312.2</v>
      </c>
      <c r="H182" s="2">
        <v>0.86</v>
      </c>
      <c r="I182" s="25">
        <f>G182*H182</f>
        <v>72508.491999999998</v>
      </c>
      <c r="J182" s="11">
        <f t="shared" si="2"/>
        <v>72500</v>
      </c>
    </row>
    <row r="183" spans="1:10" ht="20.25" x14ac:dyDescent="0.25">
      <c r="A183" s="22"/>
      <c r="B183" s="21"/>
      <c r="C183" s="8" t="s">
        <v>15</v>
      </c>
      <c r="D183" s="13">
        <v>2</v>
      </c>
      <c r="E183" s="1">
        <v>15291</v>
      </c>
      <c r="F183" s="21"/>
      <c r="G183" s="2"/>
      <c r="H183" s="2"/>
      <c r="I183" s="25"/>
      <c r="J183" s="11"/>
    </row>
    <row r="184" spans="1:10" ht="20.25" x14ac:dyDescent="0.25">
      <c r="A184" s="22"/>
      <c r="B184" s="21"/>
      <c r="C184" s="8" t="s">
        <v>17</v>
      </c>
      <c r="D184" s="10">
        <v>4.4000000000000004</v>
      </c>
      <c r="E184" s="1">
        <v>8402</v>
      </c>
      <c r="F184" s="21"/>
      <c r="G184" s="2"/>
      <c r="H184" s="2"/>
      <c r="I184" s="25"/>
      <c r="J184" s="11"/>
    </row>
    <row r="185" spans="1:10" ht="20.25" x14ac:dyDescent="0.25">
      <c r="A185" s="22"/>
      <c r="B185" s="21"/>
      <c r="C185" s="8" t="s">
        <v>18</v>
      </c>
      <c r="D185" s="10">
        <v>2.6</v>
      </c>
      <c r="E185" s="1">
        <v>5069</v>
      </c>
      <c r="F185" s="21"/>
      <c r="G185" s="2"/>
      <c r="H185" s="2"/>
      <c r="I185" s="25"/>
      <c r="J185" s="11"/>
    </row>
    <row r="186" spans="1:10" ht="20.25" x14ac:dyDescent="0.25">
      <c r="A186" s="22">
        <v>51</v>
      </c>
      <c r="B186" s="21" t="s">
        <v>110</v>
      </c>
      <c r="C186" s="21" t="s">
        <v>13</v>
      </c>
      <c r="D186" s="21">
        <v>19.7</v>
      </c>
      <c r="E186" s="21" t="s">
        <v>13</v>
      </c>
      <c r="F186" s="21">
        <v>398</v>
      </c>
      <c r="G186" s="2">
        <f>D187*E187+D188*E188+D186*F186</f>
        <v>131030.9</v>
      </c>
      <c r="H186" s="2">
        <v>0.88</v>
      </c>
      <c r="I186" s="25">
        <f>G186*H186</f>
        <v>115307.192</v>
      </c>
      <c r="J186" s="11">
        <f t="shared" si="2"/>
        <v>115300</v>
      </c>
    </row>
    <row r="187" spans="1:10" ht="20.25" x14ac:dyDescent="0.25">
      <c r="A187" s="22"/>
      <c r="B187" s="21"/>
      <c r="C187" s="8" t="s">
        <v>17</v>
      </c>
      <c r="D187" s="13">
        <v>7</v>
      </c>
      <c r="E187" s="1">
        <v>8402</v>
      </c>
      <c r="F187" s="21"/>
      <c r="G187" s="2"/>
      <c r="H187" s="2"/>
      <c r="I187" s="25"/>
      <c r="J187" s="11"/>
    </row>
    <row r="188" spans="1:10" ht="20.25" x14ac:dyDescent="0.25">
      <c r="A188" s="22"/>
      <c r="B188" s="21"/>
      <c r="C188" s="8" t="s">
        <v>18</v>
      </c>
      <c r="D188" s="10">
        <v>12.7</v>
      </c>
      <c r="E188" s="1">
        <v>5069</v>
      </c>
      <c r="F188" s="21"/>
      <c r="G188" s="2"/>
      <c r="H188" s="2"/>
      <c r="I188" s="25"/>
      <c r="J188" s="11"/>
    </row>
    <row r="189" spans="1:10" ht="20.25" x14ac:dyDescent="0.25">
      <c r="A189" s="22">
        <v>52</v>
      </c>
      <c r="B189" s="21" t="s">
        <v>109</v>
      </c>
      <c r="C189" s="21" t="s">
        <v>13</v>
      </c>
      <c r="D189" s="21">
        <v>25.8</v>
      </c>
      <c r="E189" s="21" t="s">
        <v>13</v>
      </c>
      <c r="F189" s="21">
        <v>398</v>
      </c>
      <c r="G189" s="2">
        <f>D190*E190+D191*E191+D189*F189</f>
        <v>174378.6</v>
      </c>
      <c r="H189" s="2">
        <v>0.91</v>
      </c>
      <c r="I189" s="25">
        <f>G189*H189</f>
        <v>158684.52600000001</v>
      </c>
      <c r="J189" s="11">
        <f t="shared" si="2"/>
        <v>158700</v>
      </c>
    </row>
    <row r="190" spans="1:10" ht="20.25" x14ac:dyDescent="0.25">
      <c r="A190" s="22"/>
      <c r="B190" s="21"/>
      <c r="C190" s="8" t="s">
        <v>17</v>
      </c>
      <c r="D190" s="13">
        <v>10</v>
      </c>
      <c r="E190" s="1">
        <v>8402</v>
      </c>
      <c r="F190" s="21"/>
      <c r="G190" s="2"/>
      <c r="H190" s="2"/>
      <c r="I190" s="25"/>
      <c r="J190" s="11"/>
    </row>
    <row r="191" spans="1:10" ht="20.25" x14ac:dyDescent="0.25">
      <c r="A191" s="22"/>
      <c r="B191" s="21"/>
      <c r="C191" s="8" t="s">
        <v>18</v>
      </c>
      <c r="D191" s="10">
        <v>15.8</v>
      </c>
      <c r="E191" s="1">
        <v>5069</v>
      </c>
      <c r="F191" s="21"/>
      <c r="G191" s="2"/>
      <c r="H191" s="2"/>
      <c r="I191" s="25"/>
      <c r="J191" s="11"/>
    </row>
    <row r="192" spans="1:10" ht="22.5" x14ac:dyDescent="0.25">
      <c r="A192" s="49" t="s">
        <v>123</v>
      </c>
      <c r="B192" s="50"/>
      <c r="C192" s="51"/>
      <c r="D192" s="42">
        <f>D193+D195</f>
        <v>39.200000000000003</v>
      </c>
      <c r="E192" s="38" t="s">
        <v>13</v>
      </c>
      <c r="F192" s="31" t="s">
        <v>13</v>
      </c>
      <c r="G192" s="32">
        <f>G193+G195</f>
        <v>230971.4</v>
      </c>
      <c r="H192" s="32" t="s">
        <v>13</v>
      </c>
      <c r="I192" s="41">
        <f>I193+I195</f>
        <v>211506.98800000001</v>
      </c>
      <c r="J192" s="11">
        <f>SUM(J193:J195)</f>
        <v>211500</v>
      </c>
    </row>
    <row r="193" spans="1:10" ht="20.25" x14ac:dyDescent="0.25">
      <c r="A193" s="22">
        <v>53</v>
      </c>
      <c r="B193" s="21" t="s">
        <v>37</v>
      </c>
      <c r="C193" s="21" t="s">
        <v>13</v>
      </c>
      <c r="D193" s="21">
        <v>24.2</v>
      </c>
      <c r="E193" s="21" t="s">
        <v>13</v>
      </c>
      <c r="F193" s="21">
        <v>398</v>
      </c>
      <c r="G193" s="2">
        <f>D194*E194+D193*F193</f>
        <v>132301.4</v>
      </c>
      <c r="H193" s="2">
        <v>0.92</v>
      </c>
      <c r="I193" s="25">
        <f>G193*H193</f>
        <v>121717.288</v>
      </c>
      <c r="J193" s="11">
        <f t="shared" si="2"/>
        <v>121700</v>
      </c>
    </row>
    <row r="194" spans="1:10" ht="20.25" x14ac:dyDescent="0.25">
      <c r="A194" s="22"/>
      <c r="B194" s="21"/>
      <c r="C194" s="8" t="s">
        <v>18</v>
      </c>
      <c r="D194" s="10">
        <v>24.2</v>
      </c>
      <c r="E194" s="1">
        <v>5069</v>
      </c>
      <c r="F194" s="21"/>
      <c r="G194" s="2"/>
      <c r="H194" s="2"/>
      <c r="I194" s="25"/>
      <c r="J194" s="11"/>
    </row>
    <row r="195" spans="1:10" ht="20.25" x14ac:dyDescent="0.25">
      <c r="A195" s="22">
        <v>54</v>
      </c>
      <c r="B195" s="21" t="s">
        <v>27</v>
      </c>
      <c r="C195" s="21" t="s">
        <v>13</v>
      </c>
      <c r="D195" s="21">
        <v>15</v>
      </c>
      <c r="E195" s="21" t="s">
        <v>13</v>
      </c>
      <c r="F195" s="21">
        <v>398</v>
      </c>
      <c r="G195" s="2">
        <f>D196*E196+D197*E197+D195*F195</f>
        <v>98670</v>
      </c>
      <c r="H195" s="2">
        <v>0.91</v>
      </c>
      <c r="I195" s="25">
        <f>G195*H195</f>
        <v>89789.7</v>
      </c>
      <c r="J195" s="11">
        <f t="shared" si="2"/>
        <v>89800</v>
      </c>
    </row>
    <row r="196" spans="1:10" ht="20.25" x14ac:dyDescent="0.25">
      <c r="A196" s="22"/>
      <c r="B196" s="21"/>
      <c r="C196" s="8" t="s">
        <v>17</v>
      </c>
      <c r="D196" s="13">
        <v>5</v>
      </c>
      <c r="E196" s="1">
        <v>8402</v>
      </c>
      <c r="F196" s="21"/>
      <c r="G196" s="2"/>
      <c r="H196" s="2"/>
      <c r="I196" s="25"/>
      <c r="J196" s="11"/>
    </row>
    <row r="197" spans="1:10" ht="20.25" x14ac:dyDescent="0.25">
      <c r="A197" s="22"/>
      <c r="B197" s="21"/>
      <c r="C197" s="8" t="s">
        <v>18</v>
      </c>
      <c r="D197" s="13">
        <v>10</v>
      </c>
      <c r="E197" s="1">
        <v>5069</v>
      </c>
      <c r="F197" s="21"/>
      <c r="G197" s="2"/>
      <c r="H197" s="2"/>
      <c r="I197" s="25"/>
      <c r="J197" s="11"/>
    </row>
    <row r="198" spans="1:10" ht="22.5" x14ac:dyDescent="0.25">
      <c r="A198" s="49" t="s">
        <v>124</v>
      </c>
      <c r="B198" s="50"/>
      <c r="C198" s="51"/>
      <c r="D198" s="43">
        <f>D199+D204+D208</f>
        <v>97.27000000000001</v>
      </c>
      <c r="E198" s="38" t="s">
        <v>13</v>
      </c>
      <c r="F198" s="31" t="s">
        <v>13</v>
      </c>
      <c r="G198" s="32">
        <f>G199+G204+G208</f>
        <v>1126451.8500000001</v>
      </c>
      <c r="H198" s="32" t="s">
        <v>13</v>
      </c>
      <c r="I198" s="41">
        <f>I199+I204+I208</f>
        <v>1004522.9339999999</v>
      </c>
      <c r="J198" s="11">
        <f>SUM(J199:J208)</f>
        <v>1004500</v>
      </c>
    </row>
    <row r="199" spans="1:10" ht="20.25" x14ac:dyDescent="0.25">
      <c r="A199" s="22">
        <v>55</v>
      </c>
      <c r="B199" s="21" t="s">
        <v>57</v>
      </c>
      <c r="C199" s="21" t="s">
        <v>13</v>
      </c>
      <c r="D199" s="21">
        <v>41.57</v>
      </c>
      <c r="E199" s="21" t="s">
        <v>13</v>
      </c>
      <c r="F199" s="21">
        <v>398</v>
      </c>
      <c r="G199" s="2">
        <f>D200*E200+D201*E201+D202*E202+D203*E203+D199*F199</f>
        <v>464186.55</v>
      </c>
      <c r="H199" s="2">
        <v>0.88</v>
      </c>
      <c r="I199" s="25">
        <f>G199*H199</f>
        <v>408484.16399999999</v>
      </c>
      <c r="J199" s="11">
        <f t="shared" si="2"/>
        <v>408500</v>
      </c>
    </row>
    <row r="200" spans="1:10" ht="20.25" x14ac:dyDescent="0.25">
      <c r="A200" s="22"/>
      <c r="B200" s="21"/>
      <c r="C200" s="8" t="s">
        <v>14</v>
      </c>
      <c r="D200" s="12">
        <v>8.43</v>
      </c>
      <c r="E200" s="1">
        <v>18467</v>
      </c>
      <c r="F200" s="21"/>
      <c r="G200" s="2"/>
      <c r="H200" s="2"/>
      <c r="I200" s="25"/>
      <c r="J200" s="11"/>
    </row>
    <row r="201" spans="1:10" ht="20.25" x14ac:dyDescent="0.25">
      <c r="A201" s="22"/>
      <c r="B201" s="21"/>
      <c r="C201" s="8" t="s">
        <v>16</v>
      </c>
      <c r="D201" s="10">
        <v>14.6</v>
      </c>
      <c r="E201" s="1">
        <v>12022</v>
      </c>
      <c r="F201" s="21"/>
      <c r="G201" s="2"/>
      <c r="H201" s="2"/>
      <c r="I201" s="25"/>
      <c r="J201" s="11"/>
    </row>
    <row r="202" spans="1:10" ht="20.25" x14ac:dyDescent="0.25">
      <c r="A202" s="22"/>
      <c r="B202" s="21"/>
      <c r="C202" s="8" t="s">
        <v>17</v>
      </c>
      <c r="D202" s="12">
        <v>6.74</v>
      </c>
      <c r="E202" s="1">
        <v>8402</v>
      </c>
      <c r="F202" s="21"/>
      <c r="G202" s="2"/>
      <c r="H202" s="2"/>
      <c r="I202" s="25"/>
      <c r="J202" s="11"/>
    </row>
    <row r="203" spans="1:10" ht="20.25" x14ac:dyDescent="0.25">
      <c r="A203" s="22"/>
      <c r="B203" s="21"/>
      <c r="C203" s="8" t="s">
        <v>18</v>
      </c>
      <c r="D203" s="10">
        <v>11.8</v>
      </c>
      <c r="E203" s="1">
        <v>5069</v>
      </c>
      <c r="F203" s="21"/>
      <c r="G203" s="2"/>
      <c r="H203" s="2"/>
      <c r="I203" s="25"/>
      <c r="J203" s="11"/>
    </row>
    <row r="204" spans="1:10" ht="20.25" x14ac:dyDescent="0.25">
      <c r="A204" s="22">
        <v>56</v>
      </c>
      <c r="B204" s="21" t="s">
        <v>88</v>
      </c>
      <c r="C204" s="21" t="s">
        <v>13</v>
      </c>
      <c r="D204" s="21">
        <v>18</v>
      </c>
      <c r="E204" s="21" t="s">
        <v>13</v>
      </c>
      <c r="F204" s="21">
        <v>398</v>
      </c>
      <c r="G204" s="2">
        <f>D205*E205+D206*E206+D207*E207+D204*F204</f>
        <v>195459</v>
      </c>
      <c r="H204" s="2">
        <v>0.9</v>
      </c>
      <c r="I204" s="25">
        <f>G204*H204</f>
        <v>175913.1</v>
      </c>
      <c r="J204" s="11">
        <f t="shared" ref="J204:J264" si="3">ROUND(I204,-2)</f>
        <v>175900</v>
      </c>
    </row>
    <row r="205" spans="1:10" ht="20.25" x14ac:dyDescent="0.25">
      <c r="A205" s="22"/>
      <c r="B205" s="21"/>
      <c r="C205" s="8" t="s">
        <v>14</v>
      </c>
      <c r="D205" s="13">
        <v>6</v>
      </c>
      <c r="E205" s="1">
        <v>18467</v>
      </c>
      <c r="F205" s="21"/>
      <c r="G205" s="2"/>
      <c r="H205" s="2"/>
      <c r="I205" s="25"/>
      <c r="J205" s="11"/>
    </row>
    <row r="206" spans="1:10" ht="20.25" x14ac:dyDescent="0.25">
      <c r="A206" s="22"/>
      <c r="B206" s="21"/>
      <c r="C206" s="8" t="s">
        <v>17</v>
      </c>
      <c r="D206" s="13">
        <v>5</v>
      </c>
      <c r="E206" s="1">
        <v>8402</v>
      </c>
      <c r="F206" s="21"/>
      <c r="G206" s="2"/>
      <c r="H206" s="2"/>
      <c r="I206" s="25"/>
      <c r="J206" s="11"/>
    </row>
    <row r="207" spans="1:10" ht="20.25" x14ac:dyDescent="0.25">
      <c r="A207" s="22"/>
      <c r="B207" s="21"/>
      <c r="C207" s="8" t="s">
        <v>18</v>
      </c>
      <c r="D207" s="13">
        <v>7</v>
      </c>
      <c r="E207" s="1">
        <v>5069</v>
      </c>
      <c r="F207" s="21"/>
      <c r="G207" s="2"/>
      <c r="H207" s="2"/>
      <c r="I207" s="25"/>
      <c r="J207" s="11"/>
    </row>
    <row r="208" spans="1:10" ht="20.25" x14ac:dyDescent="0.25">
      <c r="A208" s="22">
        <v>57</v>
      </c>
      <c r="B208" s="21" t="s">
        <v>56</v>
      </c>
      <c r="C208" s="21" t="s">
        <v>13</v>
      </c>
      <c r="D208" s="21">
        <v>37.700000000000003</v>
      </c>
      <c r="E208" s="21" t="s">
        <v>13</v>
      </c>
      <c r="F208" s="21">
        <v>398</v>
      </c>
      <c r="G208" s="2">
        <f>D209*E209+D210*E210+D211*E211+D212*E212+D213*E213+D208*F208</f>
        <v>466806.29999999993</v>
      </c>
      <c r="H208" s="2">
        <v>0.9</v>
      </c>
      <c r="I208" s="25">
        <f>G208*H208</f>
        <v>420125.66999999993</v>
      </c>
      <c r="J208" s="11">
        <f t="shared" si="3"/>
        <v>420100</v>
      </c>
    </row>
    <row r="209" spans="1:10" ht="20.25" x14ac:dyDescent="0.25">
      <c r="A209" s="22"/>
      <c r="B209" s="21"/>
      <c r="C209" s="8" t="s">
        <v>14</v>
      </c>
      <c r="D209" s="10">
        <v>11.8</v>
      </c>
      <c r="E209" s="1">
        <v>18467</v>
      </c>
      <c r="F209" s="21"/>
      <c r="G209" s="2"/>
      <c r="H209" s="2"/>
      <c r="I209" s="25"/>
      <c r="J209" s="11"/>
    </row>
    <row r="210" spans="1:10" ht="20.25" x14ac:dyDescent="0.25">
      <c r="A210" s="22"/>
      <c r="B210" s="21"/>
      <c r="C210" s="8" t="s">
        <v>15</v>
      </c>
      <c r="D210" s="13">
        <v>4</v>
      </c>
      <c r="E210" s="1">
        <v>15291</v>
      </c>
      <c r="F210" s="21"/>
      <c r="G210" s="2"/>
      <c r="H210" s="2"/>
      <c r="I210" s="25"/>
      <c r="J210" s="11"/>
    </row>
    <row r="211" spans="1:10" ht="20.25" x14ac:dyDescent="0.25">
      <c r="A211" s="22"/>
      <c r="B211" s="21"/>
      <c r="C211" s="8" t="s">
        <v>16</v>
      </c>
      <c r="D211" s="13">
        <v>6</v>
      </c>
      <c r="E211" s="1">
        <v>12022</v>
      </c>
      <c r="F211" s="21"/>
      <c r="G211" s="2"/>
      <c r="H211" s="2"/>
      <c r="I211" s="25"/>
      <c r="J211" s="11"/>
    </row>
    <row r="212" spans="1:10" ht="20.25" x14ac:dyDescent="0.25">
      <c r="A212" s="22"/>
      <c r="B212" s="21"/>
      <c r="C212" s="8" t="s">
        <v>17</v>
      </c>
      <c r="D212" s="13">
        <v>6</v>
      </c>
      <c r="E212" s="1">
        <v>8402</v>
      </c>
      <c r="F212" s="21"/>
      <c r="G212" s="2"/>
      <c r="H212" s="2"/>
      <c r="I212" s="25"/>
      <c r="J212" s="11"/>
    </row>
    <row r="213" spans="1:10" ht="20.25" x14ac:dyDescent="0.25">
      <c r="A213" s="22"/>
      <c r="B213" s="21"/>
      <c r="C213" s="8" t="s">
        <v>18</v>
      </c>
      <c r="D213" s="10">
        <v>9.9</v>
      </c>
      <c r="E213" s="1">
        <v>5069</v>
      </c>
      <c r="F213" s="21"/>
      <c r="G213" s="2"/>
      <c r="H213" s="2"/>
      <c r="I213" s="25"/>
      <c r="J213" s="11"/>
    </row>
    <row r="214" spans="1:10" ht="22.5" x14ac:dyDescent="0.25">
      <c r="A214" s="49" t="s">
        <v>125</v>
      </c>
      <c r="B214" s="50"/>
      <c r="C214" s="51"/>
      <c r="D214" s="42">
        <f>D215+D217+D222+D225+D227+D229+D233</f>
        <v>97.8</v>
      </c>
      <c r="E214" s="38" t="s">
        <v>13</v>
      </c>
      <c r="F214" s="31" t="s">
        <v>13</v>
      </c>
      <c r="G214" s="32">
        <f>G215+G217+G222+G225+G227+G229+G233</f>
        <v>1025272.8</v>
      </c>
      <c r="H214" s="32" t="s">
        <v>13</v>
      </c>
      <c r="I214" s="41">
        <f>I215+I217+I222+I225+I227+I229+I233</f>
        <v>913330.09800000011</v>
      </c>
      <c r="J214" s="11">
        <f>SUM(J215:J233)</f>
        <v>913100</v>
      </c>
    </row>
    <row r="215" spans="1:10" ht="20.25" x14ac:dyDescent="0.25">
      <c r="A215" s="22">
        <v>58</v>
      </c>
      <c r="B215" s="21" t="s">
        <v>31</v>
      </c>
      <c r="C215" s="21" t="s">
        <v>13</v>
      </c>
      <c r="D215" s="21">
        <v>5</v>
      </c>
      <c r="E215" s="21" t="s">
        <v>13</v>
      </c>
      <c r="F215" s="21">
        <v>398</v>
      </c>
      <c r="G215" s="2">
        <f>D216*E216+D215*F215</f>
        <v>94325</v>
      </c>
      <c r="H215" s="2">
        <v>0.89</v>
      </c>
      <c r="I215" s="25">
        <f>G215*H215</f>
        <v>83949.25</v>
      </c>
      <c r="J215" s="11">
        <f t="shared" si="3"/>
        <v>83900</v>
      </c>
    </row>
    <row r="216" spans="1:10" ht="20.25" x14ac:dyDescent="0.25">
      <c r="A216" s="22"/>
      <c r="B216" s="21"/>
      <c r="C216" s="8" t="s">
        <v>14</v>
      </c>
      <c r="D216" s="13">
        <v>5</v>
      </c>
      <c r="E216" s="1">
        <v>18467</v>
      </c>
      <c r="F216" s="21"/>
      <c r="G216" s="2"/>
      <c r="H216" s="2"/>
      <c r="I216" s="25"/>
      <c r="J216" s="11"/>
    </row>
    <row r="217" spans="1:10" ht="20.25" x14ac:dyDescent="0.25">
      <c r="A217" s="22">
        <v>59</v>
      </c>
      <c r="B217" s="21" t="s">
        <v>97</v>
      </c>
      <c r="C217" s="21" t="s">
        <v>13</v>
      </c>
      <c r="D217" s="21">
        <v>40.1</v>
      </c>
      <c r="E217" s="21" t="s">
        <v>13</v>
      </c>
      <c r="F217" s="21">
        <v>398</v>
      </c>
      <c r="G217" s="2">
        <f>D218*E218+D219*E219+D220*E220+D221*E221+D217*F217</f>
        <v>436602.9</v>
      </c>
      <c r="H217" s="2">
        <v>0.9</v>
      </c>
      <c r="I217" s="25">
        <f>G217*H217</f>
        <v>392942.61000000004</v>
      </c>
      <c r="J217" s="11">
        <f t="shared" si="3"/>
        <v>392900</v>
      </c>
    </row>
    <row r="218" spans="1:10" ht="20.25" x14ac:dyDescent="0.25">
      <c r="A218" s="22"/>
      <c r="B218" s="21"/>
      <c r="C218" s="8" t="s">
        <v>14</v>
      </c>
      <c r="D218" s="10">
        <v>11.7</v>
      </c>
      <c r="E218" s="1">
        <v>18467</v>
      </c>
      <c r="F218" s="21"/>
      <c r="G218" s="2"/>
      <c r="H218" s="2"/>
      <c r="I218" s="25"/>
      <c r="J218" s="11"/>
    </row>
    <row r="219" spans="1:10" ht="20.25" x14ac:dyDescent="0.25">
      <c r="A219" s="22"/>
      <c r="B219" s="21"/>
      <c r="C219" s="8" t="s">
        <v>15</v>
      </c>
      <c r="D219" s="10">
        <v>4.3</v>
      </c>
      <c r="E219" s="1">
        <v>15291</v>
      </c>
      <c r="F219" s="21"/>
      <c r="G219" s="2"/>
      <c r="H219" s="2"/>
      <c r="I219" s="25"/>
      <c r="J219" s="11"/>
    </row>
    <row r="220" spans="1:10" ht="20.25" x14ac:dyDescent="0.25">
      <c r="A220" s="22"/>
      <c r="B220" s="21"/>
      <c r="C220" s="8" t="s">
        <v>17</v>
      </c>
      <c r="D220" s="13">
        <v>5</v>
      </c>
      <c r="E220" s="1">
        <v>8402</v>
      </c>
      <c r="F220" s="21"/>
      <c r="G220" s="2"/>
      <c r="H220" s="2"/>
      <c r="I220" s="25"/>
      <c r="J220" s="11"/>
    </row>
    <row r="221" spans="1:10" ht="20.25" x14ac:dyDescent="0.25">
      <c r="A221" s="22"/>
      <c r="B221" s="21"/>
      <c r="C221" s="8" t="s">
        <v>18</v>
      </c>
      <c r="D221" s="10">
        <v>19.100000000000001</v>
      </c>
      <c r="E221" s="1">
        <v>5069</v>
      </c>
      <c r="F221" s="21"/>
      <c r="G221" s="2"/>
      <c r="H221" s="2"/>
      <c r="I221" s="25"/>
      <c r="J221" s="11"/>
    </row>
    <row r="222" spans="1:10" ht="20.25" x14ac:dyDescent="0.25">
      <c r="A222" s="22">
        <v>60</v>
      </c>
      <c r="B222" s="21" t="s">
        <v>35</v>
      </c>
      <c r="C222" s="21" t="s">
        <v>13</v>
      </c>
      <c r="D222" s="21">
        <v>12.9</v>
      </c>
      <c r="E222" s="21" t="s">
        <v>13</v>
      </c>
      <c r="F222" s="21">
        <v>398</v>
      </c>
      <c r="G222" s="2">
        <f>D223*E223+D224*E224+D222*F222</f>
        <v>125597.99999999999</v>
      </c>
      <c r="H222" s="2">
        <v>0.9</v>
      </c>
      <c r="I222" s="25">
        <f>G222*H222</f>
        <v>113038.19999999998</v>
      </c>
      <c r="J222" s="11">
        <f t="shared" si="3"/>
        <v>113000</v>
      </c>
    </row>
    <row r="223" spans="1:10" ht="20.25" x14ac:dyDescent="0.25">
      <c r="A223" s="22"/>
      <c r="B223" s="21"/>
      <c r="C223" s="8" t="s">
        <v>14</v>
      </c>
      <c r="D223" s="10">
        <v>1.2</v>
      </c>
      <c r="E223" s="1">
        <v>18467</v>
      </c>
      <c r="F223" s="21"/>
      <c r="G223" s="2"/>
      <c r="H223" s="2"/>
      <c r="I223" s="25"/>
      <c r="J223" s="11"/>
    </row>
    <row r="224" spans="1:10" ht="20.25" x14ac:dyDescent="0.25">
      <c r="A224" s="22"/>
      <c r="B224" s="21"/>
      <c r="C224" s="8" t="s">
        <v>17</v>
      </c>
      <c r="D224" s="10">
        <v>11.7</v>
      </c>
      <c r="E224" s="1">
        <v>8402</v>
      </c>
      <c r="F224" s="21"/>
      <c r="G224" s="2"/>
      <c r="H224" s="2"/>
      <c r="I224" s="25"/>
      <c r="J224" s="11"/>
    </row>
    <row r="225" spans="1:10" ht="20.25" x14ac:dyDescent="0.25">
      <c r="A225" s="22">
        <v>61</v>
      </c>
      <c r="B225" s="21" t="s">
        <v>54</v>
      </c>
      <c r="C225" s="21" t="s">
        <v>13</v>
      </c>
      <c r="D225" s="21">
        <v>6.1</v>
      </c>
      <c r="E225" s="21" t="s">
        <v>13</v>
      </c>
      <c r="F225" s="21">
        <v>398</v>
      </c>
      <c r="G225" s="2">
        <f>D226*E226+D225*F225</f>
        <v>53680</v>
      </c>
      <c r="H225" s="2">
        <v>0.91</v>
      </c>
      <c r="I225" s="25">
        <f>G225*H225</f>
        <v>48848.800000000003</v>
      </c>
      <c r="J225" s="11">
        <f t="shared" si="3"/>
        <v>48800</v>
      </c>
    </row>
    <row r="226" spans="1:10" ht="20.25" x14ac:dyDescent="0.25">
      <c r="A226" s="22"/>
      <c r="B226" s="21"/>
      <c r="C226" s="8" t="s">
        <v>17</v>
      </c>
      <c r="D226" s="10">
        <v>6.1</v>
      </c>
      <c r="E226" s="1">
        <v>8402</v>
      </c>
      <c r="F226" s="21"/>
      <c r="G226" s="2"/>
      <c r="H226" s="2"/>
      <c r="I226" s="25"/>
      <c r="J226" s="11"/>
    </row>
    <row r="227" spans="1:10" ht="20.25" x14ac:dyDescent="0.25">
      <c r="A227" s="22">
        <v>62</v>
      </c>
      <c r="B227" s="21" t="s">
        <v>67</v>
      </c>
      <c r="C227" s="21" t="s">
        <v>13</v>
      </c>
      <c r="D227" s="21">
        <v>2</v>
      </c>
      <c r="E227" s="21" t="s">
        <v>13</v>
      </c>
      <c r="F227" s="21">
        <v>398</v>
      </c>
      <c r="G227" s="2">
        <f>D228*E228+D227*F227</f>
        <v>31378</v>
      </c>
      <c r="H227" s="2">
        <v>0.89</v>
      </c>
      <c r="I227" s="25">
        <f>G227*H227</f>
        <v>27926.420000000002</v>
      </c>
      <c r="J227" s="11">
        <f t="shared" si="3"/>
        <v>27900</v>
      </c>
    </row>
    <row r="228" spans="1:10" ht="20.25" x14ac:dyDescent="0.25">
      <c r="A228" s="22"/>
      <c r="B228" s="21"/>
      <c r="C228" s="8" t="s">
        <v>15</v>
      </c>
      <c r="D228" s="13">
        <v>2</v>
      </c>
      <c r="E228" s="1">
        <v>15291</v>
      </c>
      <c r="F228" s="21"/>
      <c r="G228" s="2"/>
      <c r="H228" s="2"/>
      <c r="I228" s="25"/>
      <c r="J228" s="11"/>
    </row>
    <row r="229" spans="1:10" ht="20.25" x14ac:dyDescent="0.25">
      <c r="A229" s="22">
        <v>63</v>
      </c>
      <c r="B229" s="21" t="s">
        <v>44</v>
      </c>
      <c r="C229" s="21" t="s">
        <v>13</v>
      </c>
      <c r="D229" s="21">
        <v>21.4</v>
      </c>
      <c r="E229" s="21" t="s">
        <v>13</v>
      </c>
      <c r="F229" s="21">
        <v>398</v>
      </c>
      <c r="G229" s="2">
        <f>D230*E230+D231*E231+D232*E232+D229*F229</f>
        <v>217379.80000000002</v>
      </c>
      <c r="H229" s="2">
        <v>0.86</v>
      </c>
      <c r="I229" s="25">
        <f>G229*H229</f>
        <v>186946.62800000003</v>
      </c>
      <c r="J229" s="11">
        <f t="shared" si="3"/>
        <v>186900</v>
      </c>
    </row>
    <row r="230" spans="1:10" ht="20.25" x14ac:dyDescent="0.25">
      <c r="A230" s="22"/>
      <c r="B230" s="21"/>
      <c r="C230" s="8" t="s">
        <v>14</v>
      </c>
      <c r="D230" s="13">
        <v>6</v>
      </c>
      <c r="E230" s="1">
        <v>18467</v>
      </c>
      <c r="F230" s="21"/>
      <c r="G230" s="2"/>
      <c r="H230" s="2"/>
      <c r="I230" s="25"/>
      <c r="J230" s="11"/>
    </row>
    <row r="231" spans="1:10" ht="20.25" x14ac:dyDescent="0.25">
      <c r="A231" s="22"/>
      <c r="B231" s="21"/>
      <c r="C231" s="8" t="s">
        <v>17</v>
      </c>
      <c r="D231" s="13">
        <v>6</v>
      </c>
      <c r="E231" s="1">
        <v>8402</v>
      </c>
      <c r="F231" s="21"/>
      <c r="G231" s="2"/>
      <c r="H231" s="2"/>
      <c r="I231" s="25"/>
      <c r="J231" s="11"/>
    </row>
    <row r="232" spans="1:10" ht="20.25" x14ac:dyDescent="0.25">
      <c r="A232" s="22"/>
      <c r="B232" s="21"/>
      <c r="C232" s="8" t="s">
        <v>18</v>
      </c>
      <c r="D232" s="10">
        <v>9.4</v>
      </c>
      <c r="E232" s="1">
        <v>5069</v>
      </c>
      <c r="F232" s="21"/>
      <c r="G232" s="2"/>
      <c r="H232" s="2"/>
      <c r="I232" s="25"/>
      <c r="J232" s="11"/>
    </row>
    <row r="233" spans="1:10" ht="20.25" x14ac:dyDescent="0.25">
      <c r="A233" s="22">
        <v>64</v>
      </c>
      <c r="B233" s="21" t="s">
        <v>98</v>
      </c>
      <c r="C233" s="21" t="s">
        <v>13</v>
      </c>
      <c r="D233" s="21">
        <v>10.3</v>
      </c>
      <c r="E233" s="21" t="s">
        <v>13</v>
      </c>
      <c r="F233" s="21">
        <v>398</v>
      </c>
      <c r="G233" s="2">
        <f>D234*E234+D235*E235+D233*F233</f>
        <v>66309.099999999991</v>
      </c>
      <c r="H233" s="2">
        <v>0.9</v>
      </c>
      <c r="I233" s="25">
        <f>G233*H233</f>
        <v>59678.189999999995</v>
      </c>
      <c r="J233" s="11">
        <f t="shared" si="3"/>
        <v>59700</v>
      </c>
    </row>
    <row r="234" spans="1:10" ht="20.25" x14ac:dyDescent="0.25">
      <c r="A234" s="22"/>
      <c r="B234" s="21"/>
      <c r="C234" s="8" t="s">
        <v>17</v>
      </c>
      <c r="D234" s="13">
        <v>3</v>
      </c>
      <c r="E234" s="1">
        <v>8402</v>
      </c>
      <c r="F234" s="21"/>
      <c r="G234" s="2"/>
      <c r="H234" s="2"/>
      <c r="I234" s="25"/>
      <c r="J234" s="11"/>
    </row>
    <row r="235" spans="1:10" ht="20.25" x14ac:dyDescent="0.25">
      <c r="A235" s="22"/>
      <c r="B235" s="21"/>
      <c r="C235" s="8" t="s">
        <v>18</v>
      </c>
      <c r="D235" s="10">
        <v>7.3</v>
      </c>
      <c r="E235" s="1">
        <v>5069</v>
      </c>
      <c r="F235" s="21"/>
      <c r="G235" s="2"/>
      <c r="H235" s="2"/>
      <c r="I235" s="25"/>
      <c r="J235" s="11"/>
    </row>
    <row r="236" spans="1:10" ht="22.5" x14ac:dyDescent="0.25">
      <c r="A236" s="49" t="s">
        <v>126</v>
      </c>
      <c r="B236" s="50"/>
      <c r="C236" s="51"/>
      <c r="D236" s="32">
        <f>D237+D241+D246+D251+D255+D258+D264+D269+D275+D280+D284+D288</f>
        <v>1024.99</v>
      </c>
      <c r="E236" s="38" t="s">
        <v>13</v>
      </c>
      <c r="F236" s="31" t="s">
        <v>13</v>
      </c>
      <c r="G236" s="32">
        <f>G237+G241+G246+G251+G255+G258+G264+G269+G275+G280+G284+G288</f>
        <v>13822080.93</v>
      </c>
      <c r="H236" s="32" t="s">
        <v>13</v>
      </c>
      <c r="I236" s="41">
        <f>I237+I241+I246+I251+I255+I258+I264+I269+I275+I280+I284+I288</f>
        <v>12602957.396300001</v>
      </c>
      <c r="J236" s="11">
        <f>SUM(J237:J288)</f>
        <v>12603100</v>
      </c>
    </row>
    <row r="237" spans="1:10" ht="20.25" x14ac:dyDescent="0.25">
      <c r="A237" s="22">
        <v>65</v>
      </c>
      <c r="B237" s="21" t="s">
        <v>23</v>
      </c>
      <c r="C237" s="21" t="s">
        <v>13</v>
      </c>
      <c r="D237" s="21">
        <v>14.1</v>
      </c>
      <c r="E237" s="21" t="s">
        <v>13</v>
      </c>
      <c r="F237" s="21">
        <v>398</v>
      </c>
      <c r="G237" s="2">
        <f>D238*E238+D239*E239+D240*E240+D237*F237</f>
        <v>136041.69999999998</v>
      </c>
      <c r="H237" s="2">
        <v>0.91</v>
      </c>
      <c r="I237" s="25">
        <f>G237*H237</f>
        <v>123797.94699999999</v>
      </c>
      <c r="J237" s="11">
        <f t="shared" si="3"/>
        <v>123800</v>
      </c>
    </row>
    <row r="238" spans="1:10" ht="20.25" x14ac:dyDescent="0.25">
      <c r="A238" s="22"/>
      <c r="B238" s="21"/>
      <c r="C238" s="8" t="s">
        <v>16</v>
      </c>
      <c r="D238" s="13">
        <v>8</v>
      </c>
      <c r="E238" s="1">
        <v>12022</v>
      </c>
      <c r="F238" s="21"/>
      <c r="G238" s="2"/>
      <c r="H238" s="2"/>
      <c r="I238" s="25"/>
      <c r="J238" s="11"/>
    </row>
    <row r="239" spans="1:10" ht="20.25" x14ac:dyDescent="0.25">
      <c r="A239" s="22"/>
      <c r="B239" s="21"/>
      <c r="C239" s="8" t="s">
        <v>17</v>
      </c>
      <c r="D239" s="13">
        <v>1</v>
      </c>
      <c r="E239" s="1">
        <v>8402</v>
      </c>
      <c r="F239" s="21"/>
      <c r="G239" s="2"/>
      <c r="H239" s="2"/>
      <c r="I239" s="25"/>
      <c r="J239" s="11"/>
    </row>
    <row r="240" spans="1:10" ht="20.25" x14ac:dyDescent="0.25">
      <c r="A240" s="22"/>
      <c r="B240" s="21"/>
      <c r="C240" s="8" t="s">
        <v>18</v>
      </c>
      <c r="D240" s="10">
        <v>5.0999999999999996</v>
      </c>
      <c r="E240" s="1">
        <v>5069</v>
      </c>
      <c r="F240" s="21"/>
      <c r="G240" s="2"/>
      <c r="H240" s="2"/>
      <c r="I240" s="25"/>
      <c r="J240" s="11"/>
    </row>
    <row r="241" spans="1:10" ht="20.25" x14ac:dyDescent="0.25">
      <c r="A241" s="22">
        <v>66</v>
      </c>
      <c r="B241" s="21" t="s">
        <v>105</v>
      </c>
      <c r="C241" s="21" t="s">
        <v>13</v>
      </c>
      <c r="D241" s="21">
        <v>111.6</v>
      </c>
      <c r="E241" s="21" t="s">
        <v>13</v>
      </c>
      <c r="F241" s="21">
        <v>398</v>
      </c>
      <c r="G241" s="2">
        <f>D242*E242+D243*E243+D244*E244+D245*E245+D241*F241</f>
        <v>1817037.2</v>
      </c>
      <c r="H241" s="2">
        <v>0.91</v>
      </c>
      <c r="I241" s="25">
        <f>G241*H241</f>
        <v>1653503.852</v>
      </c>
      <c r="J241" s="11">
        <f t="shared" si="3"/>
        <v>1653500</v>
      </c>
    </row>
    <row r="242" spans="1:10" ht="20.25" x14ac:dyDescent="0.25">
      <c r="A242" s="22"/>
      <c r="B242" s="21"/>
      <c r="C242" s="8" t="s">
        <v>14</v>
      </c>
      <c r="D242" s="10">
        <v>79.599999999999994</v>
      </c>
      <c r="E242" s="1">
        <v>18467</v>
      </c>
      <c r="F242" s="21"/>
      <c r="G242" s="2"/>
      <c r="H242" s="2"/>
      <c r="I242" s="25"/>
      <c r="J242" s="11"/>
    </row>
    <row r="243" spans="1:10" ht="20.25" x14ac:dyDescent="0.25">
      <c r="A243" s="22"/>
      <c r="B243" s="21"/>
      <c r="C243" s="8" t="s">
        <v>15</v>
      </c>
      <c r="D243" s="13">
        <v>11</v>
      </c>
      <c r="E243" s="1">
        <v>15291</v>
      </c>
      <c r="F243" s="21"/>
      <c r="G243" s="2"/>
      <c r="H243" s="2"/>
      <c r="I243" s="25"/>
      <c r="J243" s="11"/>
    </row>
    <row r="244" spans="1:10" ht="20.25" x14ac:dyDescent="0.25">
      <c r="A244" s="22"/>
      <c r="B244" s="21"/>
      <c r="C244" s="8" t="s">
        <v>17</v>
      </c>
      <c r="D244" s="10">
        <v>8.4</v>
      </c>
      <c r="E244" s="1">
        <v>8402</v>
      </c>
      <c r="F244" s="21"/>
      <c r="G244" s="2"/>
      <c r="H244" s="2"/>
      <c r="I244" s="25"/>
      <c r="J244" s="11"/>
    </row>
    <row r="245" spans="1:10" ht="20.25" x14ac:dyDescent="0.25">
      <c r="A245" s="22"/>
      <c r="B245" s="21"/>
      <c r="C245" s="8" t="s">
        <v>18</v>
      </c>
      <c r="D245" s="10">
        <v>12.6</v>
      </c>
      <c r="E245" s="1">
        <v>5069</v>
      </c>
      <c r="F245" s="21"/>
      <c r="G245" s="2"/>
      <c r="H245" s="2"/>
      <c r="I245" s="25"/>
      <c r="J245" s="11"/>
    </row>
    <row r="246" spans="1:10" ht="20.25" x14ac:dyDescent="0.25">
      <c r="A246" s="22">
        <v>67</v>
      </c>
      <c r="B246" s="21" t="s">
        <v>104</v>
      </c>
      <c r="C246" s="21" t="s">
        <v>13</v>
      </c>
      <c r="D246" s="21">
        <v>56.8</v>
      </c>
      <c r="E246" s="21" t="s">
        <v>13</v>
      </c>
      <c r="F246" s="21">
        <v>398</v>
      </c>
      <c r="G246" s="2">
        <f>D247*E247+D248*E248+D249*E249+D250*E250+D246*F246</f>
        <v>790269.2</v>
      </c>
      <c r="H246" s="2">
        <v>0.9</v>
      </c>
      <c r="I246" s="25">
        <f>G246*H246</f>
        <v>711242.28</v>
      </c>
      <c r="J246" s="11">
        <f t="shared" si="3"/>
        <v>711200</v>
      </c>
    </row>
    <row r="247" spans="1:10" ht="20.25" x14ac:dyDescent="0.25">
      <c r="A247" s="22"/>
      <c r="B247" s="21"/>
      <c r="C247" s="8" t="s">
        <v>14</v>
      </c>
      <c r="D247" s="10">
        <v>31.8</v>
      </c>
      <c r="E247" s="1">
        <v>18467</v>
      </c>
      <c r="F247" s="21"/>
      <c r="G247" s="2"/>
      <c r="H247" s="2"/>
      <c r="I247" s="25"/>
      <c r="J247" s="11"/>
    </row>
    <row r="248" spans="1:10" ht="20.25" x14ac:dyDescent="0.25">
      <c r="A248" s="22"/>
      <c r="B248" s="21"/>
      <c r="C248" s="8" t="s">
        <v>15</v>
      </c>
      <c r="D248" s="10">
        <v>4.5999999999999996</v>
      </c>
      <c r="E248" s="1">
        <v>15291</v>
      </c>
      <c r="F248" s="21"/>
      <c r="G248" s="2"/>
      <c r="H248" s="2"/>
      <c r="I248" s="25"/>
      <c r="J248" s="11"/>
    </row>
    <row r="249" spans="1:10" ht="20.25" x14ac:dyDescent="0.25">
      <c r="A249" s="22"/>
      <c r="B249" s="21"/>
      <c r="C249" s="8" t="s">
        <v>17</v>
      </c>
      <c r="D249" s="13">
        <v>2</v>
      </c>
      <c r="E249" s="1">
        <v>8402</v>
      </c>
      <c r="F249" s="21"/>
      <c r="G249" s="2"/>
      <c r="H249" s="2"/>
      <c r="I249" s="25"/>
      <c r="J249" s="11"/>
    </row>
    <row r="250" spans="1:10" ht="20.25" x14ac:dyDescent="0.25">
      <c r="A250" s="22"/>
      <c r="B250" s="21"/>
      <c r="C250" s="8" t="s">
        <v>18</v>
      </c>
      <c r="D250" s="10">
        <v>18.399999999999999</v>
      </c>
      <c r="E250" s="1">
        <v>5069</v>
      </c>
      <c r="F250" s="21"/>
      <c r="G250" s="2"/>
      <c r="H250" s="2"/>
      <c r="I250" s="25"/>
      <c r="J250" s="11"/>
    </row>
    <row r="251" spans="1:10" ht="20.25" x14ac:dyDescent="0.25">
      <c r="A251" s="22">
        <v>68</v>
      </c>
      <c r="B251" s="21" t="s">
        <v>43</v>
      </c>
      <c r="C251" s="21" t="s">
        <v>13</v>
      </c>
      <c r="D251" s="21">
        <v>78</v>
      </c>
      <c r="E251" s="21" t="s">
        <v>13</v>
      </c>
      <c r="F251" s="21">
        <v>398</v>
      </c>
      <c r="G251" s="2">
        <f>D252*E252+D253*E253+D254*E254+D251*F251</f>
        <v>1028170</v>
      </c>
      <c r="H251" s="2">
        <v>0.9</v>
      </c>
      <c r="I251" s="25">
        <f>G251*H251</f>
        <v>925353</v>
      </c>
      <c r="J251" s="11">
        <f t="shared" si="3"/>
        <v>925400</v>
      </c>
    </row>
    <row r="252" spans="1:10" ht="20.25" x14ac:dyDescent="0.25">
      <c r="A252" s="22"/>
      <c r="B252" s="21"/>
      <c r="C252" s="8" t="s">
        <v>14</v>
      </c>
      <c r="D252" s="13">
        <v>30</v>
      </c>
      <c r="E252" s="1">
        <v>18467</v>
      </c>
      <c r="F252" s="21"/>
      <c r="G252" s="2"/>
      <c r="H252" s="2"/>
      <c r="I252" s="25"/>
      <c r="J252" s="11"/>
    </row>
    <row r="253" spans="1:10" ht="20.25" x14ac:dyDescent="0.25">
      <c r="A253" s="22"/>
      <c r="B253" s="21"/>
      <c r="C253" s="8" t="s">
        <v>16</v>
      </c>
      <c r="D253" s="13">
        <v>11</v>
      </c>
      <c r="E253" s="1">
        <v>12022</v>
      </c>
      <c r="F253" s="21"/>
      <c r="G253" s="2"/>
      <c r="H253" s="2"/>
      <c r="I253" s="25"/>
      <c r="J253" s="11"/>
    </row>
    <row r="254" spans="1:10" ht="20.25" x14ac:dyDescent="0.25">
      <c r="A254" s="22"/>
      <c r="B254" s="21"/>
      <c r="C254" s="8" t="s">
        <v>17</v>
      </c>
      <c r="D254" s="13">
        <v>37</v>
      </c>
      <c r="E254" s="1">
        <v>8402</v>
      </c>
      <c r="F254" s="21"/>
      <c r="G254" s="2"/>
      <c r="H254" s="2"/>
      <c r="I254" s="25"/>
      <c r="J254" s="11"/>
    </row>
    <row r="255" spans="1:10" ht="20.25" x14ac:dyDescent="0.25">
      <c r="A255" s="22">
        <v>69</v>
      </c>
      <c r="B255" s="21" t="s">
        <v>79</v>
      </c>
      <c r="C255" s="21" t="s">
        <v>13</v>
      </c>
      <c r="D255" s="21">
        <v>40</v>
      </c>
      <c r="E255" s="21" t="s">
        <v>13</v>
      </c>
      <c r="F255" s="21">
        <v>398</v>
      </c>
      <c r="G255" s="2">
        <f>D256*E256+D257*E257+D255*F255</f>
        <v>722840</v>
      </c>
      <c r="H255" s="2">
        <v>0.84</v>
      </c>
      <c r="I255" s="25">
        <f>G255*H255</f>
        <v>607185.6</v>
      </c>
      <c r="J255" s="11">
        <f t="shared" si="3"/>
        <v>607200</v>
      </c>
    </row>
    <row r="256" spans="1:10" ht="20.25" x14ac:dyDescent="0.25">
      <c r="A256" s="22"/>
      <c r="B256" s="21"/>
      <c r="C256" s="8" t="s">
        <v>14</v>
      </c>
      <c r="D256" s="13">
        <v>30</v>
      </c>
      <c r="E256" s="1">
        <v>18467</v>
      </c>
      <c r="F256" s="21"/>
      <c r="G256" s="2"/>
      <c r="H256" s="2"/>
      <c r="I256" s="25"/>
      <c r="J256" s="11"/>
    </row>
    <row r="257" spans="1:10" ht="20.25" x14ac:dyDescent="0.25">
      <c r="A257" s="22"/>
      <c r="B257" s="21"/>
      <c r="C257" s="8" t="s">
        <v>15</v>
      </c>
      <c r="D257" s="13">
        <v>10</v>
      </c>
      <c r="E257" s="1">
        <v>15291</v>
      </c>
      <c r="F257" s="21"/>
      <c r="G257" s="2"/>
      <c r="H257" s="2"/>
      <c r="I257" s="25"/>
      <c r="J257" s="11"/>
    </row>
    <row r="258" spans="1:10" ht="20.25" x14ac:dyDescent="0.25">
      <c r="A258" s="22">
        <v>70</v>
      </c>
      <c r="B258" s="21" t="s">
        <v>81</v>
      </c>
      <c r="C258" s="21" t="s">
        <v>13</v>
      </c>
      <c r="D258" s="21">
        <v>299.39999999999998</v>
      </c>
      <c r="E258" s="21" t="s">
        <v>13</v>
      </c>
      <c r="F258" s="21">
        <v>398</v>
      </c>
      <c r="G258" s="2">
        <f>D259*E259+D260*E260+D261*E261+D262*E262+D263*E263+D258*F258</f>
        <v>3827142.5</v>
      </c>
      <c r="H258" s="2">
        <v>0.95</v>
      </c>
      <c r="I258" s="25">
        <f>G258*H258</f>
        <v>3635785.375</v>
      </c>
      <c r="J258" s="11">
        <f t="shared" si="3"/>
        <v>3635800</v>
      </c>
    </row>
    <row r="259" spans="1:10" ht="20.25" x14ac:dyDescent="0.25">
      <c r="A259" s="22"/>
      <c r="B259" s="21"/>
      <c r="C259" s="8" t="s">
        <v>14</v>
      </c>
      <c r="D259" s="10">
        <v>108.9</v>
      </c>
      <c r="E259" s="1">
        <v>18467</v>
      </c>
      <c r="F259" s="21"/>
      <c r="G259" s="2"/>
      <c r="H259" s="2"/>
      <c r="I259" s="25"/>
      <c r="J259" s="11"/>
    </row>
    <row r="260" spans="1:10" ht="20.25" x14ac:dyDescent="0.25">
      <c r="A260" s="22"/>
      <c r="B260" s="21"/>
      <c r="C260" s="8" t="s">
        <v>15</v>
      </c>
      <c r="D260" s="10">
        <v>54.4</v>
      </c>
      <c r="E260" s="1">
        <v>15291</v>
      </c>
      <c r="F260" s="21"/>
      <c r="G260" s="2"/>
      <c r="H260" s="2"/>
      <c r="I260" s="25"/>
      <c r="J260" s="11"/>
    </row>
    <row r="261" spans="1:10" ht="20.25" x14ac:dyDescent="0.25">
      <c r="A261" s="22"/>
      <c r="B261" s="21"/>
      <c r="C261" s="8" t="s">
        <v>16</v>
      </c>
      <c r="D261" s="10">
        <v>8.9</v>
      </c>
      <c r="E261" s="1">
        <v>12022</v>
      </c>
      <c r="F261" s="21"/>
      <c r="G261" s="2"/>
      <c r="H261" s="2"/>
      <c r="I261" s="25"/>
      <c r="J261" s="11"/>
    </row>
    <row r="262" spans="1:10" ht="20.25" x14ac:dyDescent="0.25">
      <c r="A262" s="22"/>
      <c r="B262" s="21"/>
      <c r="C262" s="8" t="s">
        <v>17</v>
      </c>
      <c r="D262" s="13">
        <v>34</v>
      </c>
      <c r="E262" s="1">
        <v>8402</v>
      </c>
      <c r="F262" s="21"/>
      <c r="G262" s="2"/>
      <c r="H262" s="2"/>
      <c r="I262" s="25"/>
      <c r="J262" s="11"/>
    </row>
    <row r="263" spans="1:10" ht="20.25" x14ac:dyDescent="0.25">
      <c r="A263" s="22"/>
      <c r="B263" s="21"/>
      <c r="C263" s="8" t="s">
        <v>18</v>
      </c>
      <c r="D263" s="10">
        <v>93.2</v>
      </c>
      <c r="E263" s="1">
        <v>5069</v>
      </c>
      <c r="F263" s="21"/>
      <c r="G263" s="2"/>
      <c r="H263" s="2"/>
      <c r="I263" s="25"/>
      <c r="J263" s="11"/>
    </row>
    <row r="264" spans="1:10" ht="20.25" x14ac:dyDescent="0.25">
      <c r="A264" s="22">
        <v>71</v>
      </c>
      <c r="B264" s="21" t="s">
        <v>47</v>
      </c>
      <c r="C264" s="21" t="s">
        <v>13</v>
      </c>
      <c r="D264" s="21">
        <v>18.489999999999998</v>
      </c>
      <c r="E264" s="21" t="s">
        <v>13</v>
      </c>
      <c r="F264" s="21">
        <v>398</v>
      </c>
      <c r="G264" s="2">
        <f>D265*E265+D266*E266+D267*E267+D268*E268+D264*F264</f>
        <v>181195.21</v>
      </c>
      <c r="H264" s="2">
        <v>0.89</v>
      </c>
      <c r="I264" s="25">
        <f>G264*H264</f>
        <v>161263.73689999999</v>
      </c>
      <c r="J264" s="11">
        <f t="shared" si="3"/>
        <v>161300</v>
      </c>
    </row>
    <row r="265" spans="1:10" ht="20.25" x14ac:dyDescent="0.25">
      <c r="A265" s="22"/>
      <c r="B265" s="21"/>
      <c r="C265" s="8" t="s">
        <v>14</v>
      </c>
      <c r="D265" s="13">
        <v>4</v>
      </c>
      <c r="E265" s="1">
        <v>18467</v>
      </c>
      <c r="F265" s="21"/>
      <c r="G265" s="2"/>
      <c r="H265" s="2"/>
      <c r="I265" s="25"/>
      <c r="J265" s="11"/>
    </row>
    <row r="266" spans="1:10" ht="20.25" x14ac:dyDescent="0.25">
      <c r="A266" s="22"/>
      <c r="B266" s="21"/>
      <c r="C266" s="8" t="s">
        <v>15</v>
      </c>
      <c r="D266" s="12">
        <v>1.29</v>
      </c>
      <c r="E266" s="1">
        <v>15291</v>
      </c>
      <c r="F266" s="21"/>
      <c r="G266" s="2"/>
      <c r="H266" s="2"/>
      <c r="I266" s="25"/>
      <c r="J266" s="11"/>
    </row>
    <row r="267" spans="1:10" ht="20.25" x14ac:dyDescent="0.25">
      <c r="A267" s="22"/>
      <c r="B267" s="21"/>
      <c r="C267" s="8" t="s">
        <v>17</v>
      </c>
      <c r="D267" s="13">
        <v>4</v>
      </c>
      <c r="E267" s="1">
        <v>8402</v>
      </c>
      <c r="F267" s="21"/>
      <c r="G267" s="2"/>
      <c r="H267" s="2"/>
      <c r="I267" s="25"/>
      <c r="J267" s="11"/>
    </row>
    <row r="268" spans="1:10" ht="20.25" x14ac:dyDescent="0.25">
      <c r="A268" s="22"/>
      <c r="B268" s="21"/>
      <c r="C268" s="8" t="s">
        <v>18</v>
      </c>
      <c r="D268" s="10">
        <v>9.1999999999999993</v>
      </c>
      <c r="E268" s="1">
        <v>5069</v>
      </c>
      <c r="F268" s="21"/>
      <c r="G268" s="2"/>
      <c r="H268" s="2"/>
      <c r="I268" s="25"/>
      <c r="J268" s="11"/>
    </row>
    <row r="269" spans="1:10" ht="20.25" x14ac:dyDescent="0.25">
      <c r="A269" s="22">
        <v>72</v>
      </c>
      <c r="B269" s="21" t="s">
        <v>12</v>
      </c>
      <c r="C269" s="21" t="s">
        <v>13</v>
      </c>
      <c r="D269" s="21">
        <v>24.3</v>
      </c>
      <c r="E269" s="1" t="s">
        <v>13</v>
      </c>
      <c r="F269" s="21">
        <v>398</v>
      </c>
      <c r="G269" s="2">
        <f>D270*E270+D271*E271+D272*E272+D273*E273+D274*E274+D269*F269</f>
        <v>257796</v>
      </c>
      <c r="H269" s="2">
        <v>0.91</v>
      </c>
      <c r="I269" s="25">
        <f>G269*H269</f>
        <v>234594.36000000002</v>
      </c>
      <c r="J269" s="11">
        <f t="shared" ref="J269:J328" si="4">ROUND(I269,-2)</f>
        <v>234600</v>
      </c>
    </row>
    <row r="270" spans="1:10" ht="20.25" x14ac:dyDescent="0.25">
      <c r="A270" s="22"/>
      <c r="B270" s="21"/>
      <c r="C270" s="8" t="s">
        <v>14</v>
      </c>
      <c r="D270" s="1">
        <v>2</v>
      </c>
      <c r="E270" s="1">
        <v>18467</v>
      </c>
      <c r="F270" s="21"/>
      <c r="G270" s="2"/>
      <c r="H270" s="2"/>
      <c r="I270" s="26"/>
      <c r="J270" s="11"/>
    </row>
    <row r="271" spans="1:10" ht="20.25" x14ac:dyDescent="0.25">
      <c r="A271" s="22"/>
      <c r="B271" s="21"/>
      <c r="C271" s="8" t="s">
        <v>15</v>
      </c>
      <c r="D271" s="1">
        <v>2</v>
      </c>
      <c r="E271" s="1">
        <v>15291</v>
      </c>
      <c r="F271" s="21"/>
      <c r="G271" s="2"/>
      <c r="H271" s="2"/>
      <c r="I271" s="26"/>
      <c r="J271" s="11"/>
    </row>
    <row r="272" spans="1:10" ht="20.25" x14ac:dyDescent="0.25">
      <c r="A272" s="22"/>
      <c r="B272" s="21"/>
      <c r="C272" s="8" t="s">
        <v>16</v>
      </c>
      <c r="D272" s="7">
        <v>8.3000000000000007</v>
      </c>
      <c r="E272" s="1">
        <v>12022</v>
      </c>
      <c r="F272" s="21"/>
      <c r="G272" s="2"/>
      <c r="H272" s="2"/>
      <c r="I272" s="26"/>
      <c r="J272" s="11"/>
    </row>
    <row r="273" spans="1:10" ht="20.25" x14ac:dyDescent="0.25">
      <c r="A273" s="22"/>
      <c r="B273" s="21"/>
      <c r="C273" s="8" t="s">
        <v>17</v>
      </c>
      <c r="D273" s="1">
        <v>6</v>
      </c>
      <c r="E273" s="1">
        <v>8402</v>
      </c>
      <c r="F273" s="21"/>
      <c r="G273" s="2"/>
      <c r="H273" s="2"/>
      <c r="I273" s="26"/>
      <c r="J273" s="11"/>
    </row>
    <row r="274" spans="1:10" ht="20.25" x14ac:dyDescent="0.25">
      <c r="A274" s="22"/>
      <c r="B274" s="21"/>
      <c r="C274" s="8" t="s">
        <v>18</v>
      </c>
      <c r="D274" s="1">
        <v>6</v>
      </c>
      <c r="E274" s="1">
        <v>5069</v>
      </c>
      <c r="F274" s="21"/>
      <c r="G274" s="2"/>
      <c r="H274" s="2"/>
      <c r="I274" s="26"/>
      <c r="J274" s="11"/>
    </row>
    <row r="275" spans="1:10" ht="20.25" x14ac:dyDescent="0.25">
      <c r="A275" s="22">
        <v>73</v>
      </c>
      <c r="B275" s="21" t="s">
        <v>24</v>
      </c>
      <c r="C275" s="21" t="s">
        <v>13</v>
      </c>
      <c r="D275" s="21">
        <v>61.2</v>
      </c>
      <c r="E275" s="1" t="s">
        <v>13</v>
      </c>
      <c r="F275" s="21">
        <v>398</v>
      </c>
      <c r="G275" s="2">
        <f>D276*E276+D277*E277+D278*E278+D279*E279+D275*F275</f>
        <v>898082.06</v>
      </c>
      <c r="H275" s="2">
        <v>0.91</v>
      </c>
      <c r="I275" s="25">
        <f>G275*H275</f>
        <v>817254.67460000003</v>
      </c>
      <c r="J275" s="11">
        <f t="shared" si="4"/>
        <v>817300</v>
      </c>
    </row>
    <row r="276" spans="1:10" ht="20.25" x14ac:dyDescent="0.25">
      <c r="A276" s="22"/>
      <c r="B276" s="21"/>
      <c r="C276" s="8" t="s">
        <v>14</v>
      </c>
      <c r="D276" s="1">
        <v>36</v>
      </c>
      <c r="E276" s="1">
        <v>18467</v>
      </c>
      <c r="F276" s="21"/>
      <c r="G276" s="2"/>
      <c r="H276" s="2"/>
      <c r="I276" s="26"/>
      <c r="J276" s="11"/>
    </row>
    <row r="277" spans="1:10" ht="20.25" x14ac:dyDescent="0.25">
      <c r="A277" s="22"/>
      <c r="B277" s="21"/>
      <c r="C277" s="8" t="s">
        <v>15</v>
      </c>
      <c r="D277" s="1">
        <v>5</v>
      </c>
      <c r="E277" s="1">
        <v>15291</v>
      </c>
      <c r="F277" s="21"/>
      <c r="G277" s="2"/>
      <c r="H277" s="2"/>
      <c r="I277" s="26"/>
      <c r="J277" s="11"/>
    </row>
    <row r="278" spans="1:10" ht="20.25" x14ac:dyDescent="0.25">
      <c r="A278" s="22"/>
      <c r="B278" s="21"/>
      <c r="C278" s="8" t="s">
        <v>17</v>
      </c>
      <c r="D278" s="2">
        <v>9.02</v>
      </c>
      <c r="E278" s="1">
        <v>8402</v>
      </c>
      <c r="F278" s="21"/>
      <c r="G278" s="2"/>
      <c r="H278" s="2"/>
      <c r="I278" s="26"/>
      <c r="J278" s="11"/>
    </row>
    <row r="279" spans="1:10" ht="20.25" x14ac:dyDescent="0.25">
      <c r="A279" s="22"/>
      <c r="B279" s="21"/>
      <c r="C279" s="8" t="s">
        <v>18</v>
      </c>
      <c r="D279" s="2">
        <v>11.18</v>
      </c>
      <c r="E279" s="1">
        <v>5069</v>
      </c>
      <c r="F279" s="21"/>
      <c r="G279" s="2"/>
      <c r="H279" s="2"/>
      <c r="I279" s="26"/>
      <c r="J279" s="11"/>
    </row>
    <row r="280" spans="1:10" ht="20.25" x14ac:dyDescent="0.25">
      <c r="A280" s="22">
        <v>74</v>
      </c>
      <c r="B280" s="21" t="s">
        <v>106</v>
      </c>
      <c r="C280" s="21" t="s">
        <v>13</v>
      </c>
      <c r="D280" s="21">
        <v>94.1</v>
      </c>
      <c r="E280" s="1" t="s">
        <v>13</v>
      </c>
      <c r="F280" s="21">
        <v>398</v>
      </c>
      <c r="G280" s="2">
        <f>D281*E281+D282*E282+D283*E283+D280*F280</f>
        <v>1217674.7</v>
      </c>
      <c r="H280" s="2">
        <v>0.9</v>
      </c>
      <c r="I280" s="25">
        <f>G280*H280</f>
        <v>1095907.23</v>
      </c>
      <c r="J280" s="11">
        <f t="shared" si="4"/>
        <v>1095900</v>
      </c>
    </row>
    <row r="281" spans="1:10" ht="20.25" x14ac:dyDescent="0.25">
      <c r="A281" s="22"/>
      <c r="B281" s="21"/>
      <c r="C281" s="8" t="s">
        <v>14</v>
      </c>
      <c r="D281" s="1">
        <v>50</v>
      </c>
      <c r="E281" s="1">
        <v>18467</v>
      </c>
      <c r="F281" s="21"/>
      <c r="G281" s="2"/>
      <c r="H281" s="2"/>
      <c r="I281" s="26"/>
      <c r="J281" s="11"/>
    </row>
    <row r="282" spans="1:10" ht="20.25" x14ac:dyDescent="0.25">
      <c r="A282" s="22"/>
      <c r="B282" s="21"/>
      <c r="C282" s="8" t="s">
        <v>17</v>
      </c>
      <c r="D282" s="1">
        <v>10</v>
      </c>
      <c r="E282" s="1">
        <v>8402</v>
      </c>
      <c r="F282" s="21"/>
      <c r="G282" s="2"/>
      <c r="H282" s="2"/>
      <c r="I282" s="26"/>
      <c r="J282" s="11"/>
    </row>
    <row r="283" spans="1:10" ht="20.25" x14ac:dyDescent="0.25">
      <c r="A283" s="22"/>
      <c r="B283" s="21"/>
      <c r="C283" s="8" t="s">
        <v>18</v>
      </c>
      <c r="D283" s="7">
        <v>34.1</v>
      </c>
      <c r="E283" s="1">
        <v>5069</v>
      </c>
      <c r="F283" s="21"/>
      <c r="G283" s="2"/>
      <c r="H283" s="2"/>
      <c r="I283" s="26"/>
      <c r="J283" s="11"/>
    </row>
    <row r="284" spans="1:10" ht="20.25" x14ac:dyDescent="0.25">
      <c r="A284" s="22">
        <v>75</v>
      </c>
      <c r="B284" s="21" t="s">
        <v>80</v>
      </c>
      <c r="C284" s="21" t="s">
        <v>13</v>
      </c>
      <c r="D284" s="21">
        <v>57</v>
      </c>
      <c r="E284" s="1" t="s">
        <v>13</v>
      </c>
      <c r="F284" s="21">
        <v>398</v>
      </c>
      <c r="G284" s="2">
        <f>D285*E285+D286*E286+D287*E287+D284*F284</f>
        <v>708989.16</v>
      </c>
      <c r="H284" s="2">
        <v>0.88</v>
      </c>
      <c r="I284" s="25">
        <f>G284*H284</f>
        <v>623910.4608</v>
      </c>
      <c r="J284" s="11">
        <f t="shared" si="4"/>
        <v>623900</v>
      </c>
    </row>
    <row r="285" spans="1:10" ht="20.25" x14ac:dyDescent="0.25">
      <c r="A285" s="22"/>
      <c r="B285" s="21"/>
      <c r="C285" s="8" t="s">
        <v>14</v>
      </c>
      <c r="D285" s="2">
        <v>27.42</v>
      </c>
      <c r="E285" s="1">
        <v>18467</v>
      </c>
      <c r="F285" s="21"/>
      <c r="G285" s="2"/>
      <c r="H285" s="2"/>
      <c r="I285" s="26"/>
      <c r="J285" s="11"/>
    </row>
    <row r="286" spans="1:10" ht="20.25" x14ac:dyDescent="0.25">
      <c r="A286" s="22"/>
      <c r="B286" s="21"/>
      <c r="C286" s="8" t="s">
        <v>17</v>
      </c>
      <c r="D286" s="1">
        <v>9</v>
      </c>
      <c r="E286" s="1">
        <v>8402</v>
      </c>
      <c r="F286" s="21"/>
      <c r="G286" s="2"/>
      <c r="H286" s="2"/>
      <c r="I286" s="26"/>
      <c r="J286" s="11"/>
    </row>
    <row r="287" spans="1:10" ht="20.25" x14ac:dyDescent="0.25">
      <c r="A287" s="22"/>
      <c r="B287" s="21"/>
      <c r="C287" s="8" t="s">
        <v>18</v>
      </c>
      <c r="D287" s="2">
        <v>20.58</v>
      </c>
      <c r="E287" s="1">
        <v>5069</v>
      </c>
      <c r="F287" s="21"/>
      <c r="G287" s="2"/>
      <c r="H287" s="2"/>
      <c r="I287" s="26"/>
      <c r="J287" s="11"/>
    </row>
    <row r="288" spans="1:10" ht="20.25" x14ac:dyDescent="0.25">
      <c r="A288" s="22">
        <v>76</v>
      </c>
      <c r="B288" s="21" t="s">
        <v>36</v>
      </c>
      <c r="C288" s="21" t="s">
        <v>13</v>
      </c>
      <c r="D288" s="21">
        <v>170</v>
      </c>
      <c r="E288" s="1" t="s">
        <v>13</v>
      </c>
      <c r="F288" s="21">
        <v>398</v>
      </c>
      <c r="G288" s="2">
        <f>D289*E289+D290*E290+D291*E291+D292*E292+D293*E293+D288*F288</f>
        <v>2236843.2000000002</v>
      </c>
      <c r="H288" s="2">
        <v>0.9</v>
      </c>
      <c r="I288" s="25">
        <f>G288*H288</f>
        <v>2013158.8800000001</v>
      </c>
      <c r="J288" s="11">
        <f t="shared" si="4"/>
        <v>2013200</v>
      </c>
    </row>
    <row r="289" spans="1:10" ht="20.25" x14ac:dyDescent="0.25">
      <c r="A289" s="22"/>
      <c r="B289" s="21"/>
      <c r="C289" s="8" t="s">
        <v>14</v>
      </c>
      <c r="D289" s="7">
        <v>73.5</v>
      </c>
      <c r="E289" s="1">
        <v>18467</v>
      </c>
      <c r="F289" s="21"/>
      <c r="G289" s="2"/>
      <c r="H289" s="2"/>
      <c r="I289" s="26"/>
      <c r="J289" s="11"/>
    </row>
    <row r="290" spans="1:10" ht="20.25" x14ac:dyDescent="0.25">
      <c r="A290" s="22"/>
      <c r="B290" s="21"/>
      <c r="C290" s="8" t="s">
        <v>15</v>
      </c>
      <c r="D290" s="1">
        <v>13</v>
      </c>
      <c r="E290" s="1">
        <v>15291</v>
      </c>
      <c r="F290" s="21"/>
      <c r="G290" s="2"/>
      <c r="H290" s="2"/>
      <c r="I290" s="26"/>
      <c r="J290" s="11"/>
    </row>
    <row r="291" spans="1:10" ht="20.25" x14ac:dyDescent="0.25">
      <c r="A291" s="22"/>
      <c r="B291" s="21"/>
      <c r="C291" s="8" t="s">
        <v>16</v>
      </c>
      <c r="D291" s="1">
        <v>18</v>
      </c>
      <c r="E291" s="1">
        <v>12022</v>
      </c>
      <c r="F291" s="21"/>
      <c r="G291" s="2"/>
      <c r="H291" s="2"/>
      <c r="I291" s="26"/>
      <c r="J291" s="11"/>
    </row>
    <row r="292" spans="1:10" ht="20.25" x14ac:dyDescent="0.25">
      <c r="A292" s="22"/>
      <c r="B292" s="21"/>
      <c r="C292" s="8" t="s">
        <v>17</v>
      </c>
      <c r="D292" s="7">
        <v>19.399999999999999</v>
      </c>
      <c r="E292" s="1">
        <v>8402</v>
      </c>
      <c r="F292" s="21"/>
      <c r="G292" s="2"/>
      <c r="H292" s="2"/>
      <c r="I292" s="26"/>
      <c r="J292" s="11"/>
    </row>
    <row r="293" spans="1:10" ht="20.25" x14ac:dyDescent="0.25">
      <c r="A293" s="22"/>
      <c r="B293" s="21"/>
      <c r="C293" s="8" t="s">
        <v>18</v>
      </c>
      <c r="D293" s="7">
        <v>46.1</v>
      </c>
      <c r="E293" s="1">
        <v>5069</v>
      </c>
      <c r="F293" s="21"/>
      <c r="G293" s="2"/>
      <c r="H293" s="2"/>
      <c r="I293" s="26"/>
      <c r="J293" s="11"/>
    </row>
    <row r="294" spans="1:10" ht="22.5" x14ac:dyDescent="0.25">
      <c r="A294" s="49" t="s">
        <v>127</v>
      </c>
      <c r="B294" s="50"/>
      <c r="C294" s="51"/>
      <c r="D294" s="39">
        <f>D295+D297+D299+D302+D306</f>
        <v>112.9</v>
      </c>
      <c r="E294" s="38" t="s">
        <v>13</v>
      </c>
      <c r="F294" s="31" t="s">
        <v>13</v>
      </c>
      <c r="G294" s="32">
        <f>G295+G297+G299+G302+G306</f>
        <v>956864.8</v>
      </c>
      <c r="H294" s="32" t="s">
        <v>13</v>
      </c>
      <c r="I294" s="41">
        <f>I295+I297+I299+I302+I306</f>
        <v>847357.72000000009</v>
      </c>
      <c r="J294" s="11">
        <f>SUM(J295:J306)</f>
        <v>847400</v>
      </c>
    </row>
    <row r="295" spans="1:10" ht="20.25" x14ac:dyDescent="0.25">
      <c r="A295" s="22">
        <v>77</v>
      </c>
      <c r="B295" s="21" t="s">
        <v>66</v>
      </c>
      <c r="C295" s="21" t="s">
        <v>13</v>
      </c>
      <c r="D295" s="21">
        <v>7.8</v>
      </c>
      <c r="E295" s="1" t="s">
        <v>13</v>
      </c>
      <c r="F295" s="21">
        <v>398</v>
      </c>
      <c r="G295" s="2">
        <f>D296*E296+D295*F295</f>
        <v>147147</v>
      </c>
      <c r="H295" s="2">
        <v>0.88</v>
      </c>
      <c r="I295" s="25">
        <f>G295*H295</f>
        <v>129489.36</v>
      </c>
      <c r="J295" s="11">
        <f t="shared" si="4"/>
        <v>129500</v>
      </c>
    </row>
    <row r="296" spans="1:10" ht="20.25" x14ac:dyDescent="0.25">
      <c r="A296" s="22"/>
      <c r="B296" s="21"/>
      <c r="C296" s="8" t="s">
        <v>14</v>
      </c>
      <c r="D296" s="7">
        <v>7.8</v>
      </c>
      <c r="E296" s="1">
        <v>18467</v>
      </c>
      <c r="F296" s="21"/>
      <c r="G296" s="2"/>
      <c r="H296" s="2"/>
      <c r="I296" s="26"/>
      <c r="J296" s="11"/>
    </row>
    <row r="297" spans="1:10" ht="20.25" x14ac:dyDescent="0.25">
      <c r="A297" s="22">
        <v>78</v>
      </c>
      <c r="B297" s="21" t="s">
        <v>111</v>
      </c>
      <c r="C297" s="21" t="s">
        <v>13</v>
      </c>
      <c r="D297" s="21">
        <v>6</v>
      </c>
      <c r="E297" s="1" t="s">
        <v>13</v>
      </c>
      <c r="F297" s="21">
        <v>398</v>
      </c>
      <c r="G297" s="2">
        <f>D298*E298+D297*F297</f>
        <v>113190</v>
      </c>
      <c r="H297" s="2">
        <v>0.88</v>
      </c>
      <c r="I297" s="25">
        <f>G297*H297</f>
        <v>99607.2</v>
      </c>
      <c r="J297" s="11">
        <f t="shared" si="4"/>
        <v>99600</v>
      </c>
    </row>
    <row r="298" spans="1:10" ht="20.25" x14ac:dyDescent="0.25">
      <c r="A298" s="22"/>
      <c r="B298" s="21"/>
      <c r="C298" s="8" t="s">
        <v>14</v>
      </c>
      <c r="D298" s="1">
        <v>6</v>
      </c>
      <c r="E298" s="1">
        <v>18467</v>
      </c>
      <c r="F298" s="21"/>
      <c r="G298" s="2"/>
      <c r="H298" s="2"/>
      <c r="I298" s="26"/>
      <c r="J298" s="11"/>
    </row>
    <row r="299" spans="1:10" ht="20.25" x14ac:dyDescent="0.25">
      <c r="A299" s="22">
        <v>79</v>
      </c>
      <c r="B299" s="21" t="s">
        <v>49</v>
      </c>
      <c r="C299" s="21" t="s">
        <v>13</v>
      </c>
      <c r="D299" s="21">
        <v>69.400000000000006</v>
      </c>
      <c r="E299" s="1" t="s">
        <v>13</v>
      </c>
      <c r="F299" s="21">
        <v>398</v>
      </c>
      <c r="G299" s="2">
        <f>D300*E300+D301*E301+D299*F299</f>
        <v>466401.10000000003</v>
      </c>
      <c r="H299" s="2">
        <v>0.89</v>
      </c>
      <c r="I299" s="25">
        <f>G299*H299</f>
        <v>415096.97900000005</v>
      </c>
      <c r="J299" s="11">
        <f t="shared" si="4"/>
        <v>415100</v>
      </c>
    </row>
    <row r="300" spans="1:10" ht="20.25" x14ac:dyDescent="0.25">
      <c r="A300" s="22"/>
      <c r="B300" s="21"/>
      <c r="C300" s="8" t="s">
        <v>17</v>
      </c>
      <c r="D300" s="7">
        <v>26.1</v>
      </c>
      <c r="E300" s="1">
        <v>8402</v>
      </c>
      <c r="F300" s="21"/>
      <c r="G300" s="2"/>
      <c r="H300" s="2"/>
      <c r="I300" s="26"/>
      <c r="J300" s="11"/>
    </row>
    <row r="301" spans="1:10" ht="20.25" x14ac:dyDescent="0.25">
      <c r="A301" s="22"/>
      <c r="B301" s="21"/>
      <c r="C301" s="8" t="s">
        <v>18</v>
      </c>
      <c r="D301" s="7">
        <v>43.3</v>
      </c>
      <c r="E301" s="1">
        <v>5069</v>
      </c>
      <c r="F301" s="21"/>
      <c r="G301" s="2"/>
      <c r="H301" s="2"/>
      <c r="I301" s="26"/>
      <c r="J301" s="11"/>
    </row>
    <row r="302" spans="1:10" ht="20.25" x14ac:dyDescent="0.25">
      <c r="A302" s="22">
        <v>80</v>
      </c>
      <c r="B302" s="21" t="s">
        <v>30</v>
      </c>
      <c r="C302" s="21" t="s">
        <v>13</v>
      </c>
      <c r="D302" s="21">
        <v>20.2</v>
      </c>
      <c r="E302" s="1" t="s">
        <v>13</v>
      </c>
      <c r="F302" s="21">
        <v>398</v>
      </c>
      <c r="G302" s="2">
        <f>D303*E303+D304*E304+D305*E305+D302*F302</f>
        <v>164858.20000000001</v>
      </c>
      <c r="H302" s="2">
        <v>0.88</v>
      </c>
      <c r="I302" s="25">
        <f>G302*H302</f>
        <v>145075.21600000001</v>
      </c>
      <c r="J302" s="11">
        <f t="shared" si="4"/>
        <v>145100</v>
      </c>
    </row>
    <row r="303" spans="1:10" ht="20.25" x14ac:dyDescent="0.25">
      <c r="A303" s="22"/>
      <c r="B303" s="21"/>
      <c r="C303" s="8" t="s">
        <v>14</v>
      </c>
      <c r="D303" s="7">
        <v>0.4</v>
      </c>
      <c r="E303" s="1">
        <v>18467</v>
      </c>
      <c r="F303" s="21"/>
      <c r="G303" s="2"/>
      <c r="H303" s="2"/>
      <c r="I303" s="26"/>
      <c r="J303" s="11"/>
    </row>
    <row r="304" spans="1:10" ht="20.25" x14ac:dyDescent="0.25">
      <c r="A304" s="22"/>
      <c r="B304" s="21"/>
      <c r="C304" s="8" t="s">
        <v>15</v>
      </c>
      <c r="D304" s="7">
        <v>4.8</v>
      </c>
      <c r="E304" s="1">
        <v>15291</v>
      </c>
      <c r="F304" s="21"/>
      <c r="G304" s="2"/>
      <c r="H304" s="2"/>
      <c r="I304" s="26"/>
      <c r="J304" s="11"/>
    </row>
    <row r="305" spans="1:10" ht="20.25" x14ac:dyDescent="0.25">
      <c r="A305" s="22"/>
      <c r="B305" s="21"/>
      <c r="C305" s="8" t="s">
        <v>18</v>
      </c>
      <c r="D305" s="1">
        <v>15</v>
      </c>
      <c r="E305" s="1">
        <v>5069</v>
      </c>
      <c r="F305" s="21"/>
      <c r="G305" s="2"/>
      <c r="H305" s="2"/>
      <c r="I305" s="26"/>
      <c r="J305" s="11"/>
    </row>
    <row r="306" spans="1:10" ht="20.25" x14ac:dyDescent="0.25">
      <c r="A306" s="22">
        <v>81</v>
      </c>
      <c r="B306" s="21" t="s">
        <v>91</v>
      </c>
      <c r="C306" s="21" t="s">
        <v>13</v>
      </c>
      <c r="D306" s="21">
        <v>9.5</v>
      </c>
      <c r="E306" s="1" t="s">
        <v>13</v>
      </c>
      <c r="F306" s="21">
        <v>398</v>
      </c>
      <c r="G306" s="2">
        <f>D307*E307+D308*E308+D306*F306</f>
        <v>65268.5</v>
      </c>
      <c r="H306" s="2">
        <v>0.89</v>
      </c>
      <c r="I306" s="25">
        <f>G306*H306</f>
        <v>58088.965000000004</v>
      </c>
      <c r="J306" s="11">
        <f t="shared" si="4"/>
        <v>58100</v>
      </c>
    </row>
    <row r="307" spans="1:10" ht="20.25" x14ac:dyDescent="0.25">
      <c r="A307" s="22"/>
      <c r="B307" s="21"/>
      <c r="C307" s="8" t="s">
        <v>17</v>
      </c>
      <c r="D307" s="1">
        <v>4</v>
      </c>
      <c r="E307" s="1">
        <v>8402</v>
      </c>
      <c r="F307" s="21"/>
      <c r="G307" s="2"/>
      <c r="H307" s="2"/>
      <c r="I307" s="26"/>
      <c r="J307" s="11"/>
    </row>
    <row r="308" spans="1:10" ht="20.25" x14ac:dyDescent="0.25">
      <c r="A308" s="22"/>
      <c r="B308" s="21"/>
      <c r="C308" s="8" t="s">
        <v>18</v>
      </c>
      <c r="D308" s="7">
        <v>5.5</v>
      </c>
      <c r="E308" s="1">
        <v>5069</v>
      </c>
      <c r="F308" s="21"/>
      <c r="G308" s="2"/>
      <c r="H308" s="2"/>
      <c r="I308" s="26"/>
      <c r="J308" s="11"/>
    </row>
    <row r="309" spans="1:10" ht="22.5" x14ac:dyDescent="0.25">
      <c r="A309" s="49" t="s">
        <v>128</v>
      </c>
      <c r="B309" s="50"/>
      <c r="C309" s="51"/>
      <c r="D309" s="38">
        <f>D310+D312+D314</f>
        <v>155</v>
      </c>
      <c r="E309" s="38" t="s">
        <v>13</v>
      </c>
      <c r="F309" s="31" t="s">
        <v>13</v>
      </c>
      <c r="G309" s="32">
        <f>G310+G312+G314</f>
        <v>2612827</v>
      </c>
      <c r="H309" s="32" t="s">
        <v>13</v>
      </c>
      <c r="I309" s="41">
        <f>I310+I312+I314</f>
        <v>2304758.6100000003</v>
      </c>
      <c r="J309" s="11">
        <f>SUM(J310:J314)</f>
        <v>2304700</v>
      </c>
    </row>
    <row r="310" spans="1:10" ht="20.25" x14ac:dyDescent="0.25">
      <c r="A310" s="22">
        <v>82</v>
      </c>
      <c r="B310" s="21" t="s">
        <v>32</v>
      </c>
      <c r="C310" s="21" t="s">
        <v>13</v>
      </c>
      <c r="D310" s="21">
        <v>7</v>
      </c>
      <c r="E310" s="1" t="s">
        <v>13</v>
      </c>
      <c r="F310" s="21">
        <v>398</v>
      </c>
      <c r="G310" s="2">
        <f>D311*E311+D310*F310</f>
        <v>132055</v>
      </c>
      <c r="H310" s="2">
        <v>0.85</v>
      </c>
      <c r="I310" s="25">
        <f>G310*H310</f>
        <v>112246.75</v>
      </c>
      <c r="J310" s="11">
        <f t="shared" si="4"/>
        <v>112200</v>
      </c>
    </row>
    <row r="311" spans="1:10" ht="20.25" x14ac:dyDescent="0.25">
      <c r="A311" s="22"/>
      <c r="B311" s="21"/>
      <c r="C311" s="8" t="s">
        <v>14</v>
      </c>
      <c r="D311" s="1">
        <v>7</v>
      </c>
      <c r="E311" s="1">
        <v>18467</v>
      </c>
      <c r="F311" s="21"/>
      <c r="G311" s="2"/>
      <c r="H311" s="2"/>
      <c r="I311" s="26"/>
      <c r="J311" s="11"/>
    </row>
    <row r="312" spans="1:10" ht="20.25" x14ac:dyDescent="0.25">
      <c r="A312" s="22">
        <v>83</v>
      </c>
      <c r="B312" s="21" t="s">
        <v>90</v>
      </c>
      <c r="C312" s="21" t="s">
        <v>13</v>
      </c>
      <c r="D312" s="21">
        <v>50</v>
      </c>
      <c r="E312" s="1" t="s">
        <v>13</v>
      </c>
      <c r="F312" s="21">
        <v>398</v>
      </c>
      <c r="G312" s="2">
        <f>D313*E313+D312*F312</f>
        <v>943250</v>
      </c>
      <c r="H312" s="2">
        <v>0.89</v>
      </c>
      <c r="I312" s="25">
        <f>G312*H312</f>
        <v>839492.5</v>
      </c>
      <c r="J312" s="11">
        <f t="shared" si="4"/>
        <v>839500</v>
      </c>
    </row>
    <row r="313" spans="1:10" ht="20.25" x14ac:dyDescent="0.25">
      <c r="A313" s="22"/>
      <c r="B313" s="21"/>
      <c r="C313" s="8" t="s">
        <v>14</v>
      </c>
      <c r="D313" s="1">
        <v>50</v>
      </c>
      <c r="E313" s="1">
        <v>18467</v>
      </c>
      <c r="F313" s="21"/>
      <c r="G313" s="2"/>
      <c r="H313" s="2"/>
      <c r="I313" s="26"/>
      <c r="J313" s="11"/>
    </row>
    <row r="314" spans="1:10" ht="20.25" x14ac:dyDescent="0.25">
      <c r="A314" s="22">
        <v>84</v>
      </c>
      <c r="B314" s="21" t="s">
        <v>89</v>
      </c>
      <c r="C314" s="21" t="s">
        <v>13</v>
      </c>
      <c r="D314" s="21">
        <v>98</v>
      </c>
      <c r="E314" s="1" t="s">
        <v>13</v>
      </c>
      <c r="F314" s="21">
        <v>398</v>
      </c>
      <c r="G314" s="2">
        <f>D315*E315+D314*F314</f>
        <v>1537522</v>
      </c>
      <c r="H314" s="2">
        <v>0.88</v>
      </c>
      <c r="I314" s="25">
        <f>G314*H314</f>
        <v>1353019.36</v>
      </c>
      <c r="J314" s="11">
        <f t="shared" si="4"/>
        <v>1353000</v>
      </c>
    </row>
    <row r="315" spans="1:10" ht="20.25" x14ac:dyDescent="0.25">
      <c r="A315" s="22"/>
      <c r="B315" s="21"/>
      <c r="C315" s="8" t="s">
        <v>15</v>
      </c>
      <c r="D315" s="1">
        <v>98</v>
      </c>
      <c r="E315" s="1">
        <v>15291</v>
      </c>
      <c r="F315" s="21"/>
      <c r="G315" s="2"/>
      <c r="H315" s="2"/>
      <c r="I315" s="26"/>
      <c r="J315" s="11"/>
    </row>
    <row r="316" spans="1:10" ht="22.5" x14ac:dyDescent="0.25">
      <c r="A316" s="49" t="s">
        <v>129</v>
      </c>
      <c r="B316" s="50"/>
      <c r="C316" s="51"/>
      <c r="D316" s="32">
        <f>D317+D320</f>
        <v>80.64</v>
      </c>
      <c r="E316" s="38" t="s">
        <v>13</v>
      </c>
      <c r="F316" s="31" t="s">
        <v>13</v>
      </c>
      <c r="G316" s="32">
        <f>G317+G320</f>
        <v>884833.9</v>
      </c>
      <c r="H316" s="32" t="s">
        <v>13</v>
      </c>
      <c r="I316" s="41">
        <f>I317+I320</f>
        <v>774651.60200000007</v>
      </c>
      <c r="J316" s="11">
        <f>SUM(J317:J320)</f>
        <v>774700</v>
      </c>
    </row>
    <row r="317" spans="1:10" ht="20.25" x14ac:dyDescent="0.25">
      <c r="A317" s="22">
        <v>85</v>
      </c>
      <c r="B317" s="21" t="s">
        <v>51</v>
      </c>
      <c r="C317" s="21" t="s">
        <v>13</v>
      </c>
      <c r="D317" s="21">
        <v>20</v>
      </c>
      <c r="E317" s="1" t="s">
        <v>13</v>
      </c>
      <c r="F317" s="21">
        <v>398</v>
      </c>
      <c r="G317" s="2">
        <f>D318*E318+D319*E319+D317*F317</f>
        <v>200111.5</v>
      </c>
      <c r="H317" s="2">
        <v>0.86</v>
      </c>
      <c r="I317" s="25">
        <f>G317*H317</f>
        <v>172095.88999999998</v>
      </c>
      <c r="J317" s="11">
        <f t="shared" si="4"/>
        <v>172100</v>
      </c>
    </row>
    <row r="318" spans="1:10" ht="20.25" x14ac:dyDescent="0.25">
      <c r="A318" s="22"/>
      <c r="B318" s="21"/>
      <c r="C318" s="8" t="s">
        <v>15</v>
      </c>
      <c r="D318" s="7">
        <v>3.5</v>
      </c>
      <c r="E318" s="1">
        <v>15291</v>
      </c>
      <c r="F318" s="21"/>
      <c r="G318" s="2"/>
      <c r="H318" s="2"/>
      <c r="I318" s="26"/>
      <c r="J318" s="11"/>
    </row>
    <row r="319" spans="1:10" ht="20.25" x14ac:dyDescent="0.25">
      <c r="A319" s="22"/>
      <c r="B319" s="21"/>
      <c r="C319" s="8" t="s">
        <v>17</v>
      </c>
      <c r="D319" s="7">
        <v>16.5</v>
      </c>
      <c r="E319" s="1">
        <v>8402</v>
      </c>
      <c r="F319" s="21"/>
      <c r="G319" s="2"/>
      <c r="H319" s="2"/>
      <c r="I319" s="26"/>
      <c r="J319" s="11"/>
    </row>
    <row r="320" spans="1:10" ht="20.25" x14ac:dyDescent="0.25">
      <c r="A320" s="22">
        <v>86</v>
      </c>
      <c r="B320" s="21" t="s">
        <v>95</v>
      </c>
      <c r="C320" s="21" t="s">
        <v>13</v>
      </c>
      <c r="D320" s="21">
        <v>60.64</v>
      </c>
      <c r="E320" s="1" t="s">
        <v>13</v>
      </c>
      <c r="F320" s="21">
        <v>398</v>
      </c>
      <c r="G320" s="2">
        <f>D321*E321+D322*E322+D323*E323+D320*F320</f>
        <v>684722.4</v>
      </c>
      <c r="H320" s="2">
        <v>0.88</v>
      </c>
      <c r="I320" s="25">
        <f>G320*H320</f>
        <v>602555.71200000006</v>
      </c>
      <c r="J320" s="11">
        <f t="shared" si="4"/>
        <v>602600</v>
      </c>
    </row>
    <row r="321" spans="1:10" ht="20.25" x14ac:dyDescent="0.25">
      <c r="A321" s="22"/>
      <c r="B321" s="21"/>
      <c r="C321" s="8" t="s">
        <v>16</v>
      </c>
      <c r="D321" s="2">
        <v>49.84</v>
      </c>
      <c r="E321" s="1">
        <v>12022</v>
      </c>
      <c r="F321" s="21"/>
      <c r="G321" s="2"/>
      <c r="H321" s="2"/>
      <c r="I321" s="26"/>
      <c r="J321" s="11"/>
    </row>
    <row r="322" spans="1:10" ht="20.25" x14ac:dyDescent="0.25">
      <c r="A322" s="22"/>
      <c r="B322" s="21"/>
      <c r="C322" s="8" t="s">
        <v>17</v>
      </c>
      <c r="D322" s="1">
        <v>2</v>
      </c>
      <c r="E322" s="1">
        <v>8402</v>
      </c>
      <c r="F322" s="21"/>
      <c r="G322" s="2"/>
      <c r="H322" s="2"/>
      <c r="I322" s="26"/>
      <c r="J322" s="11"/>
    </row>
    <row r="323" spans="1:10" ht="20.25" x14ac:dyDescent="0.25">
      <c r="A323" s="22"/>
      <c r="B323" s="21"/>
      <c r="C323" s="8" t="s">
        <v>18</v>
      </c>
      <c r="D323" s="7">
        <v>8.8000000000000007</v>
      </c>
      <c r="E323" s="1">
        <v>5069</v>
      </c>
      <c r="F323" s="21"/>
      <c r="G323" s="2"/>
      <c r="H323" s="2"/>
      <c r="I323" s="26"/>
      <c r="J323" s="11"/>
    </row>
    <row r="324" spans="1:10" ht="22.5" x14ac:dyDescent="0.25">
      <c r="A324" s="49" t="s">
        <v>130</v>
      </c>
      <c r="B324" s="50"/>
      <c r="C324" s="51"/>
      <c r="D324" s="32">
        <f>D325+D328+D331+D333+D335+D338+D340+D342+D344+D349</f>
        <v>308.86</v>
      </c>
      <c r="E324" s="38" t="s">
        <v>13</v>
      </c>
      <c r="F324" s="31" t="s">
        <v>13</v>
      </c>
      <c r="G324" s="32">
        <f>G325+G328+G331+G333+G335+G338+G340+G342+G344+G349</f>
        <v>4999918.3000000007</v>
      </c>
      <c r="H324" s="32" t="s">
        <v>13</v>
      </c>
      <c r="I324" s="41">
        <f>I325+I328+I331+I333+I335+I338+I340+I342+I344+I349</f>
        <v>4262971.4244999997</v>
      </c>
      <c r="J324" s="11">
        <f>SUM(J325:J349)</f>
        <v>4263000</v>
      </c>
    </row>
    <row r="325" spans="1:10" ht="20.25" x14ac:dyDescent="0.25">
      <c r="A325" s="22">
        <v>87</v>
      </c>
      <c r="B325" s="21" t="s">
        <v>68</v>
      </c>
      <c r="C325" s="21" t="s">
        <v>13</v>
      </c>
      <c r="D325" s="21">
        <v>4</v>
      </c>
      <c r="E325" s="1" t="s">
        <v>13</v>
      </c>
      <c r="F325" s="21">
        <v>398</v>
      </c>
      <c r="G325" s="2">
        <f>D326*E326+D327*E327+D325*F325</f>
        <v>50297.5</v>
      </c>
      <c r="H325" s="2">
        <v>0.92</v>
      </c>
      <c r="I325" s="25">
        <f>G325*H325</f>
        <v>46273.700000000004</v>
      </c>
      <c r="J325" s="11">
        <f t="shared" si="4"/>
        <v>46300</v>
      </c>
    </row>
    <row r="326" spans="1:10" ht="20.25" x14ac:dyDescent="0.25">
      <c r="A326" s="22"/>
      <c r="B326" s="21"/>
      <c r="C326" s="8" t="s">
        <v>14</v>
      </c>
      <c r="D326" s="7">
        <v>1.5</v>
      </c>
      <c r="E326" s="1">
        <v>18467</v>
      </c>
      <c r="F326" s="21"/>
      <c r="G326" s="2"/>
      <c r="H326" s="2"/>
      <c r="I326" s="26"/>
      <c r="J326" s="11"/>
    </row>
    <row r="327" spans="1:10" ht="20.25" x14ac:dyDescent="0.25">
      <c r="A327" s="22"/>
      <c r="B327" s="21"/>
      <c r="C327" s="8" t="s">
        <v>17</v>
      </c>
      <c r="D327" s="7">
        <v>2.5</v>
      </c>
      <c r="E327" s="1">
        <v>8402</v>
      </c>
      <c r="F327" s="21"/>
      <c r="G327" s="2"/>
      <c r="H327" s="2"/>
      <c r="I327" s="26"/>
      <c r="J327" s="11"/>
    </row>
    <row r="328" spans="1:10" ht="20.25" x14ac:dyDescent="0.25">
      <c r="A328" s="22">
        <v>88</v>
      </c>
      <c r="B328" s="21" t="s">
        <v>59</v>
      </c>
      <c r="C328" s="21" t="s">
        <v>13</v>
      </c>
      <c r="D328" s="21">
        <v>32.4</v>
      </c>
      <c r="E328" s="1" t="s">
        <v>13</v>
      </c>
      <c r="F328" s="21">
        <v>398</v>
      </c>
      <c r="G328" s="2">
        <f>D329*E329+D330*E330+D328*F328</f>
        <v>596402.5</v>
      </c>
      <c r="H328" s="2">
        <v>0.92</v>
      </c>
      <c r="I328" s="25">
        <f>G328*H328</f>
        <v>548690.30000000005</v>
      </c>
      <c r="J328" s="11">
        <f t="shared" si="4"/>
        <v>548700</v>
      </c>
    </row>
    <row r="329" spans="1:10" ht="20.25" x14ac:dyDescent="0.25">
      <c r="A329" s="22"/>
      <c r="B329" s="21"/>
      <c r="C329" s="8" t="s">
        <v>14</v>
      </c>
      <c r="D329" s="7">
        <v>30.1</v>
      </c>
      <c r="E329" s="1">
        <v>18467</v>
      </c>
      <c r="F329" s="21"/>
      <c r="G329" s="2"/>
      <c r="H329" s="2"/>
      <c r="I329" s="26"/>
      <c r="J329" s="11"/>
    </row>
    <row r="330" spans="1:10" ht="20.25" x14ac:dyDescent="0.25">
      <c r="A330" s="22"/>
      <c r="B330" s="21"/>
      <c r="C330" s="8" t="s">
        <v>16</v>
      </c>
      <c r="D330" s="7">
        <v>2.2999999999999998</v>
      </c>
      <c r="E330" s="1">
        <v>12022</v>
      </c>
      <c r="F330" s="21"/>
      <c r="G330" s="2"/>
      <c r="H330" s="2"/>
      <c r="I330" s="26"/>
      <c r="J330" s="11"/>
    </row>
    <row r="331" spans="1:10" ht="20.25" x14ac:dyDescent="0.25">
      <c r="A331" s="22">
        <v>89</v>
      </c>
      <c r="B331" s="21" t="s">
        <v>61</v>
      </c>
      <c r="C331" s="21" t="s">
        <v>13</v>
      </c>
      <c r="D331" s="21">
        <v>5</v>
      </c>
      <c r="E331" s="1" t="s">
        <v>13</v>
      </c>
      <c r="F331" s="21">
        <v>398</v>
      </c>
      <c r="G331" s="2">
        <f>D332*E332+D331*F331</f>
        <v>94325</v>
      </c>
      <c r="H331" s="2">
        <v>0.92</v>
      </c>
      <c r="I331" s="25">
        <f>G331*H331</f>
        <v>86779</v>
      </c>
      <c r="J331" s="11">
        <f t="shared" ref="J331:J353" si="5">ROUND(I331,-2)</f>
        <v>86800</v>
      </c>
    </row>
    <row r="332" spans="1:10" ht="20.25" x14ac:dyDescent="0.25">
      <c r="A332" s="22"/>
      <c r="B332" s="21"/>
      <c r="C332" s="8" t="s">
        <v>14</v>
      </c>
      <c r="D332" s="1">
        <v>5</v>
      </c>
      <c r="E332" s="1">
        <v>18467</v>
      </c>
      <c r="F332" s="21"/>
      <c r="G332" s="2"/>
      <c r="H332" s="2"/>
      <c r="I332" s="26"/>
      <c r="J332" s="11"/>
    </row>
    <row r="333" spans="1:10" ht="20.25" x14ac:dyDescent="0.25">
      <c r="A333" s="22">
        <v>90</v>
      </c>
      <c r="B333" s="21" t="s">
        <v>92</v>
      </c>
      <c r="C333" s="21" t="s">
        <v>13</v>
      </c>
      <c r="D333" s="21">
        <v>5.14</v>
      </c>
      <c r="E333" s="1" t="s">
        <v>13</v>
      </c>
      <c r="F333" s="21">
        <v>398</v>
      </c>
      <c r="G333" s="2">
        <f>D334*E334+D333*F333</f>
        <v>96966.099999999991</v>
      </c>
      <c r="H333" s="2">
        <v>0.91</v>
      </c>
      <c r="I333" s="25">
        <f>G333*H333</f>
        <v>88239.150999999998</v>
      </c>
      <c r="J333" s="11">
        <f t="shared" si="5"/>
        <v>88200</v>
      </c>
    </row>
    <row r="334" spans="1:10" ht="20.25" x14ac:dyDescent="0.25">
      <c r="A334" s="22"/>
      <c r="B334" s="21"/>
      <c r="C334" s="8" t="s">
        <v>14</v>
      </c>
      <c r="D334" s="2">
        <v>5.14</v>
      </c>
      <c r="E334" s="1">
        <v>18467</v>
      </c>
      <c r="F334" s="21"/>
      <c r="G334" s="2"/>
      <c r="H334" s="2"/>
      <c r="I334" s="26"/>
      <c r="J334" s="11"/>
    </row>
    <row r="335" spans="1:10" ht="20.25" x14ac:dyDescent="0.25">
      <c r="A335" s="22">
        <v>91</v>
      </c>
      <c r="B335" s="21" t="s">
        <v>69</v>
      </c>
      <c r="C335" s="21" t="s">
        <v>13</v>
      </c>
      <c r="D335" s="21">
        <v>85</v>
      </c>
      <c r="E335" s="1" t="s">
        <v>13</v>
      </c>
      <c r="F335" s="21">
        <v>398</v>
      </c>
      <c r="G335" s="2">
        <f>D336*E336+D337*E337+D335*F335</f>
        <v>1444725</v>
      </c>
      <c r="H335" s="2">
        <v>0.9</v>
      </c>
      <c r="I335" s="25">
        <f>G335*H335</f>
        <v>1300252.5</v>
      </c>
      <c r="J335" s="11">
        <f t="shared" si="5"/>
        <v>1300300</v>
      </c>
    </row>
    <row r="336" spans="1:10" ht="20.25" x14ac:dyDescent="0.25">
      <c r="A336" s="22"/>
      <c r="B336" s="21"/>
      <c r="C336" s="8" t="s">
        <v>14</v>
      </c>
      <c r="D336" s="1">
        <v>35</v>
      </c>
      <c r="E336" s="1">
        <v>18467</v>
      </c>
      <c r="F336" s="21"/>
      <c r="G336" s="2"/>
      <c r="H336" s="2"/>
      <c r="I336" s="26"/>
      <c r="J336" s="11"/>
    </row>
    <row r="337" spans="1:10" ht="20.25" x14ac:dyDescent="0.25">
      <c r="A337" s="22"/>
      <c r="B337" s="21"/>
      <c r="C337" s="8" t="s">
        <v>15</v>
      </c>
      <c r="D337" s="1">
        <v>50</v>
      </c>
      <c r="E337" s="1">
        <v>15291</v>
      </c>
      <c r="F337" s="21"/>
      <c r="G337" s="2"/>
      <c r="H337" s="2"/>
      <c r="I337" s="26"/>
      <c r="J337" s="11"/>
    </row>
    <row r="338" spans="1:10" ht="20.25" x14ac:dyDescent="0.25">
      <c r="A338" s="22">
        <v>92</v>
      </c>
      <c r="B338" s="21" t="s">
        <v>70</v>
      </c>
      <c r="C338" s="21" t="s">
        <v>13</v>
      </c>
      <c r="D338" s="21">
        <v>46.8</v>
      </c>
      <c r="E338" s="1" t="s">
        <v>13</v>
      </c>
      <c r="F338" s="21">
        <v>398</v>
      </c>
      <c r="G338" s="2">
        <f>D339*E339+D338*F338</f>
        <v>581256</v>
      </c>
      <c r="H338" s="2">
        <v>0.91</v>
      </c>
      <c r="I338" s="25">
        <f>G338*H338</f>
        <v>528942.96</v>
      </c>
      <c r="J338" s="11">
        <f t="shared" si="5"/>
        <v>528900</v>
      </c>
    </row>
    <row r="339" spans="1:10" ht="20.25" x14ac:dyDescent="0.25">
      <c r="A339" s="22"/>
      <c r="B339" s="21"/>
      <c r="C339" s="8" t="s">
        <v>16</v>
      </c>
      <c r="D339" s="7">
        <v>46.8</v>
      </c>
      <c r="E339" s="1">
        <v>12022</v>
      </c>
      <c r="F339" s="21"/>
      <c r="G339" s="2"/>
      <c r="H339" s="2"/>
      <c r="I339" s="26"/>
      <c r="J339" s="11"/>
    </row>
    <row r="340" spans="1:10" ht="20.25" x14ac:dyDescent="0.25">
      <c r="A340" s="22">
        <v>93</v>
      </c>
      <c r="B340" s="21" t="s">
        <v>96</v>
      </c>
      <c r="C340" s="21" t="s">
        <v>13</v>
      </c>
      <c r="D340" s="21">
        <v>22.4</v>
      </c>
      <c r="E340" s="1" t="s">
        <v>13</v>
      </c>
      <c r="F340" s="21">
        <v>398</v>
      </c>
      <c r="G340" s="2">
        <f>D341*E341+D340*F340</f>
        <v>351433.6</v>
      </c>
      <c r="H340" s="2">
        <v>0.87</v>
      </c>
      <c r="I340" s="25">
        <f>G340*H340</f>
        <v>305747.23199999996</v>
      </c>
      <c r="J340" s="11">
        <f t="shared" si="5"/>
        <v>305700</v>
      </c>
    </row>
    <row r="341" spans="1:10" ht="20.25" x14ac:dyDescent="0.25">
      <c r="A341" s="22"/>
      <c r="B341" s="21"/>
      <c r="C341" s="8" t="s">
        <v>15</v>
      </c>
      <c r="D341" s="7">
        <v>22.4</v>
      </c>
      <c r="E341" s="1">
        <v>15291</v>
      </c>
      <c r="F341" s="21"/>
      <c r="G341" s="2"/>
      <c r="H341" s="2"/>
      <c r="I341" s="26"/>
      <c r="J341" s="11"/>
    </row>
    <row r="342" spans="1:10" ht="20.25" x14ac:dyDescent="0.25">
      <c r="A342" s="22">
        <v>94</v>
      </c>
      <c r="B342" s="21" t="s">
        <v>60</v>
      </c>
      <c r="C342" s="21" t="s">
        <v>13</v>
      </c>
      <c r="D342" s="21">
        <v>0.87</v>
      </c>
      <c r="E342" s="1" t="s">
        <v>13</v>
      </c>
      <c r="F342" s="21">
        <v>398</v>
      </c>
      <c r="G342" s="2">
        <f>D343*E343+D342*F342</f>
        <v>16412.55</v>
      </c>
      <c r="H342" s="2">
        <v>0.92</v>
      </c>
      <c r="I342" s="25">
        <f>G342*H342</f>
        <v>15099.546</v>
      </c>
      <c r="J342" s="11">
        <f t="shared" si="5"/>
        <v>15100</v>
      </c>
    </row>
    <row r="343" spans="1:10" ht="20.25" x14ac:dyDescent="0.25">
      <c r="A343" s="22"/>
      <c r="B343" s="21"/>
      <c r="C343" s="8" t="s">
        <v>14</v>
      </c>
      <c r="D343" s="2">
        <v>0.87</v>
      </c>
      <c r="E343" s="1">
        <v>18467</v>
      </c>
      <c r="F343" s="21"/>
      <c r="G343" s="2"/>
      <c r="H343" s="2"/>
      <c r="I343" s="26"/>
      <c r="J343" s="11"/>
    </row>
    <row r="344" spans="1:10" ht="20.25" x14ac:dyDescent="0.25">
      <c r="A344" s="22">
        <v>95</v>
      </c>
      <c r="B344" s="21" t="s">
        <v>71</v>
      </c>
      <c r="C344" s="21" t="s">
        <v>13</v>
      </c>
      <c r="D344" s="21">
        <v>77.25</v>
      </c>
      <c r="E344" s="1" t="s">
        <v>13</v>
      </c>
      <c r="F344" s="21">
        <v>398</v>
      </c>
      <c r="G344" s="2">
        <f>D345*E345+D346*E346+D347*E347+D348*E348+D344*F344</f>
        <v>1330120.0500000003</v>
      </c>
      <c r="H344" s="2">
        <v>0.71</v>
      </c>
      <c r="I344" s="25">
        <f>G344*H344</f>
        <v>944385.23550000018</v>
      </c>
      <c r="J344" s="11">
        <f t="shared" si="5"/>
        <v>944400</v>
      </c>
    </row>
    <row r="345" spans="1:10" ht="20.25" x14ac:dyDescent="0.25">
      <c r="A345" s="22"/>
      <c r="B345" s="21"/>
      <c r="C345" s="8" t="s">
        <v>14</v>
      </c>
      <c r="D345" s="7">
        <v>53.6</v>
      </c>
      <c r="E345" s="1">
        <v>18467</v>
      </c>
      <c r="F345" s="21"/>
      <c r="G345" s="2"/>
      <c r="H345" s="2"/>
      <c r="I345" s="26"/>
      <c r="J345" s="11"/>
    </row>
    <row r="346" spans="1:10" ht="20.25" x14ac:dyDescent="0.25">
      <c r="A346" s="22"/>
      <c r="B346" s="21"/>
      <c r="C346" s="8" t="s">
        <v>15</v>
      </c>
      <c r="D346" s="2">
        <v>17.25</v>
      </c>
      <c r="E346" s="1">
        <v>15291</v>
      </c>
      <c r="F346" s="21"/>
      <c r="G346" s="2"/>
      <c r="H346" s="2"/>
      <c r="I346" s="26"/>
      <c r="J346" s="11"/>
    </row>
    <row r="347" spans="1:10" ht="20.25" x14ac:dyDescent="0.25">
      <c r="A347" s="22"/>
      <c r="B347" s="21"/>
      <c r="C347" s="8" t="s">
        <v>17</v>
      </c>
      <c r="D347" s="1">
        <v>4</v>
      </c>
      <c r="E347" s="1">
        <v>8402</v>
      </c>
      <c r="F347" s="21"/>
      <c r="G347" s="2"/>
      <c r="H347" s="2"/>
      <c r="I347" s="26"/>
      <c r="J347" s="11"/>
    </row>
    <row r="348" spans="1:10" ht="20.25" x14ac:dyDescent="0.25">
      <c r="A348" s="22"/>
      <c r="B348" s="21"/>
      <c r="C348" s="8" t="s">
        <v>18</v>
      </c>
      <c r="D348" s="7">
        <v>2.4</v>
      </c>
      <c r="E348" s="1">
        <v>5069</v>
      </c>
      <c r="F348" s="21"/>
      <c r="G348" s="2"/>
      <c r="H348" s="2"/>
      <c r="I348" s="26"/>
      <c r="J348" s="11"/>
    </row>
    <row r="349" spans="1:10" ht="20.25" x14ac:dyDescent="0.25">
      <c r="A349" s="22">
        <v>96</v>
      </c>
      <c r="B349" s="21" t="s">
        <v>72</v>
      </c>
      <c r="C349" s="21" t="s">
        <v>13</v>
      </c>
      <c r="D349" s="21">
        <v>30</v>
      </c>
      <c r="E349" s="1" t="s">
        <v>13</v>
      </c>
      <c r="F349" s="21">
        <v>398</v>
      </c>
      <c r="G349" s="2">
        <f>D350*E350+D351*E351+D349*F349</f>
        <v>437980</v>
      </c>
      <c r="H349" s="2">
        <v>0.91</v>
      </c>
      <c r="I349" s="25">
        <f>G349*H349</f>
        <v>398561.8</v>
      </c>
      <c r="J349" s="11">
        <f t="shared" si="5"/>
        <v>398600</v>
      </c>
    </row>
    <row r="350" spans="1:10" ht="20.25" x14ac:dyDescent="0.25">
      <c r="A350" s="22"/>
      <c r="B350" s="21"/>
      <c r="C350" s="8" t="s">
        <v>15</v>
      </c>
      <c r="D350" s="1">
        <v>20</v>
      </c>
      <c r="E350" s="1">
        <v>15291</v>
      </c>
      <c r="F350" s="21"/>
      <c r="G350" s="2"/>
      <c r="H350" s="2"/>
      <c r="I350" s="26"/>
      <c r="J350" s="11"/>
    </row>
    <row r="351" spans="1:10" ht="20.25" x14ac:dyDescent="0.25">
      <c r="A351" s="22"/>
      <c r="B351" s="21"/>
      <c r="C351" s="8" t="s">
        <v>16</v>
      </c>
      <c r="D351" s="1">
        <v>10</v>
      </c>
      <c r="E351" s="1">
        <v>12022</v>
      </c>
      <c r="F351" s="21"/>
      <c r="G351" s="2"/>
      <c r="H351" s="2"/>
      <c r="I351" s="26"/>
      <c r="J351" s="11"/>
    </row>
    <row r="352" spans="1:10" ht="22.5" x14ac:dyDescent="0.25">
      <c r="A352" s="49" t="s">
        <v>87</v>
      </c>
      <c r="B352" s="50"/>
      <c r="C352" s="51"/>
      <c r="D352" s="32">
        <f>D353</f>
        <v>2.79</v>
      </c>
      <c r="E352" s="38" t="s">
        <v>13</v>
      </c>
      <c r="F352" s="31" t="s">
        <v>13</v>
      </c>
      <c r="G352" s="32">
        <f>G353</f>
        <v>18154.050000000003</v>
      </c>
      <c r="H352" s="32" t="s">
        <v>13</v>
      </c>
      <c r="I352" s="41">
        <f>I353</f>
        <v>13615.537500000002</v>
      </c>
      <c r="J352" s="11">
        <f>SUM(J353)</f>
        <v>13600</v>
      </c>
    </row>
    <row r="353" spans="1:10" ht="20.25" x14ac:dyDescent="0.25">
      <c r="A353" s="22">
        <v>97</v>
      </c>
      <c r="B353" s="21" t="s">
        <v>87</v>
      </c>
      <c r="C353" s="21" t="s">
        <v>13</v>
      </c>
      <c r="D353" s="21">
        <v>2.79</v>
      </c>
      <c r="E353" s="1" t="s">
        <v>13</v>
      </c>
      <c r="F353" s="21">
        <v>398</v>
      </c>
      <c r="G353" s="2">
        <f>D354*E354+D355*E355+D356*E356+D357*E357+D358*E358+D353*F353</f>
        <v>18154.050000000003</v>
      </c>
      <c r="H353" s="2">
        <v>0.75</v>
      </c>
      <c r="I353" s="25">
        <f>G353*H353</f>
        <v>13615.537500000002</v>
      </c>
      <c r="J353" s="11">
        <f t="shared" si="5"/>
        <v>13600</v>
      </c>
    </row>
    <row r="354" spans="1:10" ht="21" x14ac:dyDescent="0.25">
      <c r="A354" s="22"/>
      <c r="B354" s="21"/>
      <c r="C354" s="8" t="s">
        <v>14</v>
      </c>
      <c r="D354" s="2">
        <v>0.14000000000000001</v>
      </c>
      <c r="E354" s="1">
        <v>18467</v>
      </c>
      <c r="F354" s="21"/>
      <c r="G354" s="2"/>
      <c r="H354" s="2"/>
      <c r="I354" s="26"/>
      <c r="J354" s="44"/>
    </row>
    <row r="355" spans="1:10" ht="21" x14ac:dyDescent="0.25">
      <c r="A355" s="22"/>
      <c r="B355" s="21"/>
      <c r="C355" s="8" t="s">
        <v>15</v>
      </c>
      <c r="D355" s="2">
        <v>0.05</v>
      </c>
      <c r="E355" s="1">
        <v>15291</v>
      </c>
      <c r="F355" s="21"/>
      <c r="G355" s="2"/>
      <c r="H355" s="2"/>
      <c r="I355" s="26"/>
      <c r="J355" s="44"/>
    </row>
    <row r="356" spans="1:10" ht="21" x14ac:dyDescent="0.25">
      <c r="A356" s="22"/>
      <c r="B356" s="21"/>
      <c r="C356" s="8" t="s">
        <v>16</v>
      </c>
      <c r="D356" s="2">
        <v>0.05</v>
      </c>
      <c r="E356" s="1">
        <v>12022</v>
      </c>
      <c r="F356" s="21"/>
      <c r="G356" s="2"/>
      <c r="H356" s="2"/>
      <c r="I356" s="26"/>
      <c r="J356" s="44"/>
    </row>
    <row r="357" spans="1:10" ht="21" x14ac:dyDescent="0.25">
      <c r="A357" s="22"/>
      <c r="B357" s="21"/>
      <c r="C357" s="8" t="s">
        <v>17</v>
      </c>
      <c r="D357" s="2">
        <v>0.05</v>
      </c>
      <c r="E357" s="1">
        <v>8402</v>
      </c>
      <c r="F357" s="21"/>
      <c r="G357" s="2"/>
      <c r="H357" s="2"/>
      <c r="I357" s="26"/>
      <c r="J357" s="44"/>
    </row>
    <row r="358" spans="1:10" ht="21.75" thickBot="1" x14ac:dyDescent="0.3">
      <c r="A358" s="3"/>
      <c r="B358" s="4"/>
      <c r="C358" s="9" t="s">
        <v>18</v>
      </c>
      <c r="D358" s="17">
        <v>2.5</v>
      </c>
      <c r="E358" s="5">
        <v>5069</v>
      </c>
      <c r="F358" s="4"/>
      <c r="G358" s="6"/>
      <c r="H358" s="6"/>
      <c r="I358" s="27"/>
      <c r="J358" s="45"/>
    </row>
  </sheetData>
  <mergeCells count="29">
    <mergeCell ref="I4:I6"/>
    <mergeCell ref="D4:D6"/>
    <mergeCell ref="E4:E6"/>
    <mergeCell ref="G4:G6"/>
    <mergeCell ref="A3:J3"/>
    <mergeCell ref="C4:C6"/>
    <mergeCell ref="J4:J6"/>
    <mergeCell ref="A87:C87"/>
    <mergeCell ref="H4:H6"/>
    <mergeCell ref="A50:C50"/>
    <mergeCell ref="F4:F6"/>
    <mergeCell ref="A4:A6"/>
    <mergeCell ref="B4:B6"/>
    <mergeCell ref="A324:C324"/>
    <mergeCell ref="A352:C352"/>
    <mergeCell ref="A7:C7"/>
    <mergeCell ref="A214:C214"/>
    <mergeCell ref="A236:C236"/>
    <mergeCell ref="A294:C294"/>
    <mergeCell ref="A309:C309"/>
    <mergeCell ref="A316:C316"/>
    <mergeCell ref="A110:C110"/>
    <mergeCell ref="A158:C158"/>
    <mergeCell ref="A171:C171"/>
    <mergeCell ref="A192:C192"/>
    <mergeCell ref="A198:C198"/>
    <mergeCell ref="A8:C8"/>
    <mergeCell ref="A26:C26"/>
    <mergeCell ref="A70:C70"/>
  </mergeCells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9"/>
  <sheetViews>
    <sheetView view="pageBreakPreview" zoomScale="70" zoomScaleNormal="70" zoomScaleSheetLayoutView="70" workbookViewId="0">
      <selection activeCell="E4" sqref="E4:E6"/>
    </sheetView>
  </sheetViews>
  <sheetFormatPr defaultRowHeight="15" x14ac:dyDescent="0.25"/>
  <cols>
    <col min="1" max="1" width="10.140625" style="29" customWidth="1"/>
    <col min="2" max="2" width="76.7109375" style="29" customWidth="1"/>
    <col min="3" max="3" width="19.85546875" style="29" customWidth="1"/>
    <col min="4" max="4" width="28.140625" style="29" customWidth="1"/>
    <col min="5" max="6" width="23.28515625" style="29" customWidth="1"/>
    <col min="7" max="7" width="28.42578125" style="29" customWidth="1"/>
    <col min="8" max="8" width="24.85546875" style="29" customWidth="1"/>
    <col min="9" max="9" width="30.5703125" style="29" customWidth="1"/>
    <col min="10" max="10" width="30.7109375" style="47" customWidth="1"/>
    <col min="11" max="16384" width="9.140625" style="29"/>
  </cols>
  <sheetData>
    <row r="1" spans="1:12" ht="18.75" x14ac:dyDescent="0.25">
      <c r="J1" s="67" t="s">
        <v>137</v>
      </c>
    </row>
    <row r="2" spans="1:12" ht="18.75" x14ac:dyDescent="0.25">
      <c r="J2" s="68" t="s">
        <v>138</v>
      </c>
    </row>
    <row r="3" spans="1:12" ht="98.25" customHeight="1" thickBot="1" x14ac:dyDescent="0.3">
      <c r="A3" s="61" t="s">
        <v>141</v>
      </c>
      <c r="B3" s="61"/>
      <c r="C3" s="61"/>
      <c r="D3" s="61"/>
      <c r="E3" s="61"/>
      <c r="F3" s="61"/>
      <c r="G3" s="61"/>
      <c r="H3" s="61"/>
      <c r="I3" s="61"/>
      <c r="J3" s="61"/>
      <c r="K3" s="28"/>
      <c r="L3" s="28"/>
    </row>
    <row r="4" spans="1:12" ht="55.5" customHeight="1" x14ac:dyDescent="0.25">
      <c r="A4" s="57" t="s">
        <v>0</v>
      </c>
      <c r="B4" s="55" t="s">
        <v>4</v>
      </c>
      <c r="C4" s="62" t="s">
        <v>135</v>
      </c>
      <c r="D4" s="55" t="s">
        <v>8</v>
      </c>
      <c r="E4" s="55" t="s">
        <v>2</v>
      </c>
      <c r="F4" s="55" t="s">
        <v>3</v>
      </c>
      <c r="G4" s="55" t="s">
        <v>6</v>
      </c>
      <c r="H4" s="55" t="s">
        <v>9</v>
      </c>
      <c r="I4" s="59" t="s">
        <v>1</v>
      </c>
      <c r="J4" s="65" t="s">
        <v>133</v>
      </c>
      <c r="K4" s="28"/>
      <c r="L4" s="28"/>
    </row>
    <row r="5" spans="1:12" ht="150" customHeight="1" x14ac:dyDescent="0.25">
      <c r="A5" s="58"/>
      <c r="B5" s="56"/>
      <c r="C5" s="63"/>
      <c r="D5" s="56"/>
      <c r="E5" s="56"/>
      <c r="F5" s="56"/>
      <c r="G5" s="56"/>
      <c r="H5" s="56"/>
      <c r="I5" s="60"/>
      <c r="J5" s="66"/>
      <c r="K5" s="30"/>
      <c r="L5" s="30"/>
    </row>
    <row r="6" spans="1:12" ht="15" customHeight="1" x14ac:dyDescent="0.25">
      <c r="A6" s="58"/>
      <c r="B6" s="56"/>
      <c r="C6" s="64"/>
      <c r="D6" s="56"/>
      <c r="E6" s="56"/>
      <c r="F6" s="56"/>
      <c r="G6" s="56"/>
      <c r="H6" s="56"/>
      <c r="I6" s="60"/>
      <c r="J6" s="66"/>
    </row>
    <row r="7" spans="1:12" ht="37.5" customHeight="1" x14ac:dyDescent="0.25">
      <c r="A7" s="52" t="s">
        <v>131</v>
      </c>
      <c r="B7" s="53"/>
      <c r="C7" s="54"/>
      <c r="D7" s="18">
        <f>D8+D22+D36+D56+D72+D92+D138+D151+D163+D173+D188+D241+D253+D261+D266+D293</f>
        <v>3330.9961999999996</v>
      </c>
      <c r="E7" s="19" t="s">
        <v>13</v>
      </c>
      <c r="F7" s="19" t="s">
        <v>13</v>
      </c>
      <c r="G7" s="18">
        <f>G8+G22+G36+G56+G72+G92+G138+G151+G163+G173+G188+G241+G253+G261+G266+G293</f>
        <v>45508717.655400001</v>
      </c>
      <c r="H7" s="19" t="s">
        <v>13</v>
      </c>
      <c r="I7" s="23">
        <f>I8+I22+I36+I56+I72+I92+I138+I151+I163+I173+I188+I241+I253+I261+I266+I293</f>
        <v>40773023.232009999</v>
      </c>
      <c r="J7" s="20">
        <f>J8+J22+J36+J56+J72+J92+J138+J151+J163+J173+J188+J241+J253+J261+J266+J293</f>
        <v>40773400</v>
      </c>
    </row>
    <row r="8" spans="1:12" ht="22.5" x14ac:dyDescent="0.25">
      <c r="A8" s="49" t="s">
        <v>115</v>
      </c>
      <c r="B8" s="50"/>
      <c r="C8" s="51"/>
      <c r="D8" s="31">
        <f>D9+D13+D16+D19</f>
        <v>137.92920000000001</v>
      </c>
      <c r="E8" s="31" t="s">
        <v>13</v>
      </c>
      <c r="F8" s="31" t="s">
        <v>13</v>
      </c>
      <c r="G8" s="32">
        <f>G9+G13+G16+G19</f>
        <v>2046397.5363999999</v>
      </c>
      <c r="H8" s="31" t="s">
        <v>13</v>
      </c>
      <c r="I8" s="34">
        <f>I9+I13+I16+I19</f>
        <v>1814558.6295799999</v>
      </c>
      <c r="J8" s="11">
        <f>SUM(J9:J19)</f>
        <v>1814500</v>
      </c>
    </row>
    <row r="9" spans="1:12" ht="20.25" x14ac:dyDescent="0.25">
      <c r="A9" s="22">
        <v>1</v>
      </c>
      <c r="B9" s="21" t="s">
        <v>40</v>
      </c>
      <c r="C9" s="21" t="s">
        <v>13</v>
      </c>
      <c r="D9" s="21">
        <v>45.7</v>
      </c>
      <c r="E9" s="21" t="s">
        <v>13</v>
      </c>
      <c r="F9" s="21">
        <v>398</v>
      </c>
      <c r="G9" s="2">
        <f>D10*E10+D11*E11+D12*E12+D9*F9</f>
        <v>704824.49999999988</v>
      </c>
      <c r="H9" s="21">
        <v>0.88</v>
      </c>
      <c r="I9" s="35">
        <f>G9*H9</f>
        <v>620245.55999999994</v>
      </c>
      <c r="J9" s="11">
        <f t="shared" ref="J9:J70" si="0">ROUND(I9,-2)</f>
        <v>620200</v>
      </c>
    </row>
    <row r="10" spans="1:12" ht="20.25" x14ac:dyDescent="0.25">
      <c r="A10" s="22"/>
      <c r="B10" s="21"/>
      <c r="C10" s="8" t="s">
        <v>14</v>
      </c>
      <c r="D10" s="21">
        <v>18.7</v>
      </c>
      <c r="E10" s="1">
        <v>18467</v>
      </c>
      <c r="F10" s="21"/>
      <c r="G10" s="21"/>
      <c r="H10" s="21"/>
      <c r="I10" s="24"/>
      <c r="J10" s="11"/>
    </row>
    <row r="11" spans="1:12" ht="20.25" x14ac:dyDescent="0.25">
      <c r="A11" s="22"/>
      <c r="B11" s="21"/>
      <c r="C11" s="8" t="s">
        <v>15</v>
      </c>
      <c r="D11" s="1">
        <v>20</v>
      </c>
      <c r="E11" s="1">
        <v>15291</v>
      </c>
      <c r="F11" s="21"/>
      <c r="G11" s="21"/>
      <c r="H11" s="21"/>
      <c r="I11" s="24"/>
      <c r="J11" s="11"/>
    </row>
    <row r="12" spans="1:12" ht="20.25" x14ac:dyDescent="0.25">
      <c r="A12" s="22"/>
      <c r="B12" s="21"/>
      <c r="C12" s="8" t="s">
        <v>18</v>
      </c>
      <c r="D12" s="1">
        <v>7</v>
      </c>
      <c r="E12" s="1">
        <v>5069</v>
      </c>
      <c r="F12" s="21"/>
      <c r="G12" s="21"/>
      <c r="H12" s="21"/>
      <c r="I12" s="24"/>
      <c r="J12" s="11"/>
    </row>
    <row r="13" spans="1:12" ht="20.25" x14ac:dyDescent="0.25">
      <c r="A13" s="22">
        <v>2</v>
      </c>
      <c r="B13" s="21" t="s">
        <v>25</v>
      </c>
      <c r="C13" s="21" t="s">
        <v>13</v>
      </c>
      <c r="D13" s="21">
        <v>13</v>
      </c>
      <c r="E13" s="21" t="s">
        <v>13</v>
      </c>
      <c r="F13" s="21">
        <v>398</v>
      </c>
      <c r="G13" s="2">
        <f>D14*E14+D15*E15+D13*F13</f>
        <v>126695</v>
      </c>
      <c r="H13" s="21">
        <v>0.92</v>
      </c>
      <c r="I13" s="35">
        <f>G13*H13</f>
        <v>116559.40000000001</v>
      </c>
      <c r="J13" s="11">
        <f t="shared" si="0"/>
        <v>116600</v>
      </c>
    </row>
    <row r="14" spans="1:12" ht="20.25" x14ac:dyDescent="0.25">
      <c r="A14" s="22"/>
      <c r="B14" s="21"/>
      <c r="C14" s="8" t="s">
        <v>16</v>
      </c>
      <c r="D14" s="21">
        <v>8</v>
      </c>
      <c r="E14" s="1">
        <v>12022</v>
      </c>
      <c r="F14" s="21"/>
      <c r="G14" s="21"/>
      <c r="H14" s="21"/>
      <c r="I14" s="24"/>
      <c r="J14" s="11"/>
    </row>
    <row r="15" spans="1:12" ht="20.25" x14ac:dyDescent="0.25">
      <c r="A15" s="22"/>
      <c r="B15" s="21"/>
      <c r="C15" s="8" t="s">
        <v>18</v>
      </c>
      <c r="D15" s="21">
        <v>5</v>
      </c>
      <c r="E15" s="1">
        <v>5069</v>
      </c>
      <c r="F15" s="21"/>
      <c r="G15" s="21"/>
      <c r="H15" s="21"/>
      <c r="I15" s="24"/>
      <c r="J15" s="11"/>
    </row>
    <row r="16" spans="1:12" ht="20.25" x14ac:dyDescent="0.25">
      <c r="A16" s="22">
        <v>3</v>
      </c>
      <c r="B16" s="21" t="s">
        <v>19</v>
      </c>
      <c r="C16" s="21" t="s">
        <v>13</v>
      </c>
      <c r="D16" s="21">
        <v>13.729200000000001</v>
      </c>
      <c r="E16" s="21" t="s">
        <v>13</v>
      </c>
      <c r="F16" s="21">
        <v>398</v>
      </c>
      <c r="G16" s="2">
        <f>D17*E17+D18*E18+D16*F16</f>
        <v>123728.5364</v>
      </c>
      <c r="H16" s="21">
        <v>0.95</v>
      </c>
      <c r="I16" s="35">
        <f>G16*H16</f>
        <v>117542.10957999999</v>
      </c>
      <c r="J16" s="11">
        <f t="shared" si="0"/>
        <v>117500</v>
      </c>
    </row>
    <row r="17" spans="1:10" ht="20.25" x14ac:dyDescent="0.25">
      <c r="A17" s="22"/>
      <c r="B17" s="21"/>
      <c r="C17" s="8" t="s">
        <v>16</v>
      </c>
      <c r="D17" s="1">
        <v>7</v>
      </c>
      <c r="E17" s="1">
        <v>12022</v>
      </c>
      <c r="F17" s="21"/>
      <c r="G17" s="21"/>
      <c r="H17" s="21"/>
      <c r="I17" s="24"/>
      <c r="J17" s="11"/>
    </row>
    <row r="18" spans="1:10" ht="20.25" x14ac:dyDescent="0.25">
      <c r="A18" s="22"/>
      <c r="B18" s="21"/>
      <c r="C18" s="8" t="s">
        <v>18</v>
      </c>
      <c r="D18" s="21">
        <v>6.7291999999999996</v>
      </c>
      <c r="E18" s="1">
        <v>5069</v>
      </c>
      <c r="F18" s="21"/>
      <c r="G18" s="21"/>
      <c r="H18" s="21"/>
      <c r="I18" s="24"/>
      <c r="J18" s="11"/>
    </row>
    <row r="19" spans="1:10" ht="20.25" x14ac:dyDescent="0.25">
      <c r="A19" s="22">
        <v>4</v>
      </c>
      <c r="B19" s="21" t="s">
        <v>34</v>
      </c>
      <c r="C19" s="21" t="s">
        <v>13</v>
      </c>
      <c r="D19" s="21">
        <v>65.5</v>
      </c>
      <c r="E19" s="21" t="s">
        <v>13</v>
      </c>
      <c r="F19" s="21">
        <v>398</v>
      </c>
      <c r="G19" s="2">
        <f>D20*E20+D21*E21+D19*F19</f>
        <v>1091149.5</v>
      </c>
      <c r="H19" s="21">
        <v>0.88</v>
      </c>
      <c r="I19" s="35">
        <f>G19*H19</f>
        <v>960211.56</v>
      </c>
      <c r="J19" s="11">
        <f t="shared" si="0"/>
        <v>960200</v>
      </c>
    </row>
    <row r="20" spans="1:10" ht="20.25" x14ac:dyDescent="0.25">
      <c r="A20" s="22"/>
      <c r="B20" s="21"/>
      <c r="C20" s="8" t="s">
        <v>14</v>
      </c>
      <c r="D20" s="21">
        <v>20</v>
      </c>
      <c r="E20" s="1">
        <v>18467</v>
      </c>
      <c r="F20" s="21"/>
      <c r="G20" s="21"/>
      <c r="H20" s="21"/>
      <c r="I20" s="24"/>
      <c r="J20" s="11"/>
    </row>
    <row r="21" spans="1:10" ht="20.25" x14ac:dyDescent="0.25">
      <c r="A21" s="22"/>
      <c r="B21" s="21"/>
      <c r="C21" s="8" t="s">
        <v>15</v>
      </c>
      <c r="D21" s="21">
        <v>45.5</v>
      </c>
      <c r="E21" s="1">
        <v>15291</v>
      </c>
      <c r="F21" s="21"/>
      <c r="G21" s="21"/>
      <c r="H21" s="21"/>
      <c r="I21" s="24"/>
      <c r="J21" s="11"/>
    </row>
    <row r="22" spans="1:10" ht="22.5" x14ac:dyDescent="0.25">
      <c r="A22" s="49" t="s">
        <v>116</v>
      </c>
      <c r="B22" s="50"/>
      <c r="C22" s="51"/>
      <c r="D22" s="31">
        <f>D23+D27+D30</f>
        <v>194.9</v>
      </c>
      <c r="E22" s="31" t="s">
        <v>13</v>
      </c>
      <c r="F22" s="31" t="s">
        <v>13</v>
      </c>
      <c r="G22" s="32">
        <f>G23+G27+G30</f>
        <v>2640288.6</v>
      </c>
      <c r="H22" s="31" t="s">
        <v>13</v>
      </c>
      <c r="I22" s="34">
        <f>I23+I27+I30</f>
        <v>2508274.17</v>
      </c>
      <c r="J22" s="11">
        <f>SUM(J23:J30)</f>
        <v>2508400</v>
      </c>
    </row>
    <row r="23" spans="1:10" ht="20.25" x14ac:dyDescent="0.25">
      <c r="A23" s="22">
        <v>5</v>
      </c>
      <c r="B23" s="21" t="s">
        <v>48</v>
      </c>
      <c r="C23" s="21" t="s">
        <v>13</v>
      </c>
      <c r="D23" s="21">
        <v>58.4</v>
      </c>
      <c r="E23" s="21" t="s">
        <v>13</v>
      </c>
      <c r="F23" s="21">
        <v>398</v>
      </c>
      <c r="G23" s="2">
        <f>D24*E24+D25*E25+D26*E26+D23*F23</f>
        <v>825333.6</v>
      </c>
      <c r="H23" s="21">
        <v>0.95</v>
      </c>
      <c r="I23" s="35">
        <f>G23*H23</f>
        <v>784066.91999999993</v>
      </c>
      <c r="J23" s="11">
        <f t="shared" si="0"/>
        <v>784100</v>
      </c>
    </row>
    <row r="24" spans="1:10" ht="20.25" x14ac:dyDescent="0.25">
      <c r="A24" s="22"/>
      <c r="B24" s="21"/>
      <c r="C24" s="8" t="s">
        <v>14</v>
      </c>
      <c r="D24" s="21">
        <v>10</v>
      </c>
      <c r="E24" s="1">
        <v>18467</v>
      </c>
      <c r="F24" s="21"/>
      <c r="G24" s="21"/>
      <c r="H24" s="21"/>
      <c r="I24" s="24"/>
      <c r="J24" s="11"/>
    </row>
    <row r="25" spans="1:10" ht="20.25" x14ac:dyDescent="0.25">
      <c r="A25" s="22"/>
      <c r="B25" s="21"/>
      <c r="C25" s="8" t="s">
        <v>15</v>
      </c>
      <c r="D25" s="21">
        <v>36.4</v>
      </c>
      <c r="E25" s="1">
        <v>15291</v>
      </c>
      <c r="F25" s="21"/>
      <c r="G25" s="21"/>
      <c r="H25" s="21"/>
      <c r="I25" s="24"/>
      <c r="J25" s="11"/>
    </row>
    <row r="26" spans="1:10" ht="20.25" x14ac:dyDescent="0.25">
      <c r="A26" s="22"/>
      <c r="B26" s="21"/>
      <c r="C26" s="8" t="s">
        <v>18</v>
      </c>
      <c r="D26" s="21">
        <v>12</v>
      </c>
      <c r="E26" s="1">
        <v>5069</v>
      </c>
      <c r="F26" s="21"/>
      <c r="G26" s="21"/>
      <c r="H26" s="21"/>
      <c r="I26" s="24"/>
      <c r="J26" s="11"/>
    </row>
    <row r="27" spans="1:10" ht="20.25" x14ac:dyDescent="0.25">
      <c r="A27" s="22">
        <v>6</v>
      </c>
      <c r="B27" s="21" t="s">
        <v>38</v>
      </c>
      <c r="C27" s="21" t="s">
        <v>13</v>
      </c>
      <c r="D27" s="21">
        <v>90</v>
      </c>
      <c r="E27" s="21" t="s">
        <v>13</v>
      </c>
      <c r="F27" s="21">
        <v>398</v>
      </c>
      <c r="G27" s="2">
        <f>D28*E28+D29*E29+D27*F27</f>
        <v>1187428.6000000001</v>
      </c>
      <c r="H27" s="21">
        <v>0.95</v>
      </c>
      <c r="I27" s="35">
        <f>G27*H27</f>
        <v>1128057.17</v>
      </c>
      <c r="J27" s="11">
        <f t="shared" si="0"/>
        <v>1128100</v>
      </c>
    </row>
    <row r="28" spans="1:10" ht="20.25" x14ac:dyDescent="0.25">
      <c r="A28" s="22"/>
      <c r="B28" s="21"/>
      <c r="C28" s="8" t="s">
        <v>15</v>
      </c>
      <c r="D28" s="21">
        <v>57.4</v>
      </c>
      <c r="E28" s="1">
        <v>15291</v>
      </c>
      <c r="F28" s="21"/>
      <c r="G28" s="21"/>
      <c r="H28" s="21"/>
      <c r="I28" s="24"/>
      <c r="J28" s="11"/>
    </row>
    <row r="29" spans="1:10" ht="20.25" x14ac:dyDescent="0.25">
      <c r="A29" s="22"/>
      <c r="B29" s="21"/>
      <c r="C29" s="8" t="s">
        <v>17</v>
      </c>
      <c r="D29" s="21">
        <v>32.6</v>
      </c>
      <c r="E29" s="1">
        <v>8402</v>
      </c>
      <c r="F29" s="21"/>
      <c r="G29" s="21"/>
      <c r="H29" s="21"/>
      <c r="I29" s="24"/>
      <c r="J29" s="11"/>
    </row>
    <row r="30" spans="1:10" ht="20.25" x14ac:dyDescent="0.25">
      <c r="A30" s="22">
        <v>7</v>
      </c>
      <c r="B30" s="21" t="s">
        <v>39</v>
      </c>
      <c r="C30" s="21" t="s">
        <v>13</v>
      </c>
      <c r="D30" s="21">
        <v>46.5</v>
      </c>
      <c r="E30" s="21" t="s">
        <v>13</v>
      </c>
      <c r="F30" s="21">
        <v>398</v>
      </c>
      <c r="G30" s="2">
        <f>D31*E31+D32*E32+D33*E33+D34*E34+D35*E35+D30*F30</f>
        <v>627526.40000000002</v>
      </c>
      <c r="H30" s="21">
        <v>0.95</v>
      </c>
      <c r="I30" s="35">
        <f>G30*H30</f>
        <v>596150.07999999996</v>
      </c>
      <c r="J30" s="11">
        <f t="shared" si="0"/>
        <v>596200</v>
      </c>
    </row>
    <row r="31" spans="1:10" ht="20.25" x14ac:dyDescent="0.25">
      <c r="A31" s="22"/>
      <c r="B31" s="21"/>
      <c r="C31" s="8" t="s">
        <v>14</v>
      </c>
      <c r="D31" s="21">
        <v>10</v>
      </c>
      <c r="E31" s="1">
        <v>18467</v>
      </c>
      <c r="F31" s="21"/>
      <c r="G31" s="21"/>
      <c r="H31" s="21"/>
      <c r="I31" s="24"/>
      <c r="J31" s="11"/>
    </row>
    <row r="32" spans="1:10" ht="20.25" x14ac:dyDescent="0.25">
      <c r="A32" s="22"/>
      <c r="B32" s="21"/>
      <c r="C32" s="8" t="s">
        <v>15</v>
      </c>
      <c r="D32" s="21">
        <v>12</v>
      </c>
      <c r="E32" s="1">
        <v>15291</v>
      </c>
      <c r="F32" s="21"/>
      <c r="G32" s="21"/>
      <c r="H32" s="21"/>
      <c r="I32" s="24"/>
      <c r="J32" s="11"/>
    </row>
    <row r="33" spans="1:10" ht="20.25" x14ac:dyDescent="0.25">
      <c r="A33" s="22"/>
      <c r="B33" s="21"/>
      <c r="C33" s="8" t="s">
        <v>16</v>
      </c>
      <c r="D33" s="21">
        <v>16.3</v>
      </c>
      <c r="E33" s="1">
        <v>12022</v>
      </c>
      <c r="F33" s="21"/>
      <c r="G33" s="21"/>
      <c r="H33" s="21"/>
      <c r="I33" s="24"/>
      <c r="J33" s="11"/>
    </row>
    <row r="34" spans="1:10" ht="20.25" x14ac:dyDescent="0.25">
      <c r="A34" s="22"/>
      <c r="B34" s="21"/>
      <c r="C34" s="8" t="s">
        <v>17</v>
      </c>
      <c r="D34" s="21">
        <v>1</v>
      </c>
      <c r="E34" s="1">
        <v>8402</v>
      </c>
      <c r="F34" s="21"/>
      <c r="G34" s="21"/>
      <c r="H34" s="21"/>
      <c r="I34" s="24"/>
      <c r="J34" s="11"/>
    </row>
    <row r="35" spans="1:10" ht="20.25" x14ac:dyDescent="0.25">
      <c r="A35" s="22"/>
      <c r="B35" s="21"/>
      <c r="C35" s="8" t="s">
        <v>18</v>
      </c>
      <c r="D35" s="21">
        <v>7.2</v>
      </c>
      <c r="E35" s="1">
        <v>5069</v>
      </c>
      <c r="F35" s="21"/>
      <c r="G35" s="21"/>
      <c r="H35" s="21"/>
      <c r="I35" s="24"/>
      <c r="J35" s="11"/>
    </row>
    <row r="36" spans="1:10" ht="22.5" x14ac:dyDescent="0.25">
      <c r="A36" s="49" t="s">
        <v>117</v>
      </c>
      <c r="B36" s="50"/>
      <c r="C36" s="51"/>
      <c r="D36" s="31">
        <f>D37+D40+D43+D49+D51</f>
        <v>123</v>
      </c>
      <c r="E36" s="31" t="s">
        <v>13</v>
      </c>
      <c r="F36" s="31" t="s">
        <v>13</v>
      </c>
      <c r="G36" s="32">
        <f>G37+G40+G43+G49+G51</f>
        <v>1522439.3</v>
      </c>
      <c r="H36" s="31" t="s">
        <v>13</v>
      </c>
      <c r="I36" s="34">
        <f>I37+I40+I43+I49+I51</f>
        <v>1365242.254</v>
      </c>
      <c r="J36" s="11">
        <f>SUM(J37:J51)</f>
        <v>1365200</v>
      </c>
    </row>
    <row r="37" spans="1:10" ht="20.25" x14ac:dyDescent="0.25">
      <c r="A37" s="22">
        <v>8</v>
      </c>
      <c r="B37" s="21" t="s">
        <v>33</v>
      </c>
      <c r="C37" s="21" t="s">
        <v>13</v>
      </c>
      <c r="D37" s="21">
        <v>24</v>
      </c>
      <c r="E37" s="21" t="s">
        <v>13</v>
      </c>
      <c r="F37" s="21">
        <v>398</v>
      </c>
      <c r="G37" s="2">
        <f>D38*E38+D39*E39+D37*F37</f>
        <v>378124</v>
      </c>
      <c r="H37" s="21">
        <v>0.89</v>
      </c>
      <c r="I37" s="35">
        <f>G37*H37</f>
        <v>336530.36</v>
      </c>
      <c r="J37" s="11">
        <f t="shared" si="0"/>
        <v>336500</v>
      </c>
    </row>
    <row r="38" spans="1:10" ht="20.25" x14ac:dyDescent="0.25">
      <c r="A38" s="22"/>
      <c r="B38" s="21"/>
      <c r="C38" s="8" t="s">
        <v>14</v>
      </c>
      <c r="D38" s="21">
        <v>0.5</v>
      </c>
      <c r="E38" s="1">
        <v>18467</v>
      </c>
      <c r="F38" s="21"/>
      <c r="G38" s="21"/>
      <c r="H38" s="21"/>
      <c r="I38" s="24"/>
      <c r="J38" s="11"/>
    </row>
    <row r="39" spans="1:10" ht="20.25" x14ac:dyDescent="0.25">
      <c r="A39" s="22"/>
      <c r="B39" s="21"/>
      <c r="C39" s="8" t="s">
        <v>15</v>
      </c>
      <c r="D39" s="21">
        <v>23.5</v>
      </c>
      <c r="E39" s="1">
        <v>15291</v>
      </c>
      <c r="F39" s="21"/>
      <c r="G39" s="21"/>
      <c r="H39" s="21"/>
      <c r="I39" s="24"/>
      <c r="J39" s="11"/>
    </row>
    <row r="40" spans="1:10" ht="20.25" x14ac:dyDescent="0.25">
      <c r="A40" s="22">
        <v>9</v>
      </c>
      <c r="B40" s="21" t="s">
        <v>82</v>
      </c>
      <c r="C40" s="21" t="s">
        <v>13</v>
      </c>
      <c r="D40" s="21">
        <v>32</v>
      </c>
      <c r="E40" s="21" t="s">
        <v>13</v>
      </c>
      <c r="F40" s="21">
        <v>398</v>
      </c>
      <c r="G40" s="2">
        <f>D41*E41+D42*E42+D40*F40</f>
        <v>508400</v>
      </c>
      <c r="H40" s="21">
        <v>0.92</v>
      </c>
      <c r="I40" s="35">
        <f>G40*H40</f>
        <v>467728</v>
      </c>
      <c r="J40" s="11">
        <f t="shared" si="0"/>
        <v>467700</v>
      </c>
    </row>
    <row r="41" spans="1:10" ht="20.25" x14ac:dyDescent="0.25">
      <c r="A41" s="22"/>
      <c r="B41" s="21"/>
      <c r="C41" s="8" t="s">
        <v>14</v>
      </c>
      <c r="D41" s="21">
        <v>2</v>
      </c>
      <c r="E41" s="1">
        <v>18467</v>
      </c>
      <c r="F41" s="21"/>
      <c r="G41" s="21"/>
      <c r="H41" s="21"/>
      <c r="I41" s="24"/>
      <c r="J41" s="11"/>
    </row>
    <row r="42" spans="1:10" ht="20.25" x14ac:dyDescent="0.25">
      <c r="A42" s="22"/>
      <c r="B42" s="21"/>
      <c r="C42" s="8" t="s">
        <v>15</v>
      </c>
      <c r="D42" s="21">
        <v>30</v>
      </c>
      <c r="E42" s="1">
        <v>15291</v>
      </c>
      <c r="F42" s="21"/>
      <c r="G42" s="21"/>
      <c r="H42" s="21"/>
      <c r="I42" s="24"/>
      <c r="J42" s="11"/>
    </row>
    <row r="43" spans="1:10" ht="20.25" x14ac:dyDescent="0.25">
      <c r="A43" s="22">
        <v>10</v>
      </c>
      <c r="B43" s="21" t="s">
        <v>21</v>
      </c>
      <c r="C43" s="21" t="s">
        <v>13</v>
      </c>
      <c r="D43" s="21">
        <v>48</v>
      </c>
      <c r="E43" s="21" t="s">
        <v>13</v>
      </c>
      <c r="F43" s="21">
        <v>398</v>
      </c>
      <c r="G43" s="2">
        <f>D44*E44+D45*E45+D46*E46+D47*E47+D48*E48+D43*F43</f>
        <v>498072.3</v>
      </c>
      <c r="H43" s="21">
        <v>0.88</v>
      </c>
      <c r="I43" s="35">
        <f>G43*H43</f>
        <v>438303.62400000001</v>
      </c>
      <c r="J43" s="11">
        <f t="shared" si="0"/>
        <v>438300</v>
      </c>
    </row>
    <row r="44" spans="1:10" ht="20.25" x14ac:dyDescent="0.25">
      <c r="A44" s="22"/>
      <c r="B44" s="21"/>
      <c r="C44" s="8" t="s">
        <v>14</v>
      </c>
      <c r="D44" s="1">
        <v>5</v>
      </c>
      <c r="E44" s="1">
        <v>18467</v>
      </c>
      <c r="F44" s="21"/>
      <c r="G44" s="21"/>
      <c r="H44" s="21"/>
      <c r="I44" s="24"/>
      <c r="J44" s="11"/>
    </row>
    <row r="45" spans="1:10" ht="20.25" x14ac:dyDescent="0.25">
      <c r="A45" s="22"/>
      <c r="B45" s="21"/>
      <c r="C45" s="8" t="s">
        <v>15</v>
      </c>
      <c r="D45" s="1">
        <v>8</v>
      </c>
      <c r="E45" s="1">
        <v>15291</v>
      </c>
      <c r="F45" s="21"/>
      <c r="G45" s="21"/>
      <c r="H45" s="21"/>
      <c r="I45" s="24"/>
      <c r="J45" s="11"/>
    </row>
    <row r="46" spans="1:10" ht="20.25" x14ac:dyDescent="0.25">
      <c r="A46" s="22"/>
      <c r="B46" s="21"/>
      <c r="C46" s="8" t="s">
        <v>16</v>
      </c>
      <c r="D46" s="7">
        <v>10.1</v>
      </c>
      <c r="E46" s="1">
        <v>12022</v>
      </c>
      <c r="F46" s="21"/>
      <c r="G46" s="21"/>
      <c r="H46" s="21"/>
      <c r="I46" s="24"/>
      <c r="J46" s="11"/>
    </row>
    <row r="47" spans="1:10" ht="20.25" x14ac:dyDescent="0.25">
      <c r="A47" s="22"/>
      <c r="B47" s="21"/>
      <c r="C47" s="8" t="s">
        <v>17</v>
      </c>
      <c r="D47" s="1">
        <v>5</v>
      </c>
      <c r="E47" s="1">
        <v>8402</v>
      </c>
      <c r="F47" s="21"/>
      <c r="G47" s="21"/>
      <c r="H47" s="21"/>
      <c r="I47" s="24"/>
      <c r="J47" s="11"/>
    </row>
    <row r="48" spans="1:10" ht="20.25" x14ac:dyDescent="0.25">
      <c r="A48" s="22"/>
      <c r="B48" s="21"/>
      <c r="C48" s="8" t="s">
        <v>18</v>
      </c>
      <c r="D48" s="7">
        <v>19.899999999999999</v>
      </c>
      <c r="E48" s="1">
        <v>5069</v>
      </c>
      <c r="F48" s="21"/>
      <c r="G48" s="21"/>
      <c r="H48" s="21"/>
      <c r="I48" s="24"/>
      <c r="J48" s="11"/>
    </row>
    <row r="49" spans="1:10" ht="20.25" x14ac:dyDescent="0.25">
      <c r="A49" s="22">
        <v>11</v>
      </c>
      <c r="B49" s="21" t="s">
        <v>55</v>
      </c>
      <c r="C49" s="21" t="s">
        <v>13</v>
      </c>
      <c r="D49" s="21">
        <v>12</v>
      </c>
      <c r="E49" s="21" t="s">
        <v>13</v>
      </c>
      <c r="F49" s="21">
        <v>398</v>
      </c>
      <c r="G49" s="2">
        <f>D50*E50+D49*F49</f>
        <v>65604</v>
      </c>
      <c r="H49" s="21">
        <v>0.89</v>
      </c>
      <c r="I49" s="35">
        <f>G49*H49</f>
        <v>58387.56</v>
      </c>
      <c r="J49" s="11">
        <f t="shared" si="0"/>
        <v>58400</v>
      </c>
    </row>
    <row r="50" spans="1:10" ht="20.25" x14ac:dyDescent="0.25">
      <c r="A50" s="22"/>
      <c r="B50" s="21"/>
      <c r="C50" s="8" t="s">
        <v>18</v>
      </c>
      <c r="D50" s="1">
        <v>12</v>
      </c>
      <c r="E50" s="1">
        <v>5069</v>
      </c>
      <c r="F50" s="21"/>
      <c r="G50" s="21"/>
      <c r="H50" s="21"/>
      <c r="I50" s="24"/>
      <c r="J50" s="11"/>
    </row>
    <row r="51" spans="1:10" ht="20.25" x14ac:dyDescent="0.25">
      <c r="A51" s="22">
        <v>12</v>
      </c>
      <c r="B51" s="21" t="s">
        <v>112</v>
      </c>
      <c r="C51" s="21" t="s">
        <v>13</v>
      </c>
      <c r="D51" s="21">
        <v>7</v>
      </c>
      <c r="E51" s="21" t="s">
        <v>13</v>
      </c>
      <c r="F51" s="21">
        <v>398</v>
      </c>
      <c r="G51" s="2">
        <f>D52*E52+D53*E53+D54*E54+D55*E55+D51*F51</f>
        <v>72239</v>
      </c>
      <c r="H51" s="21">
        <v>0.89</v>
      </c>
      <c r="I51" s="35">
        <f>G51*H51</f>
        <v>64292.71</v>
      </c>
      <c r="J51" s="11">
        <f t="shared" si="0"/>
        <v>64300</v>
      </c>
    </row>
    <row r="52" spans="1:10" ht="20.25" x14ac:dyDescent="0.25">
      <c r="A52" s="22"/>
      <c r="B52" s="21"/>
      <c r="C52" s="8" t="s">
        <v>14</v>
      </c>
      <c r="D52" s="1">
        <v>1</v>
      </c>
      <c r="E52" s="1">
        <v>18467</v>
      </c>
      <c r="F52" s="21"/>
      <c r="G52" s="21"/>
      <c r="H52" s="21"/>
      <c r="I52" s="24"/>
      <c r="J52" s="11"/>
    </row>
    <row r="53" spans="1:10" ht="20.25" x14ac:dyDescent="0.25">
      <c r="A53" s="22"/>
      <c r="B53" s="21"/>
      <c r="C53" s="8" t="s">
        <v>16</v>
      </c>
      <c r="D53" s="1">
        <v>2</v>
      </c>
      <c r="E53" s="1">
        <v>12022</v>
      </c>
      <c r="F53" s="21"/>
      <c r="G53" s="21"/>
      <c r="H53" s="21"/>
      <c r="I53" s="24"/>
      <c r="J53" s="11"/>
    </row>
    <row r="54" spans="1:10" ht="20.25" x14ac:dyDescent="0.25">
      <c r="A54" s="22"/>
      <c r="B54" s="21"/>
      <c r="C54" s="8" t="s">
        <v>17</v>
      </c>
      <c r="D54" s="1">
        <v>2</v>
      </c>
      <c r="E54" s="1">
        <v>8402</v>
      </c>
      <c r="F54" s="21"/>
      <c r="G54" s="21"/>
      <c r="H54" s="21"/>
      <c r="I54" s="24"/>
      <c r="J54" s="11"/>
    </row>
    <row r="55" spans="1:10" ht="20.25" x14ac:dyDescent="0.25">
      <c r="A55" s="22"/>
      <c r="B55" s="21"/>
      <c r="C55" s="8" t="s">
        <v>18</v>
      </c>
      <c r="D55" s="1">
        <v>2</v>
      </c>
      <c r="E55" s="1">
        <v>5069</v>
      </c>
      <c r="F55" s="21"/>
      <c r="G55" s="21"/>
      <c r="H55" s="21"/>
      <c r="I55" s="24"/>
      <c r="J55" s="11"/>
    </row>
    <row r="56" spans="1:10" ht="22.5" x14ac:dyDescent="0.25">
      <c r="A56" s="49" t="s">
        <v>118</v>
      </c>
      <c r="B56" s="50"/>
      <c r="C56" s="51"/>
      <c r="D56" s="31">
        <f>D57+D60+D62+D64+D66+D68+D70</f>
        <v>167.58800000000002</v>
      </c>
      <c r="E56" s="31" t="s">
        <v>13</v>
      </c>
      <c r="F56" s="31" t="s">
        <v>13</v>
      </c>
      <c r="G56" s="32">
        <f>G57+G60+G62+G64+G66+G68+G70</f>
        <v>2567653.3319999999</v>
      </c>
      <c r="H56" s="31" t="s">
        <v>13</v>
      </c>
      <c r="I56" s="34">
        <f>I57+I60+I62+I64+I66+I68+I70</f>
        <v>2258181.5569000002</v>
      </c>
      <c r="J56" s="11">
        <f>SUM(J57:J70)</f>
        <v>2258200</v>
      </c>
    </row>
    <row r="57" spans="1:10" ht="20.25" x14ac:dyDescent="0.25">
      <c r="A57" s="22">
        <v>13</v>
      </c>
      <c r="B57" s="21" t="s">
        <v>63</v>
      </c>
      <c r="C57" s="21" t="s">
        <v>13</v>
      </c>
      <c r="D57" s="21">
        <v>29.9</v>
      </c>
      <c r="E57" s="21" t="s">
        <v>13</v>
      </c>
      <c r="F57" s="21">
        <v>398</v>
      </c>
      <c r="G57" s="2">
        <f>D58*E58+D59*E59+D57*F57</f>
        <v>412874.3</v>
      </c>
      <c r="H57" s="21">
        <v>0.92</v>
      </c>
      <c r="I57" s="35">
        <f>G57*H57</f>
        <v>379844.35600000003</v>
      </c>
      <c r="J57" s="11">
        <f t="shared" si="0"/>
        <v>379800</v>
      </c>
    </row>
    <row r="58" spans="1:10" ht="20.25" x14ac:dyDescent="0.25">
      <c r="A58" s="22"/>
      <c r="B58" s="21"/>
      <c r="C58" s="8" t="s">
        <v>15</v>
      </c>
      <c r="D58" s="7">
        <v>12.7</v>
      </c>
      <c r="E58" s="1">
        <v>15291</v>
      </c>
      <c r="F58" s="21"/>
      <c r="G58" s="21"/>
      <c r="H58" s="21"/>
      <c r="I58" s="24"/>
      <c r="J58" s="11"/>
    </row>
    <row r="59" spans="1:10" ht="20.25" x14ac:dyDescent="0.25">
      <c r="A59" s="22"/>
      <c r="B59" s="21"/>
      <c r="C59" s="8" t="s">
        <v>16</v>
      </c>
      <c r="D59" s="7">
        <v>17.2</v>
      </c>
      <c r="E59" s="1">
        <v>12022</v>
      </c>
      <c r="F59" s="21"/>
      <c r="G59" s="21"/>
      <c r="H59" s="21"/>
      <c r="I59" s="24"/>
      <c r="J59" s="11"/>
    </row>
    <row r="60" spans="1:10" ht="20.25" x14ac:dyDescent="0.25">
      <c r="A60" s="22">
        <v>14</v>
      </c>
      <c r="B60" s="21" t="s">
        <v>113</v>
      </c>
      <c r="C60" s="21" t="s">
        <v>13</v>
      </c>
      <c r="D60" s="21">
        <v>40</v>
      </c>
      <c r="E60" s="21" t="s">
        <v>13</v>
      </c>
      <c r="F60" s="21">
        <v>398</v>
      </c>
      <c r="G60" s="2">
        <f>D61*E61+D60*F60</f>
        <v>627560</v>
      </c>
      <c r="H60" s="12">
        <v>0.9</v>
      </c>
      <c r="I60" s="35">
        <f>G60*H60</f>
        <v>564804</v>
      </c>
      <c r="J60" s="11">
        <f t="shared" si="0"/>
        <v>564800</v>
      </c>
    </row>
    <row r="61" spans="1:10" ht="20.25" x14ac:dyDescent="0.25">
      <c r="A61" s="22"/>
      <c r="B61" s="21"/>
      <c r="C61" s="8" t="s">
        <v>15</v>
      </c>
      <c r="D61" s="1">
        <v>40</v>
      </c>
      <c r="E61" s="1">
        <v>15291</v>
      </c>
      <c r="F61" s="21"/>
      <c r="G61" s="21"/>
      <c r="H61" s="21"/>
      <c r="I61" s="24"/>
      <c r="J61" s="11"/>
    </row>
    <row r="62" spans="1:10" ht="20.25" x14ac:dyDescent="0.25">
      <c r="A62" s="22">
        <v>15</v>
      </c>
      <c r="B62" s="21" t="s">
        <v>52</v>
      </c>
      <c r="C62" s="21" t="s">
        <v>13</v>
      </c>
      <c r="D62" s="21">
        <v>41.89</v>
      </c>
      <c r="E62" s="21" t="s">
        <v>13</v>
      </c>
      <c r="F62" s="21">
        <v>398</v>
      </c>
      <c r="G62" s="2">
        <f>D63*E63+D62*F62</f>
        <v>657212.21</v>
      </c>
      <c r="H62" s="21">
        <v>0.91</v>
      </c>
      <c r="I62" s="35">
        <f>G62*H62</f>
        <v>598063.11109999998</v>
      </c>
      <c r="J62" s="11">
        <f t="shared" si="0"/>
        <v>598100</v>
      </c>
    </row>
    <row r="63" spans="1:10" ht="20.25" x14ac:dyDescent="0.25">
      <c r="A63" s="22"/>
      <c r="B63" s="21"/>
      <c r="C63" s="8" t="s">
        <v>15</v>
      </c>
      <c r="D63" s="2">
        <v>41.89</v>
      </c>
      <c r="E63" s="1">
        <v>15291</v>
      </c>
      <c r="F63" s="21"/>
      <c r="G63" s="21"/>
      <c r="H63" s="21"/>
      <c r="I63" s="24"/>
      <c r="J63" s="11"/>
    </row>
    <row r="64" spans="1:10" ht="20.25" x14ac:dyDescent="0.25">
      <c r="A64" s="22">
        <v>16</v>
      </c>
      <c r="B64" s="21" t="s">
        <v>114</v>
      </c>
      <c r="C64" s="21" t="s">
        <v>13</v>
      </c>
      <c r="D64" s="21">
        <v>24</v>
      </c>
      <c r="E64" s="21" t="s">
        <v>13</v>
      </c>
      <c r="F64" s="21">
        <v>398</v>
      </c>
      <c r="G64" s="2">
        <f>D65*E65+D64*F64</f>
        <v>298080</v>
      </c>
      <c r="H64" s="21">
        <v>0.95</v>
      </c>
      <c r="I64" s="35">
        <f>G64*H64</f>
        <v>283176</v>
      </c>
      <c r="J64" s="11">
        <f t="shared" si="0"/>
        <v>283200</v>
      </c>
    </row>
    <row r="65" spans="1:10" ht="20.25" x14ac:dyDescent="0.25">
      <c r="A65" s="22"/>
      <c r="B65" s="21"/>
      <c r="C65" s="8" t="s">
        <v>16</v>
      </c>
      <c r="D65" s="1">
        <v>24</v>
      </c>
      <c r="E65" s="1">
        <v>12022</v>
      </c>
      <c r="F65" s="21"/>
      <c r="G65" s="21"/>
      <c r="H65" s="21"/>
      <c r="I65" s="24"/>
      <c r="J65" s="11"/>
    </row>
    <row r="66" spans="1:10" ht="20.25" x14ac:dyDescent="0.25">
      <c r="A66" s="22">
        <v>17</v>
      </c>
      <c r="B66" s="21" t="s">
        <v>58</v>
      </c>
      <c r="C66" s="21" t="s">
        <v>13</v>
      </c>
      <c r="D66" s="21">
        <v>4.798</v>
      </c>
      <c r="E66" s="21" t="s">
        <v>13</v>
      </c>
      <c r="F66" s="21">
        <v>398</v>
      </c>
      <c r="G66" s="2">
        <f>D67*E67+D66*F66</f>
        <v>75275.822</v>
      </c>
      <c r="H66" s="12">
        <v>0.9</v>
      </c>
      <c r="I66" s="35">
        <f>G66*H66</f>
        <v>67748.239799999996</v>
      </c>
      <c r="J66" s="11">
        <f t="shared" si="0"/>
        <v>67700</v>
      </c>
    </row>
    <row r="67" spans="1:10" ht="20.25" x14ac:dyDescent="0.25">
      <c r="A67" s="22"/>
      <c r="B67" s="21"/>
      <c r="C67" s="8" t="s">
        <v>15</v>
      </c>
      <c r="D67" s="14">
        <v>4.798</v>
      </c>
      <c r="E67" s="1">
        <v>15291</v>
      </c>
      <c r="F67" s="21"/>
      <c r="G67" s="21"/>
      <c r="H67" s="21"/>
      <c r="I67" s="24"/>
      <c r="J67" s="11"/>
    </row>
    <row r="68" spans="1:10" ht="20.25" x14ac:dyDescent="0.25">
      <c r="A68" s="22">
        <v>18</v>
      </c>
      <c r="B68" s="21" t="s">
        <v>22</v>
      </c>
      <c r="C68" s="21" t="s">
        <v>13</v>
      </c>
      <c r="D68" s="21">
        <v>23</v>
      </c>
      <c r="E68" s="21" t="s">
        <v>13</v>
      </c>
      <c r="F68" s="21">
        <v>398</v>
      </c>
      <c r="G68" s="2">
        <f>D69*E69+D68*F68</f>
        <v>433895</v>
      </c>
      <c r="H68" s="21">
        <v>0.71</v>
      </c>
      <c r="I68" s="35">
        <f>G68*H68</f>
        <v>308065.45</v>
      </c>
      <c r="J68" s="11">
        <f t="shared" si="0"/>
        <v>308100</v>
      </c>
    </row>
    <row r="69" spans="1:10" ht="20.25" x14ac:dyDescent="0.25">
      <c r="A69" s="22"/>
      <c r="B69" s="21"/>
      <c r="C69" s="8" t="s">
        <v>14</v>
      </c>
      <c r="D69" s="1">
        <v>23</v>
      </c>
      <c r="E69" s="1">
        <v>18467</v>
      </c>
      <c r="F69" s="21"/>
      <c r="G69" s="21"/>
      <c r="H69" s="21"/>
      <c r="I69" s="24"/>
      <c r="J69" s="11"/>
    </row>
    <row r="70" spans="1:10" ht="20.25" x14ac:dyDescent="0.25">
      <c r="A70" s="22">
        <v>19</v>
      </c>
      <c r="B70" s="21" t="s">
        <v>62</v>
      </c>
      <c r="C70" s="21" t="s">
        <v>13</v>
      </c>
      <c r="D70" s="21">
        <v>4</v>
      </c>
      <c r="E70" s="21" t="s">
        <v>13</v>
      </c>
      <c r="F70" s="21">
        <v>398</v>
      </c>
      <c r="G70" s="2">
        <f>D71*E71+D70*F70</f>
        <v>62756</v>
      </c>
      <c r="H70" s="12">
        <v>0.9</v>
      </c>
      <c r="I70" s="35">
        <f>G70*H70</f>
        <v>56480.4</v>
      </c>
      <c r="J70" s="11">
        <f t="shared" si="0"/>
        <v>56500</v>
      </c>
    </row>
    <row r="71" spans="1:10" ht="20.25" x14ac:dyDescent="0.25">
      <c r="A71" s="22"/>
      <c r="B71" s="21"/>
      <c r="C71" s="8" t="s">
        <v>15</v>
      </c>
      <c r="D71" s="1">
        <v>4</v>
      </c>
      <c r="E71" s="1">
        <v>15291</v>
      </c>
      <c r="F71" s="21"/>
      <c r="G71" s="21"/>
      <c r="H71" s="21"/>
      <c r="I71" s="24"/>
      <c r="J71" s="11"/>
    </row>
    <row r="72" spans="1:10" ht="22.5" x14ac:dyDescent="0.25">
      <c r="A72" s="49" t="s">
        <v>119</v>
      </c>
      <c r="B72" s="50"/>
      <c r="C72" s="51"/>
      <c r="D72" s="31">
        <f>D73+D75+D78+D82+D85+D87+D89</f>
        <v>185.59299999999999</v>
      </c>
      <c r="E72" s="31" t="s">
        <v>13</v>
      </c>
      <c r="F72" s="31" t="s">
        <v>13</v>
      </c>
      <c r="G72" s="32">
        <f>G73+G75+G78+G82+G85+G87+G89</f>
        <v>2794172.7429999998</v>
      </c>
      <c r="H72" s="31" t="s">
        <v>13</v>
      </c>
      <c r="I72" s="34">
        <f>I73+I75+I78+I82+I85+I87+I89</f>
        <v>2404733.3696699999</v>
      </c>
      <c r="J72" s="11">
        <f>SUM(J73:J89)</f>
        <v>2404700</v>
      </c>
    </row>
    <row r="73" spans="1:10" ht="20.25" x14ac:dyDescent="0.25">
      <c r="A73" s="22">
        <v>20</v>
      </c>
      <c r="B73" s="21" t="s">
        <v>101</v>
      </c>
      <c r="C73" s="21" t="s">
        <v>13</v>
      </c>
      <c r="D73" s="21">
        <v>29.68</v>
      </c>
      <c r="E73" s="21" t="s">
        <v>13</v>
      </c>
      <c r="F73" s="21">
        <v>398</v>
      </c>
      <c r="G73" s="2">
        <f>D74*E74+D73*F73</f>
        <v>465649.52</v>
      </c>
      <c r="H73" s="12">
        <v>0.91</v>
      </c>
      <c r="I73" s="35">
        <f>G73*H73</f>
        <v>423741.06320000003</v>
      </c>
      <c r="J73" s="11">
        <f t="shared" ref="J73:J132" si="1">ROUND(I73,-2)</f>
        <v>423700</v>
      </c>
    </row>
    <row r="74" spans="1:10" ht="20.25" x14ac:dyDescent="0.25">
      <c r="A74" s="22"/>
      <c r="B74" s="21"/>
      <c r="C74" s="8" t="s">
        <v>15</v>
      </c>
      <c r="D74" s="2">
        <v>29.68</v>
      </c>
      <c r="E74" s="1">
        <v>15291</v>
      </c>
      <c r="F74" s="21"/>
      <c r="G74" s="21"/>
      <c r="H74" s="21"/>
      <c r="I74" s="24"/>
      <c r="J74" s="11"/>
    </row>
    <row r="75" spans="1:10" ht="20.25" x14ac:dyDescent="0.25">
      <c r="A75" s="22">
        <v>21</v>
      </c>
      <c r="B75" s="21" t="s">
        <v>83</v>
      </c>
      <c r="C75" s="21" t="s">
        <v>13</v>
      </c>
      <c r="D75" s="21">
        <v>59.83</v>
      </c>
      <c r="E75" s="21" t="s">
        <v>13</v>
      </c>
      <c r="F75" s="21">
        <v>398</v>
      </c>
      <c r="G75" s="2">
        <f>D76*E76+D77*E77+D75*F75</f>
        <v>927460.2</v>
      </c>
      <c r="H75" s="12">
        <v>0.88</v>
      </c>
      <c r="I75" s="35">
        <f>G75*H75</f>
        <v>816164.97599999991</v>
      </c>
      <c r="J75" s="11">
        <f t="shared" si="1"/>
        <v>816200</v>
      </c>
    </row>
    <row r="76" spans="1:10" ht="20.25" x14ac:dyDescent="0.25">
      <c r="A76" s="22"/>
      <c r="B76" s="21"/>
      <c r="C76" s="8" t="s">
        <v>15</v>
      </c>
      <c r="D76" s="7">
        <v>56.4</v>
      </c>
      <c r="E76" s="1">
        <v>15291</v>
      </c>
      <c r="F76" s="21"/>
      <c r="G76" s="21"/>
      <c r="H76" s="21"/>
      <c r="I76" s="24"/>
      <c r="J76" s="11"/>
    </row>
    <row r="77" spans="1:10" ht="20.25" x14ac:dyDescent="0.25">
      <c r="A77" s="22"/>
      <c r="B77" s="21"/>
      <c r="C77" s="8" t="s">
        <v>16</v>
      </c>
      <c r="D77" s="2">
        <v>3.43</v>
      </c>
      <c r="E77" s="1">
        <v>12022</v>
      </c>
      <c r="F77" s="21"/>
      <c r="G77" s="21"/>
      <c r="H77" s="21"/>
      <c r="I77" s="24"/>
      <c r="J77" s="11"/>
    </row>
    <row r="78" spans="1:10" ht="20.25" x14ac:dyDescent="0.25">
      <c r="A78" s="22">
        <v>22</v>
      </c>
      <c r="B78" s="21" t="s">
        <v>103</v>
      </c>
      <c r="C78" s="21" t="s">
        <v>13</v>
      </c>
      <c r="D78" s="21">
        <v>42</v>
      </c>
      <c r="E78" s="21" t="s">
        <v>13</v>
      </c>
      <c r="F78" s="21">
        <v>398</v>
      </c>
      <c r="G78" s="2">
        <f>D79*E79+D80*E80+D81*E81+D78*F78</f>
        <v>733725.8</v>
      </c>
      <c r="H78" s="12">
        <v>0.78</v>
      </c>
      <c r="I78" s="35">
        <f>G78*H78</f>
        <v>572306.12400000007</v>
      </c>
      <c r="J78" s="11">
        <f t="shared" si="1"/>
        <v>572300</v>
      </c>
    </row>
    <row r="79" spans="1:10" ht="20.25" x14ac:dyDescent="0.25">
      <c r="A79" s="22"/>
      <c r="B79" s="21"/>
      <c r="C79" s="8" t="s">
        <v>14</v>
      </c>
      <c r="D79" s="7">
        <v>36.1</v>
      </c>
      <c r="E79" s="1">
        <v>18467</v>
      </c>
      <c r="F79" s="21"/>
      <c r="G79" s="21"/>
      <c r="H79" s="21"/>
      <c r="I79" s="24"/>
      <c r="J79" s="11"/>
    </row>
    <row r="80" spans="1:10" ht="20.25" x14ac:dyDescent="0.25">
      <c r="A80" s="22"/>
      <c r="B80" s="21"/>
      <c r="C80" s="8" t="s">
        <v>15</v>
      </c>
      <c r="D80" s="1">
        <v>2</v>
      </c>
      <c r="E80" s="1">
        <v>15291</v>
      </c>
      <c r="F80" s="21"/>
      <c r="G80" s="21"/>
      <c r="H80" s="21"/>
      <c r="I80" s="24"/>
      <c r="J80" s="11"/>
    </row>
    <row r="81" spans="1:10" ht="20.25" x14ac:dyDescent="0.25">
      <c r="A81" s="22"/>
      <c r="B81" s="21"/>
      <c r="C81" s="8" t="s">
        <v>18</v>
      </c>
      <c r="D81" s="7">
        <v>3.9</v>
      </c>
      <c r="E81" s="1">
        <v>5069</v>
      </c>
      <c r="F81" s="21"/>
      <c r="G81" s="21"/>
      <c r="H81" s="21"/>
      <c r="I81" s="24"/>
      <c r="J81" s="11"/>
    </row>
    <row r="82" spans="1:10" ht="20.25" x14ac:dyDescent="0.25">
      <c r="A82" s="22">
        <v>23</v>
      </c>
      <c r="B82" s="21" t="s">
        <v>64</v>
      </c>
      <c r="C82" s="21" t="s">
        <v>13</v>
      </c>
      <c r="D82" s="21">
        <v>3.1429999999999998</v>
      </c>
      <c r="E82" s="21" t="s">
        <v>13</v>
      </c>
      <c r="F82" s="21">
        <v>398</v>
      </c>
      <c r="G82" s="2">
        <f>D83*E83+D84*E84+D82*F82</f>
        <v>18317.423000000003</v>
      </c>
      <c r="H82" s="12">
        <v>0.89</v>
      </c>
      <c r="I82" s="35">
        <f>G82*H82</f>
        <v>16302.506470000002</v>
      </c>
      <c r="J82" s="11">
        <f t="shared" si="1"/>
        <v>16300</v>
      </c>
    </row>
    <row r="83" spans="1:10" ht="20.25" x14ac:dyDescent="0.25">
      <c r="A83" s="22"/>
      <c r="B83" s="21"/>
      <c r="C83" s="8" t="s">
        <v>15</v>
      </c>
      <c r="D83" s="14">
        <v>0.111</v>
      </c>
      <c r="E83" s="1">
        <v>15291</v>
      </c>
      <c r="F83" s="21"/>
      <c r="G83" s="21"/>
      <c r="H83" s="21"/>
      <c r="I83" s="24"/>
      <c r="J83" s="11"/>
    </row>
    <row r="84" spans="1:10" ht="20.25" x14ac:dyDescent="0.25">
      <c r="A84" s="22"/>
      <c r="B84" s="21"/>
      <c r="C84" s="8" t="s">
        <v>18</v>
      </c>
      <c r="D84" s="14">
        <v>3.032</v>
      </c>
      <c r="E84" s="1">
        <v>5069</v>
      </c>
      <c r="F84" s="21"/>
      <c r="G84" s="21"/>
      <c r="H84" s="21"/>
      <c r="I84" s="24"/>
      <c r="J84" s="11"/>
    </row>
    <row r="85" spans="1:10" ht="20.25" x14ac:dyDescent="0.25">
      <c r="A85" s="22">
        <v>24</v>
      </c>
      <c r="B85" s="21" t="s">
        <v>102</v>
      </c>
      <c r="C85" s="21" t="s">
        <v>13</v>
      </c>
      <c r="D85" s="21">
        <v>15.9</v>
      </c>
      <c r="E85" s="21" t="s">
        <v>13</v>
      </c>
      <c r="F85" s="21">
        <v>398</v>
      </c>
      <c r="G85" s="2">
        <f>D86*E86+D85*F85</f>
        <v>197478.00000000003</v>
      </c>
      <c r="H85" s="12">
        <v>0.86</v>
      </c>
      <c r="I85" s="35">
        <f>G85*H85</f>
        <v>169831.08000000002</v>
      </c>
      <c r="J85" s="11">
        <f t="shared" si="1"/>
        <v>169800</v>
      </c>
    </row>
    <row r="86" spans="1:10" ht="20.25" x14ac:dyDescent="0.25">
      <c r="A86" s="22"/>
      <c r="B86" s="21"/>
      <c r="C86" s="8" t="s">
        <v>16</v>
      </c>
      <c r="D86" s="7">
        <v>15.9</v>
      </c>
      <c r="E86" s="1">
        <v>12022</v>
      </c>
      <c r="F86" s="21"/>
      <c r="G86" s="21"/>
      <c r="H86" s="21"/>
      <c r="I86" s="24"/>
      <c r="J86" s="11"/>
    </row>
    <row r="87" spans="1:10" ht="20.25" x14ac:dyDescent="0.25">
      <c r="A87" s="22">
        <v>25</v>
      </c>
      <c r="B87" s="21" t="s">
        <v>26</v>
      </c>
      <c r="C87" s="21" t="s">
        <v>13</v>
      </c>
      <c r="D87" s="21">
        <v>5.04</v>
      </c>
      <c r="E87" s="21" t="s">
        <v>13</v>
      </c>
      <c r="F87" s="21">
        <v>398</v>
      </c>
      <c r="G87" s="2">
        <f>D88*E88+D87*F87</f>
        <v>62596.799999999996</v>
      </c>
      <c r="H87" s="12">
        <v>0.9</v>
      </c>
      <c r="I87" s="35">
        <f>G87*H87</f>
        <v>56337.119999999995</v>
      </c>
      <c r="J87" s="11">
        <f t="shared" si="1"/>
        <v>56300</v>
      </c>
    </row>
    <row r="88" spans="1:10" ht="20.25" x14ac:dyDescent="0.25">
      <c r="A88" s="22"/>
      <c r="B88" s="21"/>
      <c r="C88" s="8" t="s">
        <v>16</v>
      </c>
      <c r="D88" s="2">
        <v>5.04</v>
      </c>
      <c r="E88" s="1">
        <v>12022</v>
      </c>
      <c r="F88" s="21"/>
      <c r="G88" s="21"/>
      <c r="H88" s="21"/>
      <c r="I88" s="24"/>
      <c r="J88" s="11"/>
    </row>
    <row r="89" spans="1:10" ht="20.25" x14ac:dyDescent="0.25">
      <c r="A89" s="22">
        <v>26</v>
      </c>
      <c r="B89" s="21" t="s">
        <v>84</v>
      </c>
      <c r="C89" s="21" t="s">
        <v>13</v>
      </c>
      <c r="D89" s="21">
        <v>30</v>
      </c>
      <c r="E89" s="21" t="s">
        <v>13</v>
      </c>
      <c r="F89" s="21">
        <v>398</v>
      </c>
      <c r="G89" s="2">
        <f>D90*E90+D91*E91+D89*F89</f>
        <v>388945</v>
      </c>
      <c r="H89" s="12">
        <v>0.9</v>
      </c>
      <c r="I89" s="35">
        <f>G89*H89</f>
        <v>350050.5</v>
      </c>
      <c r="J89" s="11">
        <f t="shared" si="1"/>
        <v>350100</v>
      </c>
    </row>
    <row r="90" spans="1:10" ht="20.25" x14ac:dyDescent="0.25">
      <c r="A90" s="22"/>
      <c r="B90" s="21"/>
      <c r="C90" s="8" t="s">
        <v>15</v>
      </c>
      <c r="D90" s="1">
        <v>5</v>
      </c>
      <c r="E90" s="1">
        <v>15291</v>
      </c>
      <c r="F90" s="21"/>
      <c r="G90" s="21"/>
      <c r="H90" s="21"/>
      <c r="I90" s="24"/>
      <c r="J90" s="11"/>
    </row>
    <row r="91" spans="1:10" ht="20.25" x14ac:dyDescent="0.25">
      <c r="A91" s="22"/>
      <c r="B91" s="21"/>
      <c r="C91" s="8" t="s">
        <v>16</v>
      </c>
      <c r="D91" s="1">
        <v>25</v>
      </c>
      <c r="E91" s="1">
        <v>12022</v>
      </c>
      <c r="F91" s="21"/>
      <c r="G91" s="21"/>
      <c r="H91" s="21"/>
      <c r="I91" s="24"/>
      <c r="J91" s="11"/>
    </row>
    <row r="92" spans="1:10" ht="22.5" x14ac:dyDescent="0.25">
      <c r="A92" s="49" t="s">
        <v>120</v>
      </c>
      <c r="B92" s="50"/>
      <c r="C92" s="51"/>
      <c r="D92" s="31">
        <f>D93+D99+D104+D107+D110+D115+D118+D123+D125+D127+D132</f>
        <v>552.80000000000007</v>
      </c>
      <c r="E92" s="31" t="s">
        <v>13</v>
      </c>
      <c r="F92" s="31" t="s">
        <v>13</v>
      </c>
      <c r="G92" s="32">
        <f>G93+G99+G104+G107+G110+G115+G118+G123+G125+G127+G132</f>
        <v>7732619.3400000008</v>
      </c>
      <c r="H92" s="31" t="s">
        <v>13</v>
      </c>
      <c r="I92" s="34">
        <f>I93+I99+I104+I107+I110+I115+I118+I123+I125+I127+I132</f>
        <v>6996516.9176000003</v>
      </c>
      <c r="J92" s="11">
        <f>SUM(J93:J132)</f>
        <v>6996600</v>
      </c>
    </row>
    <row r="93" spans="1:10" ht="20.25" x14ac:dyDescent="0.25">
      <c r="A93" s="22">
        <v>27</v>
      </c>
      <c r="B93" s="21" t="s">
        <v>28</v>
      </c>
      <c r="C93" s="21" t="s">
        <v>13</v>
      </c>
      <c r="D93" s="21">
        <v>58</v>
      </c>
      <c r="E93" s="1" t="s">
        <v>13</v>
      </c>
      <c r="F93" s="21">
        <v>398</v>
      </c>
      <c r="G93" s="2">
        <f>D94*E94+D95*E95+D96*E96+D97*E97+D98*E98+D93*F93</f>
        <v>748508.1</v>
      </c>
      <c r="H93" s="2">
        <v>0.91</v>
      </c>
      <c r="I93" s="25">
        <f>G93*H93</f>
        <v>681142.37100000004</v>
      </c>
      <c r="J93" s="11">
        <f t="shared" si="1"/>
        <v>681100</v>
      </c>
    </row>
    <row r="94" spans="1:10" ht="20.25" x14ac:dyDescent="0.25">
      <c r="A94" s="22"/>
      <c r="B94" s="21"/>
      <c r="C94" s="8" t="s">
        <v>14</v>
      </c>
      <c r="D94" s="2">
        <v>7.75</v>
      </c>
      <c r="E94" s="1">
        <v>18467</v>
      </c>
      <c r="F94" s="21"/>
      <c r="G94" s="21"/>
      <c r="H94" s="21"/>
      <c r="I94" s="24"/>
      <c r="J94" s="11"/>
    </row>
    <row r="95" spans="1:10" ht="20.25" x14ac:dyDescent="0.25">
      <c r="A95" s="22"/>
      <c r="B95" s="21"/>
      <c r="C95" s="8" t="s">
        <v>15</v>
      </c>
      <c r="D95" s="2">
        <v>18.649999999999999</v>
      </c>
      <c r="E95" s="1">
        <v>15291</v>
      </c>
      <c r="F95" s="21"/>
      <c r="G95" s="21"/>
      <c r="H95" s="21"/>
      <c r="I95" s="24"/>
      <c r="J95" s="11"/>
    </row>
    <row r="96" spans="1:10" ht="20.25" x14ac:dyDescent="0.25">
      <c r="A96" s="22"/>
      <c r="B96" s="21"/>
      <c r="C96" s="8" t="s">
        <v>16</v>
      </c>
      <c r="D96" s="7">
        <v>13.8</v>
      </c>
      <c r="E96" s="1">
        <v>12022</v>
      </c>
      <c r="F96" s="21"/>
      <c r="G96" s="21"/>
      <c r="H96" s="21"/>
      <c r="I96" s="24"/>
      <c r="J96" s="11"/>
    </row>
    <row r="97" spans="1:10" ht="20.25" x14ac:dyDescent="0.25">
      <c r="A97" s="22"/>
      <c r="B97" s="21"/>
      <c r="C97" s="8" t="s">
        <v>17</v>
      </c>
      <c r="D97" s="7">
        <v>12.3</v>
      </c>
      <c r="E97" s="1">
        <v>8402</v>
      </c>
      <c r="F97" s="21"/>
      <c r="G97" s="21"/>
      <c r="H97" s="21"/>
      <c r="I97" s="24"/>
      <c r="J97" s="11"/>
    </row>
    <row r="98" spans="1:10" ht="20.25" x14ac:dyDescent="0.25">
      <c r="A98" s="22"/>
      <c r="B98" s="21"/>
      <c r="C98" s="8" t="s">
        <v>18</v>
      </c>
      <c r="D98" s="7">
        <v>5.5</v>
      </c>
      <c r="E98" s="1">
        <v>5069</v>
      </c>
      <c r="F98" s="21"/>
      <c r="G98" s="21"/>
      <c r="H98" s="21"/>
      <c r="I98" s="24"/>
      <c r="J98" s="11"/>
    </row>
    <row r="99" spans="1:10" ht="20.25" x14ac:dyDescent="0.25">
      <c r="A99" s="22">
        <v>28</v>
      </c>
      <c r="B99" s="21" t="s">
        <v>76</v>
      </c>
      <c r="C99" s="21" t="s">
        <v>13</v>
      </c>
      <c r="D99" s="21">
        <v>63.5</v>
      </c>
      <c r="E99" s="1" t="s">
        <v>13</v>
      </c>
      <c r="F99" s="21">
        <v>398</v>
      </c>
      <c r="G99" s="2">
        <f>D100*E100+D101*E101+D102*E102+D103*E103+D99*F99</f>
        <v>919089.5</v>
      </c>
      <c r="H99" s="2">
        <v>0.91</v>
      </c>
      <c r="I99" s="25">
        <f>G99*H99</f>
        <v>836371.44500000007</v>
      </c>
      <c r="J99" s="11">
        <f t="shared" si="1"/>
        <v>836400</v>
      </c>
    </row>
    <row r="100" spans="1:10" ht="20.25" x14ac:dyDescent="0.25">
      <c r="A100" s="22"/>
      <c r="B100" s="21"/>
      <c r="C100" s="8" t="s">
        <v>14</v>
      </c>
      <c r="D100" s="7">
        <v>16.5</v>
      </c>
      <c r="E100" s="1">
        <v>18467</v>
      </c>
      <c r="F100" s="21"/>
      <c r="G100" s="21"/>
      <c r="H100" s="21"/>
      <c r="I100" s="24"/>
      <c r="J100" s="11"/>
    </row>
    <row r="101" spans="1:10" ht="20.25" x14ac:dyDescent="0.25">
      <c r="A101" s="22"/>
      <c r="B101" s="21"/>
      <c r="C101" s="8" t="s">
        <v>15</v>
      </c>
      <c r="D101" s="1">
        <v>18</v>
      </c>
      <c r="E101" s="1">
        <v>15291</v>
      </c>
      <c r="F101" s="21"/>
      <c r="G101" s="21"/>
      <c r="H101" s="21"/>
      <c r="I101" s="24"/>
      <c r="J101" s="11"/>
    </row>
    <row r="102" spans="1:10" ht="20.25" x14ac:dyDescent="0.25">
      <c r="A102" s="22"/>
      <c r="B102" s="21"/>
      <c r="C102" s="8" t="s">
        <v>16</v>
      </c>
      <c r="D102" s="1">
        <v>24</v>
      </c>
      <c r="E102" s="1">
        <v>12022</v>
      </c>
      <c r="F102" s="21"/>
      <c r="G102" s="21"/>
      <c r="H102" s="21"/>
      <c r="I102" s="24"/>
      <c r="J102" s="11"/>
    </row>
    <row r="103" spans="1:10" ht="20.25" x14ac:dyDescent="0.25">
      <c r="A103" s="22"/>
      <c r="B103" s="21"/>
      <c r="C103" s="8" t="s">
        <v>18</v>
      </c>
      <c r="D103" s="1">
        <v>5</v>
      </c>
      <c r="E103" s="1">
        <v>5069</v>
      </c>
      <c r="F103" s="21"/>
      <c r="G103" s="21"/>
      <c r="H103" s="21"/>
      <c r="I103" s="24"/>
      <c r="J103" s="11"/>
    </row>
    <row r="104" spans="1:10" ht="20.25" x14ac:dyDescent="0.25">
      <c r="A104" s="22">
        <v>29</v>
      </c>
      <c r="B104" s="21" t="s">
        <v>74</v>
      </c>
      <c r="C104" s="21" t="s">
        <v>13</v>
      </c>
      <c r="D104" s="21">
        <v>2.8</v>
      </c>
      <c r="E104" s="1" t="s">
        <v>13</v>
      </c>
      <c r="F104" s="21">
        <v>398</v>
      </c>
      <c r="G104" s="2">
        <f>D105*E105+D106*E106+D104*F104</f>
        <v>46438.239999999998</v>
      </c>
      <c r="H104" s="2">
        <v>0.89</v>
      </c>
      <c r="I104" s="25">
        <f>G104*H104</f>
        <v>41330.033599999995</v>
      </c>
      <c r="J104" s="11">
        <f t="shared" si="1"/>
        <v>41300</v>
      </c>
    </row>
    <row r="105" spans="1:10" ht="20.25" x14ac:dyDescent="0.25">
      <c r="A105" s="22"/>
      <c r="B105" s="21"/>
      <c r="C105" s="8" t="s">
        <v>14</v>
      </c>
      <c r="D105" s="2">
        <v>0.79</v>
      </c>
      <c r="E105" s="1">
        <v>18467</v>
      </c>
      <c r="F105" s="21"/>
      <c r="G105" s="21"/>
      <c r="H105" s="21"/>
      <c r="I105" s="24"/>
      <c r="J105" s="11"/>
    </row>
    <row r="106" spans="1:10" ht="20.25" x14ac:dyDescent="0.25">
      <c r="A106" s="22"/>
      <c r="B106" s="21"/>
      <c r="C106" s="8" t="s">
        <v>15</v>
      </c>
      <c r="D106" s="2">
        <v>2.0099999999999998</v>
      </c>
      <c r="E106" s="1">
        <v>15291</v>
      </c>
      <c r="F106" s="21"/>
      <c r="G106" s="21"/>
      <c r="H106" s="21"/>
      <c r="I106" s="24"/>
      <c r="J106" s="11"/>
    </row>
    <row r="107" spans="1:10" ht="20.25" x14ac:dyDescent="0.25">
      <c r="A107" s="22">
        <v>30</v>
      </c>
      <c r="B107" s="21" t="s">
        <v>53</v>
      </c>
      <c r="C107" s="21" t="s">
        <v>13</v>
      </c>
      <c r="D107" s="21">
        <v>129</v>
      </c>
      <c r="E107" s="1" t="s">
        <v>13</v>
      </c>
      <c r="F107" s="21">
        <v>398</v>
      </c>
      <c r="G107" s="2">
        <f>D108*E108+D109*E109+D107*F107</f>
        <v>1791820.8</v>
      </c>
      <c r="H107" s="2">
        <v>0.9</v>
      </c>
      <c r="I107" s="25">
        <f>G107*H107</f>
        <v>1612638.72</v>
      </c>
      <c r="J107" s="11">
        <f t="shared" si="1"/>
        <v>1612600</v>
      </c>
    </row>
    <row r="108" spans="1:10" ht="20.25" x14ac:dyDescent="0.25">
      <c r="A108" s="22"/>
      <c r="B108" s="21"/>
      <c r="C108" s="8" t="s">
        <v>14</v>
      </c>
      <c r="D108" s="7">
        <v>81.099999999999994</v>
      </c>
      <c r="E108" s="1">
        <v>18467</v>
      </c>
      <c r="F108" s="21"/>
      <c r="G108" s="21"/>
      <c r="H108" s="21"/>
      <c r="I108" s="24"/>
      <c r="J108" s="11"/>
    </row>
    <row r="109" spans="1:10" ht="20.25" x14ac:dyDescent="0.25">
      <c r="A109" s="22"/>
      <c r="B109" s="21"/>
      <c r="C109" s="8" t="s">
        <v>18</v>
      </c>
      <c r="D109" s="7">
        <v>47.9</v>
      </c>
      <c r="E109" s="1">
        <v>5069</v>
      </c>
      <c r="F109" s="21"/>
      <c r="G109" s="21"/>
      <c r="H109" s="21"/>
      <c r="I109" s="24"/>
      <c r="J109" s="11"/>
    </row>
    <row r="110" spans="1:10" ht="20.25" x14ac:dyDescent="0.25">
      <c r="A110" s="22">
        <v>31</v>
      </c>
      <c r="B110" s="21" t="s">
        <v>78</v>
      </c>
      <c r="C110" s="21" t="s">
        <v>13</v>
      </c>
      <c r="D110" s="21">
        <v>37</v>
      </c>
      <c r="E110" s="1" t="s">
        <v>13</v>
      </c>
      <c r="F110" s="21">
        <v>398</v>
      </c>
      <c r="G110" s="2">
        <f>D111*E111+D112*E112+D113*E113+D114*E114+D110*F110</f>
        <v>487615</v>
      </c>
      <c r="H110" s="2">
        <v>0.9</v>
      </c>
      <c r="I110" s="25">
        <f>G110*H110</f>
        <v>438853.5</v>
      </c>
      <c r="J110" s="11">
        <f t="shared" si="1"/>
        <v>438900</v>
      </c>
    </row>
    <row r="111" spans="1:10" ht="20.25" x14ac:dyDescent="0.25">
      <c r="A111" s="22"/>
      <c r="B111" s="21"/>
      <c r="C111" s="8" t="s">
        <v>14</v>
      </c>
      <c r="D111" s="1">
        <v>5</v>
      </c>
      <c r="E111" s="1">
        <v>18467</v>
      </c>
      <c r="F111" s="21"/>
      <c r="G111" s="21"/>
      <c r="H111" s="21"/>
      <c r="I111" s="24"/>
      <c r="J111" s="11"/>
    </row>
    <row r="112" spans="1:10" ht="20.25" x14ac:dyDescent="0.25">
      <c r="A112" s="22"/>
      <c r="B112" s="21"/>
      <c r="C112" s="8" t="s">
        <v>15</v>
      </c>
      <c r="D112" s="1">
        <v>20</v>
      </c>
      <c r="E112" s="1">
        <v>15291</v>
      </c>
      <c r="F112" s="21"/>
      <c r="G112" s="21"/>
      <c r="H112" s="21"/>
      <c r="I112" s="24"/>
      <c r="J112" s="11"/>
    </row>
    <row r="113" spans="1:10" ht="20.25" x14ac:dyDescent="0.25">
      <c r="A113" s="22"/>
      <c r="B113" s="21"/>
      <c r="C113" s="8" t="s">
        <v>16</v>
      </c>
      <c r="D113" s="1">
        <v>2</v>
      </c>
      <c r="E113" s="1">
        <v>12022</v>
      </c>
      <c r="F113" s="21"/>
      <c r="G113" s="21"/>
      <c r="H113" s="21"/>
      <c r="I113" s="24"/>
      <c r="J113" s="11"/>
    </row>
    <row r="114" spans="1:10" ht="20.25" x14ac:dyDescent="0.25">
      <c r="A114" s="22"/>
      <c r="B114" s="21"/>
      <c r="C114" s="8" t="s">
        <v>18</v>
      </c>
      <c r="D114" s="1">
        <v>10</v>
      </c>
      <c r="E114" s="1">
        <v>5069</v>
      </c>
      <c r="F114" s="21"/>
      <c r="G114" s="21"/>
      <c r="H114" s="21"/>
      <c r="I114" s="24"/>
      <c r="J114" s="11"/>
    </row>
    <row r="115" spans="1:10" ht="20.25" x14ac:dyDescent="0.25">
      <c r="A115" s="22">
        <v>32</v>
      </c>
      <c r="B115" s="21" t="s">
        <v>77</v>
      </c>
      <c r="C115" s="21" t="s">
        <v>13</v>
      </c>
      <c r="D115" s="21">
        <v>50</v>
      </c>
      <c r="E115" s="1" t="s">
        <v>13</v>
      </c>
      <c r="F115" s="21">
        <v>398</v>
      </c>
      <c r="G115" s="2">
        <f>D116*E116+D117*E117+D115*F115</f>
        <v>863850</v>
      </c>
      <c r="H115" s="2">
        <v>0.9</v>
      </c>
      <c r="I115" s="25">
        <f>G115*H115</f>
        <v>777465</v>
      </c>
      <c r="J115" s="11">
        <f t="shared" si="1"/>
        <v>777500</v>
      </c>
    </row>
    <row r="116" spans="1:10" ht="20.25" x14ac:dyDescent="0.25">
      <c r="A116" s="22"/>
      <c r="B116" s="21"/>
      <c r="C116" s="8" t="s">
        <v>14</v>
      </c>
      <c r="D116" s="1">
        <v>25</v>
      </c>
      <c r="E116" s="1">
        <v>18467</v>
      </c>
      <c r="F116" s="21"/>
      <c r="G116" s="21"/>
      <c r="H116" s="21"/>
      <c r="I116" s="24"/>
      <c r="J116" s="11"/>
    </row>
    <row r="117" spans="1:10" ht="20.25" x14ac:dyDescent="0.25">
      <c r="A117" s="22"/>
      <c r="B117" s="21"/>
      <c r="C117" s="8" t="s">
        <v>15</v>
      </c>
      <c r="D117" s="1">
        <v>25</v>
      </c>
      <c r="E117" s="1">
        <v>15291</v>
      </c>
      <c r="F117" s="21"/>
      <c r="G117" s="21"/>
      <c r="H117" s="21"/>
      <c r="I117" s="24"/>
      <c r="J117" s="11"/>
    </row>
    <row r="118" spans="1:10" ht="20.25" x14ac:dyDescent="0.25">
      <c r="A118" s="22">
        <v>33</v>
      </c>
      <c r="B118" s="21" t="s">
        <v>99</v>
      </c>
      <c r="C118" s="21" t="s">
        <v>13</v>
      </c>
      <c r="D118" s="21">
        <v>74.8</v>
      </c>
      <c r="E118" s="1" t="s">
        <v>13</v>
      </c>
      <c r="F118" s="21">
        <v>398</v>
      </c>
      <c r="G118" s="2">
        <f>D119*E119+D120*E120+D121*E121+D122*E122+D118*F118</f>
        <v>819330.80000000016</v>
      </c>
      <c r="H118" s="2">
        <v>0.91</v>
      </c>
      <c r="I118" s="25">
        <f>G118*H118</f>
        <v>745591.02800000017</v>
      </c>
      <c r="J118" s="11">
        <f t="shared" si="1"/>
        <v>745600</v>
      </c>
    </row>
    <row r="119" spans="1:10" ht="20.25" x14ac:dyDescent="0.25">
      <c r="A119" s="22"/>
      <c r="B119" s="21"/>
      <c r="C119" s="8" t="s">
        <v>14</v>
      </c>
      <c r="D119" s="1">
        <v>10</v>
      </c>
      <c r="E119" s="1">
        <v>18467</v>
      </c>
      <c r="F119" s="21"/>
      <c r="G119" s="21"/>
      <c r="H119" s="21"/>
      <c r="I119" s="24"/>
      <c r="J119" s="11"/>
    </row>
    <row r="120" spans="1:10" ht="20.25" x14ac:dyDescent="0.25">
      <c r="A120" s="22"/>
      <c r="B120" s="21"/>
      <c r="C120" s="8" t="s">
        <v>15</v>
      </c>
      <c r="D120" s="7">
        <v>21.6</v>
      </c>
      <c r="E120" s="1">
        <v>15291</v>
      </c>
      <c r="F120" s="21"/>
      <c r="G120" s="21"/>
      <c r="H120" s="21"/>
      <c r="I120" s="24"/>
      <c r="J120" s="11"/>
    </row>
    <row r="121" spans="1:10" ht="20.25" x14ac:dyDescent="0.25">
      <c r="A121" s="22"/>
      <c r="B121" s="21"/>
      <c r="C121" s="8" t="s">
        <v>16</v>
      </c>
      <c r="D121" s="1">
        <v>8</v>
      </c>
      <c r="E121" s="1">
        <v>12022</v>
      </c>
      <c r="F121" s="21"/>
      <c r="G121" s="21"/>
      <c r="H121" s="21"/>
      <c r="I121" s="24"/>
      <c r="J121" s="11"/>
    </row>
    <row r="122" spans="1:10" ht="20.25" x14ac:dyDescent="0.25">
      <c r="A122" s="22"/>
      <c r="B122" s="21"/>
      <c r="C122" s="8" t="s">
        <v>18</v>
      </c>
      <c r="D122" s="7">
        <v>35.200000000000003</v>
      </c>
      <c r="E122" s="1">
        <v>5069</v>
      </c>
      <c r="F122" s="21"/>
      <c r="G122" s="21"/>
      <c r="H122" s="21"/>
      <c r="I122" s="24"/>
      <c r="J122" s="11"/>
    </row>
    <row r="123" spans="1:10" ht="20.25" x14ac:dyDescent="0.25">
      <c r="A123" s="22">
        <v>34</v>
      </c>
      <c r="B123" s="21" t="s">
        <v>20</v>
      </c>
      <c r="C123" s="21" t="s">
        <v>13</v>
      </c>
      <c r="D123" s="21">
        <v>55</v>
      </c>
      <c r="E123" s="1" t="s">
        <v>13</v>
      </c>
      <c r="F123" s="21">
        <v>398</v>
      </c>
      <c r="G123" s="2">
        <f>D124*E124+D123*F123</f>
        <v>862895</v>
      </c>
      <c r="H123" s="2">
        <v>0.92</v>
      </c>
      <c r="I123" s="25">
        <f>G123*H123</f>
        <v>793863.4</v>
      </c>
      <c r="J123" s="11">
        <f t="shared" si="1"/>
        <v>793900</v>
      </c>
    </row>
    <row r="124" spans="1:10" ht="20.25" x14ac:dyDescent="0.25">
      <c r="A124" s="22"/>
      <c r="B124" s="21"/>
      <c r="C124" s="8" t="s">
        <v>15</v>
      </c>
      <c r="D124" s="1">
        <v>55</v>
      </c>
      <c r="E124" s="1">
        <v>15291</v>
      </c>
      <c r="F124" s="21"/>
      <c r="G124" s="2"/>
      <c r="H124" s="2"/>
      <c r="I124" s="25"/>
      <c r="J124" s="11"/>
    </row>
    <row r="125" spans="1:10" ht="20.25" x14ac:dyDescent="0.25">
      <c r="A125" s="22">
        <v>35</v>
      </c>
      <c r="B125" s="21" t="s">
        <v>75</v>
      </c>
      <c r="C125" s="21" t="s">
        <v>13</v>
      </c>
      <c r="D125" s="21">
        <v>23</v>
      </c>
      <c r="E125" s="1" t="s">
        <v>13</v>
      </c>
      <c r="F125" s="21">
        <v>398</v>
      </c>
      <c r="G125" s="2">
        <f>D126*E126+D125*F125</f>
        <v>285660</v>
      </c>
      <c r="H125" s="2">
        <v>0.9</v>
      </c>
      <c r="I125" s="25">
        <f>G125*H125</f>
        <v>257094</v>
      </c>
      <c r="J125" s="11">
        <f t="shared" si="1"/>
        <v>257100</v>
      </c>
    </row>
    <row r="126" spans="1:10" ht="20.25" x14ac:dyDescent="0.25">
      <c r="A126" s="22"/>
      <c r="B126" s="21"/>
      <c r="C126" s="8" t="s">
        <v>16</v>
      </c>
      <c r="D126" s="1">
        <v>23</v>
      </c>
      <c r="E126" s="1">
        <v>12022</v>
      </c>
      <c r="F126" s="21"/>
      <c r="G126" s="2"/>
      <c r="H126" s="2"/>
      <c r="I126" s="25"/>
      <c r="J126" s="11"/>
    </row>
    <row r="127" spans="1:10" ht="20.25" x14ac:dyDescent="0.25">
      <c r="A127" s="22">
        <v>36</v>
      </c>
      <c r="B127" s="21" t="s">
        <v>73</v>
      </c>
      <c r="C127" s="21" t="s">
        <v>13</v>
      </c>
      <c r="D127" s="21">
        <v>28</v>
      </c>
      <c r="E127" s="1" t="s">
        <v>13</v>
      </c>
      <c r="F127" s="21">
        <v>398</v>
      </c>
      <c r="G127" s="2">
        <f>D128*E128+D129*E129+D130*E130+D131*E131+D127*F127</f>
        <v>450329</v>
      </c>
      <c r="H127" s="2">
        <v>0.89</v>
      </c>
      <c r="I127" s="25">
        <f>G127*H127</f>
        <v>400792.81</v>
      </c>
      <c r="J127" s="11">
        <f t="shared" si="1"/>
        <v>400800</v>
      </c>
    </row>
    <row r="128" spans="1:10" ht="20.25" x14ac:dyDescent="0.25">
      <c r="A128" s="22"/>
      <c r="B128" s="21"/>
      <c r="C128" s="8" t="s">
        <v>14</v>
      </c>
      <c r="D128" s="1">
        <v>13</v>
      </c>
      <c r="E128" s="1">
        <v>18467</v>
      </c>
      <c r="F128" s="21"/>
      <c r="G128" s="2"/>
      <c r="H128" s="2"/>
      <c r="I128" s="25"/>
      <c r="J128" s="11"/>
    </row>
    <row r="129" spans="1:10" ht="20.25" x14ac:dyDescent="0.25">
      <c r="A129" s="22"/>
      <c r="B129" s="21"/>
      <c r="C129" s="8" t="s">
        <v>15</v>
      </c>
      <c r="D129" s="1">
        <v>10</v>
      </c>
      <c r="E129" s="1">
        <v>15291</v>
      </c>
      <c r="F129" s="21"/>
      <c r="G129" s="2"/>
      <c r="H129" s="2"/>
      <c r="I129" s="25"/>
      <c r="J129" s="11"/>
    </row>
    <row r="130" spans="1:10" ht="20.25" x14ac:dyDescent="0.25">
      <c r="A130" s="22"/>
      <c r="B130" s="21"/>
      <c r="C130" s="8" t="s">
        <v>16</v>
      </c>
      <c r="D130" s="1">
        <v>3</v>
      </c>
      <c r="E130" s="1">
        <v>12022</v>
      </c>
      <c r="F130" s="21"/>
      <c r="G130" s="2"/>
      <c r="H130" s="2"/>
      <c r="I130" s="25"/>
      <c r="J130" s="11"/>
    </row>
    <row r="131" spans="1:10" ht="20.25" x14ac:dyDescent="0.25">
      <c r="A131" s="22"/>
      <c r="B131" s="21"/>
      <c r="C131" s="8" t="s">
        <v>18</v>
      </c>
      <c r="D131" s="1">
        <v>2</v>
      </c>
      <c r="E131" s="1">
        <v>5069</v>
      </c>
      <c r="F131" s="21"/>
      <c r="G131" s="2"/>
      <c r="H131" s="2"/>
      <c r="I131" s="25"/>
      <c r="J131" s="11"/>
    </row>
    <row r="132" spans="1:10" ht="20.25" x14ac:dyDescent="0.25">
      <c r="A132" s="22">
        <v>37</v>
      </c>
      <c r="B132" s="21" t="s">
        <v>50</v>
      </c>
      <c r="C132" s="21" t="s">
        <v>13</v>
      </c>
      <c r="D132" s="21">
        <v>31.7</v>
      </c>
      <c r="E132" s="1" t="s">
        <v>13</v>
      </c>
      <c r="F132" s="21">
        <v>398</v>
      </c>
      <c r="G132" s="2">
        <f>D133*E133+D134*E134+D135*E135+D136*E136+D137*E137+D132*F132</f>
        <v>457082.9</v>
      </c>
      <c r="H132" s="2">
        <v>0.9</v>
      </c>
      <c r="I132" s="25">
        <f>G132*H132</f>
        <v>411374.61000000004</v>
      </c>
      <c r="J132" s="11">
        <f t="shared" si="1"/>
        <v>411400</v>
      </c>
    </row>
    <row r="133" spans="1:10" ht="20.25" x14ac:dyDescent="0.25">
      <c r="A133" s="22"/>
      <c r="B133" s="21"/>
      <c r="C133" s="8" t="s">
        <v>14</v>
      </c>
      <c r="D133" s="7">
        <v>8.4</v>
      </c>
      <c r="E133" s="1">
        <v>18467</v>
      </c>
      <c r="F133" s="21"/>
      <c r="G133" s="2"/>
      <c r="H133" s="2"/>
      <c r="I133" s="25"/>
      <c r="J133" s="11"/>
    </row>
    <row r="134" spans="1:10" ht="20.25" x14ac:dyDescent="0.25">
      <c r="A134" s="22"/>
      <c r="B134" s="21"/>
      <c r="C134" s="8" t="s">
        <v>15</v>
      </c>
      <c r="D134" s="10">
        <v>14.1</v>
      </c>
      <c r="E134" s="1">
        <v>15291</v>
      </c>
      <c r="F134" s="21"/>
      <c r="G134" s="2"/>
      <c r="H134" s="2"/>
      <c r="I134" s="25"/>
      <c r="J134" s="11"/>
    </row>
    <row r="135" spans="1:10" ht="20.25" x14ac:dyDescent="0.25">
      <c r="A135" s="22"/>
      <c r="B135" s="21"/>
      <c r="C135" s="8" t="s">
        <v>16</v>
      </c>
      <c r="D135" s="10">
        <v>2.7</v>
      </c>
      <c r="E135" s="1">
        <v>12022</v>
      </c>
      <c r="F135" s="21"/>
      <c r="G135" s="2"/>
      <c r="H135" s="2"/>
      <c r="I135" s="25"/>
      <c r="J135" s="11"/>
    </row>
    <row r="136" spans="1:10" ht="20.25" x14ac:dyDescent="0.25">
      <c r="A136" s="22"/>
      <c r="B136" s="21"/>
      <c r="C136" s="8" t="s">
        <v>17</v>
      </c>
      <c r="D136" s="10">
        <v>2.5</v>
      </c>
      <c r="E136" s="1">
        <v>8402</v>
      </c>
      <c r="F136" s="21"/>
      <c r="G136" s="2"/>
      <c r="H136" s="2"/>
      <c r="I136" s="25"/>
      <c r="J136" s="11"/>
    </row>
    <row r="137" spans="1:10" ht="20.25" x14ac:dyDescent="0.25">
      <c r="A137" s="22"/>
      <c r="B137" s="21"/>
      <c r="C137" s="8" t="s">
        <v>18</v>
      </c>
      <c r="D137" s="13">
        <v>4</v>
      </c>
      <c r="E137" s="1">
        <v>5069</v>
      </c>
      <c r="F137" s="21"/>
      <c r="G137" s="2"/>
      <c r="H137" s="2"/>
      <c r="I137" s="25"/>
      <c r="J137" s="11"/>
    </row>
    <row r="138" spans="1:10" ht="22.5" x14ac:dyDescent="0.25">
      <c r="A138" s="49" t="s">
        <v>121</v>
      </c>
      <c r="B138" s="50"/>
      <c r="C138" s="51"/>
      <c r="D138" s="31">
        <f>D139+D145+D147+D149</f>
        <v>169.52599999999998</v>
      </c>
      <c r="E138" s="31" t="s">
        <v>13</v>
      </c>
      <c r="F138" s="31" t="s">
        <v>13</v>
      </c>
      <c r="G138" s="32">
        <f>G139+G145+G147+G149</f>
        <v>2341546.3739999998</v>
      </c>
      <c r="H138" s="31" t="s">
        <v>13</v>
      </c>
      <c r="I138" s="34">
        <f>I139+I145+I147+I149</f>
        <v>1994165.7196599999</v>
      </c>
      <c r="J138" s="11">
        <f>SUM(J139:J149)</f>
        <v>1994200</v>
      </c>
    </row>
    <row r="139" spans="1:10" ht="20.25" x14ac:dyDescent="0.25">
      <c r="A139" s="22">
        <v>38</v>
      </c>
      <c r="B139" s="21" t="s">
        <v>29</v>
      </c>
      <c r="C139" s="21" t="s">
        <v>13</v>
      </c>
      <c r="D139" s="21">
        <v>26.6</v>
      </c>
      <c r="E139" s="1" t="s">
        <v>13</v>
      </c>
      <c r="F139" s="21">
        <v>398</v>
      </c>
      <c r="G139" s="2">
        <f>D140*E140+D141*E141+D142*E142+D143*E143+D144*E144+D139*F139</f>
        <v>284205.76</v>
      </c>
      <c r="H139" s="2">
        <v>0.71</v>
      </c>
      <c r="I139" s="25">
        <f>G139*H139</f>
        <v>201786.08960000001</v>
      </c>
      <c r="J139" s="11">
        <f t="shared" ref="J139:J196" si="2">ROUND(I139,-2)</f>
        <v>201800</v>
      </c>
    </row>
    <row r="140" spans="1:10" ht="20.25" x14ac:dyDescent="0.25">
      <c r="A140" s="22"/>
      <c r="B140" s="21"/>
      <c r="C140" s="8" t="s">
        <v>14</v>
      </c>
      <c r="D140" s="1">
        <v>2</v>
      </c>
      <c r="E140" s="1">
        <v>18467</v>
      </c>
      <c r="F140" s="21"/>
      <c r="G140" s="2"/>
      <c r="H140" s="2"/>
      <c r="I140" s="25"/>
      <c r="J140" s="11"/>
    </row>
    <row r="141" spans="1:10" ht="20.25" x14ac:dyDescent="0.25">
      <c r="A141" s="22"/>
      <c r="B141" s="21"/>
      <c r="C141" s="8" t="s">
        <v>15</v>
      </c>
      <c r="D141" s="13">
        <v>2</v>
      </c>
      <c r="E141" s="1">
        <v>15291</v>
      </c>
      <c r="F141" s="21"/>
      <c r="G141" s="2"/>
      <c r="H141" s="2"/>
      <c r="I141" s="25"/>
      <c r="J141" s="11"/>
    </row>
    <row r="142" spans="1:10" ht="20.25" x14ac:dyDescent="0.25">
      <c r="A142" s="22"/>
      <c r="B142" s="21"/>
      <c r="C142" s="8" t="s">
        <v>16</v>
      </c>
      <c r="D142" s="10">
        <v>7.5</v>
      </c>
      <c r="E142" s="1">
        <v>12022</v>
      </c>
      <c r="F142" s="21"/>
      <c r="G142" s="2"/>
      <c r="H142" s="2"/>
      <c r="I142" s="25"/>
      <c r="J142" s="11"/>
    </row>
    <row r="143" spans="1:10" ht="20.25" x14ac:dyDescent="0.25">
      <c r="A143" s="22"/>
      <c r="B143" s="21"/>
      <c r="C143" s="8" t="s">
        <v>17</v>
      </c>
      <c r="D143" s="12">
        <v>11.82</v>
      </c>
      <c r="E143" s="1">
        <v>8402</v>
      </c>
      <c r="F143" s="21"/>
      <c r="G143" s="2"/>
      <c r="H143" s="2"/>
      <c r="I143" s="25"/>
      <c r="J143" s="11"/>
    </row>
    <row r="144" spans="1:10" ht="20.25" x14ac:dyDescent="0.25">
      <c r="A144" s="22"/>
      <c r="B144" s="21"/>
      <c r="C144" s="8" t="s">
        <v>18</v>
      </c>
      <c r="D144" s="12">
        <v>3.28</v>
      </c>
      <c r="E144" s="1">
        <v>5069</v>
      </c>
      <c r="F144" s="21"/>
      <c r="G144" s="2"/>
      <c r="H144" s="2"/>
      <c r="I144" s="25"/>
      <c r="J144" s="11"/>
    </row>
    <row r="145" spans="1:10" ht="20.25" x14ac:dyDescent="0.25">
      <c r="A145" s="22">
        <v>39</v>
      </c>
      <c r="B145" s="21" t="s">
        <v>86</v>
      </c>
      <c r="C145" s="21" t="s">
        <v>13</v>
      </c>
      <c r="D145" s="21">
        <v>39.19</v>
      </c>
      <c r="E145" s="1" t="s">
        <v>13</v>
      </c>
      <c r="F145" s="21">
        <v>398</v>
      </c>
      <c r="G145" s="2">
        <f>D146*E146+D145*F145</f>
        <v>614851.90999999992</v>
      </c>
      <c r="H145" s="2">
        <v>0.85</v>
      </c>
      <c r="I145" s="25">
        <f>G145*H145</f>
        <v>522624.12349999993</v>
      </c>
      <c r="J145" s="11">
        <f t="shared" si="2"/>
        <v>522600</v>
      </c>
    </row>
    <row r="146" spans="1:10" ht="20.25" x14ac:dyDescent="0.25">
      <c r="A146" s="22"/>
      <c r="B146" s="21"/>
      <c r="C146" s="8" t="s">
        <v>15</v>
      </c>
      <c r="D146" s="12">
        <v>39.19</v>
      </c>
      <c r="E146" s="1">
        <v>15291</v>
      </c>
      <c r="F146" s="21"/>
      <c r="G146" s="2"/>
      <c r="H146" s="2"/>
      <c r="I146" s="25"/>
      <c r="J146" s="11"/>
    </row>
    <row r="147" spans="1:10" ht="20.25" x14ac:dyDescent="0.25">
      <c r="A147" s="22">
        <v>40</v>
      </c>
      <c r="B147" s="21" t="s">
        <v>85</v>
      </c>
      <c r="C147" s="21" t="s">
        <v>13</v>
      </c>
      <c r="D147" s="21">
        <v>47.136000000000003</v>
      </c>
      <c r="E147" s="1" t="s">
        <v>13</v>
      </c>
      <c r="F147" s="21">
        <v>398</v>
      </c>
      <c r="G147" s="2">
        <f>D148*E148+D147*F147</f>
        <v>739516.70400000003</v>
      </c>
      <c r="H147" s="2">
        <v>0.89</v>
      </c>
      <c r="I147" s="25">
        <f>G147*H147</f>
        <v>658169.86655999999</v>
      </c>
      <c r="J147" s="11">
        <f t="shared" si="2"/>
        <v>658200</v>
      </c>
    </row>
    <row r="148" spans="1:10" ht="20.25" x14ac:dyDescent="0.25">
      <c r="A148" s="22"/>
      <c r="B148" s="21"/>
      <c r="C148" s="8" t="s">
        <v>15</v>
      </c>
      <c r="D148" s="16">
        <v>47.136000000000003</v>
      </c>
      <c r="E148" s="1">
        <v>15291</v>
      </c>
      <c r="F148" s="21"/>
      <c r="G148" s="2"/>
      <c r="H148" s="2"/>
      <c r="I148" s="25"/>
      <c r="J148" s="11"/>
    </row>
    <row r="149" spans="1:10" ht="20.25" x14ac:dyDescent="0.25">
      <c r="A149" s="22">
        <v>41</v>
      </c>
      <c r="B149" s="21" t="s">
        <v>65</v>
      </c>
      <c r="C149" s="21" t="s">
        <v>13</v>
      </c>
      <c r="D149" s="21">
        <v>56.6</v>
      </c>
      <c r="E149" s="1" t="s">
        <v>13</v>
      </c>
      <c r="F149" s="21">
        <v>398</v>
      </c>
      <c r="G149" s="2">
        <f>D150*E150+D149*F149</f>
        <v>702972.00000000012</v>
      </c>
      <c r="H149" s="2">
        <v>0.87</v>
      </c>
      <c r="I149" s="25">
        <f>G149*H149</f>
        <v>611585.64000000013</v>
      </c>
      <c r="J149" s="11">
        <f t="shared" si="2"/>
        <v>611600</v>
      </c>
    </row>
    <row r="150" spans="1:10" ht="20.25" x14ac:dyDescent="0.25">
      <c r="A150" s="22"/>
      <c r="B150" s="21"/>
      <c r="C150" s="8" t="s">
        <v>16</v>
      </c>
      <c r="D150" s="10">
        <v>56.6</v>
      </c>
      <c r="E150" s="1">
        <v>12022</v>
      </c>
      <c r="F150" s="21"/>
      <c r="G150" s="2"/>
      <c r="H150" s="2"/>
      <c r="I150" s="25"/>
      <c r="J150" s="11"/>
    </row>
    <row r="151" spans="1:10" ht="22.5" x14ac:dyDescent="0.25">
      <c r="A151" s="49" t="s">
        <v>122</v>
      </c>
      <c r="B151" s="50"/>
      <c r="C151" s="51"/>
      <c r="D151" s="31">
        <f>D152+D158+D161</f>
        <v>172.1</v>
      </c>
      <c r="E151" s="31" t="s">
        <v>13</v>
      </c>
      <c r="F151" s="31" t="s">
        <v>13</v>
      </c>
      <c r="G151" s="32">
        <f>G152+G158+G161</f>
        <v>1685771.9100000001</v>
      </c>
      <c r="H151" s="31" t="s">
        <v>13</v>
      </c>
      <c r="I151" s="34">
        <f>I152+I158+I161</f>
        <v>1530459.6281000001</v>
      </c>
      <c r="J151" s="11">
        <f>SUM(J152:J161)</f>
        <v>1530400</v>
      </c>
    </row>
    <row r="152" spans="1:10" ht="20.25" x14ac:dyDescent="0.25">
      <c r="A152" s="22">
        <v>42</v>
      </c>
      <c r="B152" s="21" t="s">
        <v>46</v>
      </c>
      <c r="C152" s="21" t="s">
        <v>13</v>
      </c>
      <c r="D152" s="21">
        <v>158.69999999999999</v>
      </c>
      <c r="E152" s="1" t="s">
        <v>13</v>
      </c>
      <c r="F152" s="21">
        <v>398</v>
      </c>
      <c r="G152" s="2">
        <f>D153*E153+D154*E154+D155*E155+D156*E156+D157*E157+D152*F152</f>
        <v>1598608.11</v>
      </c>
      <c r="H152" s="2">
        <v>0.91</v>
      </c>
      <c r="I152" s="25">
        <f>G152*H152</f>
        <v>1454733.3801000002</v>
      </c>
      <c r="J152" s="11">
        <f t="shared" si="2"/>
        <v>1454700</v>
      </c>
    </row>
    <row r="153" spans="1:10" ht="20.25" x14ac:dyDescent="0.25">
      <c r="A153" s="22"/>
      <c r="B153" s="21"/>
      <c r="C153" s="8" t="s">
        <v>14</v>
      </c>
      <c r="D153" s="12">
        <v>14.65</v>
      </c>
      <c r="E153" s="1">
        <v>18467</v>
      </c>
      <c r="F153" s="21"/>
      <c r="G153" s="2"/>
      <c r="H153" s="2"/>
      <c r="I153" s="25"/>
      <c r="J153" s="11"/>
    </row>
    <row r="154" spans="1:10" ht="20.25" x14ac:dyDescent="0.25">
      <c r="A154" s="22"/>
      <c r="B154" s="21"/>
      <c r="C154" s="8" t="s">
        <v>15</v>
      </c>
      <c r="D154" s="12">
        <v>36.54</v>
      </c>
      <c r="E154" s="1">
        <v>15291</v>
      </c>
      <c r="F154" s="21"/>
      <c r="G154" s="2"/>
      <c r="H154" s="2"/>
      <c r="I154" s="25"/>
      <c r="J154" s="11"/>
    </row>
    <row r="155" spans="1:10" ht="20.25" x14ac:dyDescent="0.25">
      <c r="A155" s="22"/>
      <c r="B155" s="21"/>
      <c r="C155" s="8" t="s">
        <v>16</v>
      </c>
      <c r="D155" s="12">
        <v>16.440000000000001</v>
      </c>
      <c r="E155" s="1">
        <v>12022</v>
      </c>
      <c r="F155" s="21"/>
      <c r="G155" s="2"/>
      <c r="H155" s="2"/>
      <c r="I155" s="25"/>
      <c r="J155" s="11"/>
    </row>
    <row r="156" spans="1:10" ht="20.25" x14ac:dyDescent="0.25">
      <c r="A156" s="22"/>
      <c r="B156" s="21"/>
      <c r="C156" s="8" t="s">
        <v>17</v>
      </c>
      <c r="D156" s="12">
        <v>14.07</v>
      </c>
      <c r="E156" s="1">
        <v>8402</v>
      </c>
      <c r="F156" s="21"/>
      <c r="G156" s="2"/>
      <c r="H156" s="2"/>
      <c r="I156" s="25"/>
      <c r="J156" s="11"/>
    </row>
    <row r="157" spans="1:10" ht="20.25" x14ac:dyDescent="0.25">
      <c r="A157" s="22"/>
      <c r="B157" s="21"/>
      <c r="C157" s="8" t="s">
        <v>18</v>
      </c>
      <c r="D157" s="13">
        <v>77</v>
      </c>
      <c r="E157" s="1">
        <v>5069</v>
      </c>
      <c r="F157" s="21"/>
      <c r="G157" s="2"/>
      <c r="H157" s="2"/>
      <c r="I157" s="25"/>
      <c r="J157" s="11"/>
    </row>
    <row r="158" spans="1:10" ht="20.25" x14ac:dyDescent="0.25">
      <c r="A158" s="22">
        <v>43</v>
      </c>
      <c r="B158" s="21" t="s">
        <v>108</v>
      </c>
      <c r="C158" s="21" t="s">
        <v>13</v>
      </c>
      <c r="D158" s="21">
        <v>6.4</v>
      </c>
      <c r="E158" s="1" t="s">
        <v>13</v>
      </c>
      <c r="F158" s="21">
        <v>398</v>
      </c>
      <c r="G158" s="2">
        <f>D159*E159+D160*E160+D158*F158</f>
        <v>48894.8</v>
      </c>
      <c r="H158" s="2">
        <v>0.86</v>
      </c>
      <c r="I158" s="25">
        <f>G158*H158</f>
        <v>42049.527999999998</v>
      </c>
      <c r="J158" s="11">
        <f t="shared" si="2"/>
        <v>42000</v>
      </c>
    </row>
    <row r="159" spans="1:10" ht="20.25" x14ac:dyDescent="0.25">
      <c r="A159" s="22"/>
      <c r="B159" s="21"/>
      <c r="C159" s="8" t="s">
        <v>16</v>
      </c>
      <c r="D159" s="13">
        <v>2</v>
      </c>
      <c r="E159" s="1">
        <v>12022</v>
      </c>
      <c r="F159" s="21"/>
      <c r="G159" s="2"/>
      <c r="H159" s="2"/>
      <c r="I159" s="25"/>
      <c r="J159" s="11"/>
    </row>
    <row r="160" spans="1:10" ht="20.25" x14ac:dyDescent="0.25">
      <c r="A160" s="22"/>
      <c r="B160" s="21"/>
      <c r="C160" s="8" t="s">
        <v>18</v>
      </c>
      <c r="D160" s="10">
        <v>4.4000000000000004</v>
      </c>
      <c r="E160" s="1">
        <v>5069</v>
      </c>
      <c r="F160" s="21"/>
      <c r="G160" s="2"/>
      <c r="H160" s="2"/>
      <c r="I160" s="25"/>
      <c r="J160" s="11"/>
    </row>
    <row r="161" spans="1:10" ht="20.25" x14ac:dyDescent="0.25">
      <c r="A161" s="22">
        <v>44</v>
      </c>
      <c r="B161" s="21" t="s">
        <v>110</v>
      </c>
      <c r="C161" s="21" t="s">
        <v>13</v>
      </c>
      <c r="D161" s="21">
        <v>7</v>
      </c>
      <c r="E161" s="1" t="s">
        <v>13</v>
      </c>
      <c r="F161" s="21">
        <v>398</v>
      </c>
      <c r="G161" s="2">
        <f>D162*E162+D161*F161</f>
        <v>38269</v>
      </c>
      <c r="H161" s="2">
        <v>0.88</v>
      </c>
      <c r="I161" s="25">
        <f>G161*H161</f>
        <v>33676.720000000001</v>
      </c>
      <c r="J161" s="11">
        <f t="shared" si="2"/>
        <v>33700</v>
      </c>
    </row>
    <row r="162" spans="1:10" ht="20.25" x14ac:dyDescent="0.25">
      <c r="A162" s="22"/>
      <c r="B162" s="21"/>
      <c r="C162" s="8" t="s">
        <v>18</v>
      </c>
      <c r="D162" s="13">
        <v>7</v>
      </c>
      <c r="E162" s="1">
        <v>5069</v>
      </c>
      <c r="F162" s="21"/>
      <c r="G162" s="2"/>
      <c r="H162" s="2"/>
      <c r="I162" s="25"/>
      <c r="J162" s="11"/>
    </row>
    <row r="163" spans="1:10" ht="22.5" x14ac:dyDescent="0.25">
      <c r="A163" s="49" t="s">
        <v>124</v>
      </c>
      <c r="B163" s="50"/>
      <c r="C163" s="51"/>
      <c r="D163" s="31">
        <f>D164+D169</f>
        <v>46</v>
      </c>
      <c r="E163" s="31" t="s">
        <v>13</v>
      </c>
      <c r="F163" s="31" t="s">
        <v>13</v>
      </c>
      <c r="G163" s="32">
        <f>G164+G169</f>
        <v>517718.8</v>
      </c>
      <c r="H163" s="31" t="s">
        <v>13</v>
      </c>
      <c r="I163" s="34">
        <f>I164+I169</f>
        <v>459531.12399999995</v>
      </c>
      <c r="J163" s="11">
        <f>SUM(J164:J169)</f>
        <v>459500</v>
      </c>
    </row>
    <row r="164" spans="1:10" ht="20.25" x14ac:dyDescent="0.25">
      <c r="A164" s="22">
        <v>45</v>
      </c>
      <c r="B164" s="21" t="s">
        <v>57</v>
      </c>
      <c r="C164" s="21" t="s">
        <v>13</v>
      </c>
      <c r="D164" s="21">
        <v>31</v>
      </c>
      <c r="E164" s="1" t="s">
        <v>13</v>
      </c>
      <c r="F164" s="21">
        <v>398</v>
      </c>
      <c r="G164" s="2">
        <f>D165*E165+D166*E166+D167*E167+D168*E168+D164*F164</f>
        <v>320789.8</v>
      </c>
      <c r="H164" s="2">
        <v>0.88</v>
      </c>
      <c r="I164" s="25">
        <f>G164*H164</f>
        <v>282295.02399999998</v>
      </c>
      <c r="J164" s="11">
        <f t="shared" si="2"/>
        <v>282300</v>
      </c>
    </row>
    <row r="165" spans="1:10" ht="20.25" x14ac:dyDescent="0.25">
      <c r="A165" s="22"/>
      <c r="B165" s="21"/>
      <c r="C165" s="8" t="s">
        <v>14</v>
      </c>
      <c r="D165" s="12">
        <v>1.23</v>
      </c>
      <c r="E165" s="1">
        <v>18467</v>
      </c>
      <c r="F165" s="21"/>
      <c r="G165" s="2"/>
      <c r="H165" s="2"/>
      <c r="I165" s="25"/>
      <c r="J165" s="11"/>
    </row>
    <row r="166" spans="1:10" ht="20.25" x14ac:dyDescent="0.25">
      <c r="A166" s="22"/>
      <c r="B166" s="21"/>
      <c r="C166" s="8" t="s">
        <v>15</v>
      </c>
      <c r="D166" s="12">
        <v>8.43</v>
      </c>
      <c r="E166" s="1">
        <v>15291</v>
      </c>
      <c r="F166" s="21"/>
      <c r="G166" s="2"/>
      <c r="H166" s="2"/>
      <c r="I166" s="25"/>
      <c r="J166" s="11"/>
    </row>
    <row r="167" spans="1:10" ht="20.25" x14ac:dyDescent="0.25">
      <c r="A167" s="22"/>
      <c r="B167" s="21"/>
      <c r="C167" s="8" t="s">
        <v>17</v>
      </c>
      <c r="D167" s="10">
        <v>14.6</v>
      </c>
      <c r="E167" s="1">
        <v>8402</v>
      </c>
      <c r="F167" s="21"/>
      <c r="G167" s="2"/>
      <c r="H167" s="2"/>
      <c r="I167" s="25"/>
      <c r="J167" s="11"/>
    </row>
    <row r="168" spans="1:10" ht="20.25" x14ac:dyDescent="0.25">
      <c r="A168" s="22"/>
      <c r="B168" s="21"/>
      <c r="C168" s="8" t="s">
        <v>18</v>
      </c>
      <c r="D168" s="12">
        <v>6.74</v>
      </c>
      <c r="E168" s="1">
        <v>5069</v>
      </c>
      <c r="F168" s="21"/>
      <c r="G168" s="2"/>
      <c r="H168" s="2"/>
      <c r="I168" s="25"/>
      <c r="J168" s="11"/>
    </row>
    <row r="169" spans="1:10" ht="20.25" x14ac:dyDescent="0.25">
      <c r="A169" s="22">
        <v>46</v>
      </c>
      <c r="B169" s="21" t="s">
        <v>88</v>
      </c>
      <c r="C169" s="21" t="s">
        <v>13</v>
      </c>
      <c r="D169" s="21">
        <v>15</v>
      </c>
      <c r="E169" s="1" t="s">
        <v>13</v>
      </c>
      <c r="F169" s="21">
        <v>398</v>
      </c>
      <c r="G169" s="2">
        <f>D170*E170+D171*E171+D172*E172+D169*F169</f>
        <v>196929</v>
      </c>
      <c r="H169" s="2">
        <v>0.9</v>
      </c>
      <c r="I169" s="25">
        <f>G169*H169</f>
        <v>177236.1</v>
      </c>
      <c r="J169" s="11">
        <f t="shared" si="2"/>
        <v>177200</v>
      </c>
    </row>
    <row r="170" spans="1:10" ht="20.25" x14ac:dyDescent="0.25">
      <c r="A170" s="22"/>
      <c r="B170" s="21"/>
      <c r="C170" s="8" t="s">
        <v>14</v>
      </c>
      <c r="D170" s="13">
        <v>4</v>
      </c>
      <c r="E170" s="1">
        <v>18467</v>
      </c>
      <c r="F170" s="21"/>
      <c r="G170" s="2"/>
      <c r="H170" s="2"/>
      <c r="I170" s="25"/>
      <c r="J170" s="11"/>
    </row>
    <row r="171" spans="1:10" ht="20.25" x14ac:dyDescent="0.25">
      <c r="A171" s="22"/>
      <c r="B171" s="21"/>
      <c r="C171" s="8" t="s">
        <v>15</v>
      </c>
      <c r="D171" s="13">
        <v>6</v>
      </c>
      <c r="E171" s="1">
        <v>15291</v>
      </c>
      <c r="F171" s="21"/>
      <c r="G171" s="2"/>
      <c r="H171" s="2"/>
      <c r="I171" s="25"/>
      <c r="J171" s="11"/>
    </row>
    <row r="172" spans="1:10" ht="20.25" x14ac:dyDescent="0.25">
      <c r="A172" s="22"/>
      <c r="B172" s="21"/>
      <c r="C172" s="8" t="s">
        <v>18</v>
      </c>
      <c r="D172" s="13">
        <v>5</v>
      </c>
      <c r="E172" s="1">
        <v>5069</v>
      </c>
      <c r="F172" s="21"/>
      <c r="G172" s="2"/>
      <c r="H172" s="2"/>
      <c r="I172" s="25"/>
      <c r="J172" s="11"/>
    </row>
    <row r="173" spans="1:10" ht="22.5" x14ac:dyDescent="0.25">
      <c r="A173" s="49" t="s">
        <v>125</v>
      </c>
      <c r="B173" s="50"/>
      <c r="C173" s="51"/>
      <c r="D173" s="31">
        <f>D174+D176+D181+D184+D186</f>
        <v>66.099999999999994</v>
      </c>
      <c r="E173" s="31" t="s">
        <v>13</v>
      </c>
      <c r="F173" s="31" t="s">
        <v>13</v>
      </c>
      <c r="G173" s="32">
        <f>G174+G176+G181+G184+G186</f>
        <v>844048.2</v>
      </c>
      <c r="H173" s="31" t="s">
        <v>13</v>
      </c>
      <c r="I173" s="34">
        <f>I174+I176+I181+I184+I186</f>
        <v>758944.01700000011</v>
      </c>
      <c r="J173" s="11">
        <f>SUM(J174:J186)</f>
        <v>758900</v>
      </c>
    </row>
    <row r="174" spans="1:10" ht="20.25" x14ac:dyDescent="0.25">
      <c r="A174" s="22">
        <v>47</v>
      </c>
      <c r="B174" s="21" t="s">
        <v>31</v>
      </c>
      <c r="C174" s="21" t="s">
        <v>13</v>
      </c>
      <c r="D174" s="21">
        <v>5</v>
      </c>
      <c r="E174" s="1" t="s">
        <v>13</v>
      </c>
      <c r="F174" s="21">
        <v>398</v>
      </c>
      <c r="G174" s="2">
        <f>D175*E175+D174*F174</f>
        <v>78445</v>
      </c>
      <c r="H174" s="2">
        <v>0.89</v>
      </c>
      <c r="I174" s="25">
        <f>G174*H174</f>
        <v>69816.05</v>
      </c>
      <c r="J174" s="11">
        <f t="shared" si="2"/>
        <v>69800</v>
      </c>
    </row>
    <row r="175" spans="1:10" ht="20.25" x14ac:dyDescent="0.25">
      <c r="A175" s="22"/>
      <c r="B175" s="21"/>
      <c r="C175" s="8" t="s">
        <v>15</v>
      </c>
      <c r="D175" s="13">
        <v>5</v>
      </c>
      <c r="E175" s="1">
        <v>15291</v>
      </c>
      <c r="F175" s="21"/>
      <c r="G175" s="2"/>
      <c r="H175" s="2"/>
      <c r="I175" s="25"/>
      <c r="J175" s="11"/>
    </row>
    <row r="176" spans="1:10" ht="20.25" x14ac:dyDescent="0.25">
      <c r="A176" s="22">
        <v>48</v>
      </c>
      <c r="B176" s="21" t="s">
        <v>97</v>
      </c>
      <c r="C176" s="21" t="s">
        <v>13</v>
      </c>
      <c r="D176" s="21">
        <v>40.1</v>
      </c>
      <c r="E176" s="1" t="s">
        <v>13</v>
      </c>
      <c r="F176" s="21">
        <v>398</v>
      </c>
      <c r="G176" s="2">
        <f>D177*E177+D178*E178+D179*E179+D180*E180+D176*F176</f>
        <v>624623.80000000005</v>
      </c>
      <c r="H176" s="2">
        <v>0.9</v>
      </c>
      <c r="I176" s="25">
        <f>G176*H176</f>
        <v>562161.42000000004</v>
      </c>
      <c r="J176" s="11">
        <f t="shared" si="2"/>
        <v>562200</v>
      </c>
    </row>
    <row r="177" spans="1:10" ht="20.25" x14ac:dyDescent="0.25">
      <c r="A177" s="22"/>
      <c r="B177" s="21"/>
      <c r="C177" s="8" t="s">
        <v>14</v>
      </c>
      <c r="D177" s="10">
        <v>19.100000000000001</v>
      </c>
      <c r="E177" s="1">
        <v>18467</v>
      </c>
      <c r="F177" s="21"/>
      <c r="G177" s="2"/>
      <c r="H177" s="2"/>
      <c r="I177" s="25"/>
      <c r="J177" s="11"/>
    </row>
    <row r="178" spans="1:10" ht="20.25" x14ac:dyDescent="0.25">
      <c r="A178" s="22"/>
      <c r="B178" s="21"/>
      <c r="C178" s="8" t="s">
        <v>15</v>
      </c>
      <c r="D178" s="10">
        <v>11.7</v>
      </c>
      <c r="E178" s="1">
        <v>15291</v>
      </c>
      <c r="F178" s="21"/>
      <c r="G178" s="2"/>
      <c r="H178" s="2"/>
      <c r="I178" s="25"/>
      <c r="J178" s="11"/>
    </row>
    <row r="179" spans="1:10" ht="20.25" x14ac:dyDescent="0.25">
      <c r="A179" s="22"/>
      <c r="B179" s="21"/>
      <c r="C179" s="8" t="s">
        <v>16</v>
      </c>
      <c r="D179" s="10">
        <v>4.3</v>
      </c>
      <c r="E179" s="1">
        <v>12022</v>
      </c>
      <c r="F179" s="21"/>
      <c r="G179" s="2"/>
      <c r="H179" s="2"/>
      <c r="I179" s="25"/>
      <c r="J179" s="11"/>
    </row>
    <row r="180" spans="1:10" ht="20.25" x14ac:dyDescent="0.25">
      <c r="A180" s="22"/>
      <c r="B180" s="21"/>
      <c r="C180" s="8" t="s">
        <v>18</v>
      </c>
      <c r="D180" s="13">
        <v>5</v>
      </c>
      <c r="E180" s="1">
        <v>5069</v>
      </c>
      <c r="F180" s="21"/>
      <c r="G180" s="2"/>
      <c r="H180" s="2"/>
      <c r="I180" s="25"/>
      <c r="J180" s="11"/>
    </row>
    <row r="181" spans="1:10" ht="20.25" x14ac:dyDescent="0.25">
      <c r="A181" s="22">
        <v>49</v>
      </c>
      <c r="B181" s="21" t="s">
        <v>35</v>
      </c>
      <c r="C181" s="21" t="s">
        <v>13</v>
      </c>
      <c r="D181" s="21">
        <v>12.9</v>
      </c>
      <c r="E181" s="1" t="s">
        <v>13</v>
      </c>
      <c r="F181" s="21">
        <v>398</v>
      </c>
      <c r="G181" s="2">
        <f>D182*E182+D183*E183+D181*F181</f>
        <v>82790.7</v>
      </c>
      <c r="H181" s="2">
        <v>0.9</v>
      </c>
      <c r="I181" s="25">
        <f>G181*H181</f>
        <v>74511.63</v>
      </c>
      <c r="J181" s="11">
        <f t="shared" si="2"/>
        <v>74500</v>
      </c>
    </row>
    <row r="182" spans="1:10" ht="20.25" x14ac:dyDescent="0.25">
      <c r="A182" s="22"/>
      <c r="B182" s="21"/>
      <c r="C182" s="8" t="s">
        <v>15</v>
      </c>
      <c r="D182" s="10">
        <v>1.2</v>
      </c>
      <c r="E182" s="1">
        <v>15291</v>
      </c>
      <c r="F182" s="21"/>
      <c r="G182" s="2"/>
      <c r="H182" s="2"/>
      <c r="I182" s="25"/>
      <c r="J182" s="11"/>
    </row>
    <row r="183" spans="1:10" ht="20.25" x14ac:dyDescent="0.25">
      <c r="A183" s="22"/>
      <c r="B183" s="21"/>
      <c r="C183" s="8" t="s">
        <v>18</v>
      </c>
      <c r="D183" s="10">
        <v>11.7</v>
      </c>
      <c r="E183" s="1">
        <v>5069</v>
      </c>
      <c r="F183" s="21"/>
      <c r="G183" s="2"/>
      <c r="H183" s="2"/>
      <c r="I183" s="25"/>
      <c r="J183" s="11"/>
    </row>
    <row r="184" spans="1:10" ht="20.25" x14ac:dyDescent="0.25">
      <c r="A184" s="22">
        <v>50</v>
      </c>
      <c r="B184" s="21" t="s">
        <v>54</v>
      </c>
      <c r="C184" s="21" t="s">
        <v>13</v>
      </c>
      <c r="D184" s="21">
        <v>6.1</v>
      </c>
      <c r="E184" s="1" t="s">
        <v>13</v>
      </c>
      <c r="F184" s="21">
        <v>398</v>
      </c>
      <c r="G184" s="2">
        <f>D185*E185+D184*F184</f>
        <v>33348.699999999997</v>
      </c>
      <c r="H184" s="2">
        <v>0.91</v>
      </c>
      <c r="I184" s="25">
        <f>G184*H184</f>
        <v>30347.316999999999</v>
      </c>
      <c r="J184" s="11">
        <f t="shared" si="2"/>
        <v>30300</v>
      </c>
    </row>
    <row r="185" spans="1:10" ht="20.25" x14ac:dyDescent="0.25">
      <c r="A185" s="22"/>
      <c r="B185" s="21"/>
      <c r="C185" s="8" t="s">
        <v>18</v>
      </c>
      <c r="D185" s="10">
        <v>6.1</v>
      </c>
      <c r="E185" s="1">
        <v>5069</v>
      </c>
      <c r="F185" s="21"/>
      <c r="G185" s="2"/>
      <c r="H185" s="2"/>
      <c r="I185" s="25"/>
      <c r="J185" s="11"/>
    </row>
    <row r="186" spans="1:10" ht="20.25" x14ac:dyDescent="0.25">
      <c r="A186" s="22">
        <v>51</v>
      </c>
      <c r="B186" s="21" t="s">
        <v>67</v>
      </c>
      <c r="C186" s="21" t="s">
        <v>13</v>
      </c>
      <c r="D186" s="21">
        <v>2</v>
      </c>
      <c r="E186" s="1" t="s">
        <v>13</v>
      </c>
      <c r="F186" s="21">
        <v>398</v>
      </c>
      <c r="G186" s="2">
        <f>D187*E187+D186*F186</f>
        <v>24840</v>
      </c>
      <c r="H186" s="2">
        <v>0.89</v>
      </c>
      <c r="I186" s="25">
        <f>G186*H186</f>
        <v>22107.599999999999</v>
      </c>
      <c r="J186" s="11">
        <f t="shared" si="2"/>
        <v>22100</v>
      </c>
    </row>
    <row r="187" spans="1:10" ht="20.25" x14ac:dyDescent="0.25">
      <c r="A187" s="22"/>
      <c r="B187" s="21"/>
      <c r="C187" s="8" t="s">
        <v>16</v>
      </c>
      <c r="D187" s="13">
        <v>2</v>
      </c>
      <c r="E187" s="1">
        <v>12022</v>
      </c>
      <c r="F187" s="21"/>
      <c r="G187" s="2"/>
      <c r="H187" s="2"/>
      <c r="I187" s="25"/>
      <c r="J187" s="11"/>
    </row>
    <row r="188" spans="1:10" ht="22.5" x14ac:dyDescent="0.25">
      <c r="A188" s="49" t="s">
        <v>126</v>
      </c>
      <c r="B188" s="50"/>
      <c r="C188" s="51"/>
      <c r="D188" s="31">
        <f>D189+D192+D196+D201+D205+D208+D214+D218+D224+D229+D232+D235</f>
        <v>945.00999999999988</v>
      </c>
      <c r="E188" s="31" t="s">
        <v>13</v>
      </c>
      <c r="F188" s="31" t="s">
        <v>13</v>
      </c>
      <c r="G188" s="32">
        <f>G189+G192+G196+G201+G205+G208+G214+G218+G224+G229+G232+G235</f>
        <v>13253021.520000001</v>
      </c>
      <c r="H188" s="31" t="s">
        <v>13</v>
      </c>
      <c r="I188" s="34">
        <f>I189+I192+I196+I201+I205+I208+I214+I218+I224+I229+I232+I235</f>
        <v>12128836.219799999</v>
      </c>
      <c r="J188" s="11">
        <f>SUM(J189:J235)</f>
        <v>12129000</v>
      </c>
    </row>
    <row r="189" spans="1:10" ht="20.25" x14ac:dyDescent="0.25">
      <c r="A189" s="22">
        <v>52</v>
      </c>
      <c r="B189" s="21" t="s">
        <v>23</v>
      </c>
      <c r="C189" s="21" t="s">
        <v>13</v>
      </c>
      <c r="D189" s="21">
        <v>9</v>
      </c>
      <c r="E189" s="1" t="s">
        <v>13</v>
      </c>
      <c r="F189" s="21">
        <v>398</v>
      </c>
      <c r="G189" s="2">
        <f>D190*E190+D191*E191+D189*F189</f>
        <v>75867</v>
      </c>
      <c r="H189" s="2">
        <v>0.91</v>
      </c>
      <c r="I189" s="25">
        <f>G189*H189</f>
        <v>69038.97</v>
      </c>
      <c r="J189" s="11">
        <f t="shared" si="2"/>
        <v>69000</v>
      </c>
    </row>
    <row r="190" spans="1:10" ht="20.25" x14ac:dyDescent="0.25">
      <c r="A190" s="22"/>
      <c r="B190" s="21"/>
      <c r="C190" s="8" t="s">
        <v>17</v>
      </c>
      <c r="D190" s="1">
        <v>8</v>
      </c>
      <c r="E190" s="1">
        <v>8402</v>
      </c>
      <c r="F190" s="21"/>
      <c r="G190" s="2"/>
      <c r="H190" s="2"/>
      <c r="I190" s="25"/>
      <c r="J190" s="11"/>
    </row>
    <row r="191" spans="1:10" ht="20.25" x14ac:dyDescent="0.25">
      <c r="A191" s="22"/>
      <c r="B191" s="21"/>
      <c r="C191" s="8" t="s">
        <v>18</v>
      </c>
      <c r="D191" s="1">
        <v>1</v>
      </c>
      <c r="E191" s="1">
        <v>5069</v>
      </c>
      <c r="F191" s="21"/>
      <c r="G191" s="2"/>
      <c r="H191" s="2"/>
      <c r="I191" s="25"/>
      <c r="J191" s="11"/>
    </row>
    <row r="192" spans="1:10" ht="20.25" x14ac:dyDescent="0.25">
      <c r="A192" s="22">
        <v>53</v>
      </c>
      <c r="B192" s="21" t="s">
        <v>105</v>
      </c>
      <c r="C192" s="21" t="s">
        <v>13</v>
      </c>
      <c r="D192" s="21">
        <v>99</v>
      </c>
      <c r="E192" s="1" t="s">
        <v>13</v>
      </c>
      <c r="F192" s="21">
        <v>398</v>
      </c>
      <c r="G192" s="2">
        <f>D193*E193+D194*E194+D195*E195+D192*F192</f>
        <v>1431387.2</v>
      </c>
      <c r="H192" s="2">
        <v>0.91</v>
      </c>
      <c r="I192" s="25">
        <f>G192*H192</f>
        <v>1302562.352</v>
      </c>
      <c r="J192" s="11">
        <f t="shared" si="2"/>
        <v>1302600</v>
      </c>
    </row>
    <row r="193" spans="1:10" ht="20.25" x14ac:dyDescent="0.25">
      <c r="A193" s="22"/>
      <c r="B193" s="21"/>
      <c r="C193" s="8" t="s">
        <v>15</v>
      </c>
      <c r="D193" s="10">
        <v>79.599999999999994</v>
      </c>
      <c r="E193" s="1">
        <v>15291</v>
      </c>
      <c r="F193" s="21"/>
      <c r="G193" s="2"/>
      <c r="H193" s="2"/>
      <c r="I193" s="25"/>
      <c r="J193" s="11"/>
    </row>
    <row r="194" spans="1:10" ht="20.25" x14ac:dyDescent="0.25">
      <c r="A194" s="22"/>
      <c r="B194" s="21"/>
      <c r="C194" s="8" t="s">
        <v>16</v>
      </c>
      <c r="D194" s="13">
        <v>11</v>
      </c>
      <c r="E194" s="1">
        <v>12022</v>
      </c>
      <c r="F194" s="21"/>
      <c r="G194" s="2"/>
      <c r="H194" s="2"/>
      <c r="I194" s="25"/>
      <c r="J194" s="11"/>
    </row>
    <row r="195" spans="1:10" ht="20.25" x14ac:dyDescent="0.25">
      <c r="A195" s="22"/>
      <c r="B195" s="21"/>
      <c r="C195" s="8" t="s">
        <v>18</v>
      </c>
      <c r="D195" s="10">
        <v>8.4</v>
      </c>
      <c r="E195" s="1">
        <v>5069</v>
      </c>
      <c r="F195" s="21"/>
      <c r="G195" s="2"/>
      <c r="H195" s="2"/>
      <c r="I195" s="25"/>
      <c r="J195" s="11"/>
    </row>
    <row r="196" spans="1:10" ht="20.25" x14ac:dyDescent="0.25">
      <c r="A196" s="22">
        <v>54</v>
      </c>
      <c r="B196" s="21" t="s">
        <v>104</v>
      </c>
      <c r="C196" s="21" t="s">
        <v>13</v>
      </c>
      <c r="D196" s="21">
        <v>56.4</v>
      </c>
      <c r="E196" s="1" t="s">
        <v>13</v>
      </c>
      <c r="F196" s="21">
        <v>398</v>
      </c>
      <c r="G196" s="2">
        <f>D197*E197+D198*E198+D199*E199+D200*E200+D196*F196</f>
        <v>906546.2</v>
      </c>
      <c r="H196" s="2">
        <v>0.9</v>
      </c>
      <c r="I196" s="25">
        <f>G196*H196</f>
        <v>815891.58</v>
      </c>
      <c r="J196" s="11">
        <f t="shared" si="2"/>
        <v>815900</v>
      </c>
    </row>
    <row r="197" spans="1:10" ht="20.25" x14ac:dyDescent="0.25">
      <c r="A197" s="22"/>
      <c r="B197" s="21"/>
      <c r="C197" s="8" t="s">
        <v>14</v>
      </c>
      <c r="D197" s="1">
        <v>18</v>
      </c>
      <c r="E197" s="1">
        <v>18467</v>
      </c>
      <c r="F197" s="21"/>
      <c r="G197" s="2"/>
      <c r="H197" s="2"/>
      <c r="I197" s="25"/>
      <c r="J197" s="11"/>
    </row>
    <row r="198" spans="1:10" ht="20.25" x14ac:dyDescent="0.25">
      <c r="A198" s="22"/>
      <c r="B198" s="21"/>
      <c r="C198" s="8" t="s">
        <v>15</v>
      </c>
      <c r="D198" s="10">
        <v>31.8</v>
      </c>
      <c r="E198" s="1">
        <v>15291</v>
      </c>
      <c r="F198" s="21"/>
      <c r="G198" s="2"/>
      <c r="H198" s="2"/>
      <c r="I198" s="25"/>
      <c r="J198" s="11"/>
    </row>
    <row r="199" spans="1:10" ht="20.25" x14ac:dyDescent="0.25">
      <c r="A199" s="22"/>
      <c r="B199" s="21"/>
      <c r="C199" s="8" t="s">
        <v>16</v>
      </c>
      <c r="D199" s="10">
        <v>4.5999999999999996</v>
      </c>
      <c r="E199" s="1">
        <v>12022</v>
      </c>
      <c r="F199" s="21"/>
      <c r="G199" s="2"/>
      <c r="H199" s="2"/>
      <c r="I199" s="25"/>
      <c r="J199" s="11"/>
    </row>
    <row r="200" spans="1:10" ht="20.25" x14ac:dyDescent="0.25">
      <c r="A200" s="22"/>
      <c r="B200" s="21"/>
      <c r="C200" s="8" t="s">
        <v>18</v>
      </c>
      <c r="D200" s="13">
        <v>2</v>
      </c>
      <c r="E200" s="1">
        <v>5069</v>
      </c>
      <c r="F200" s="21"/>
      <c r="G200" s="2"/>
      <c r="H200" s="2"/>
      <c r="I200" s="25"/>
      <c r="J200" s="11"/>
    </row>
    <row r="201" spans="1:10" ht="20.25" x14ac:dyDescent="0.25">
      <c r="A201" s="22">
        <v>55</v>
      </c>
      <c r="B201" s="21" t="s">
        <v>43</v>
      </c>
      <c r="C201" s="21" t="s">
        <v>13</v>
      </c>
      <c r="D201" s="21">
        <v>78</v>
      </c>
      <c r="E201" s="1" t="s">
        <v>13</v>
      </c>
      <c r="F201" s="21">
        <v>398</v>
      </c>
      <c r="G201" s="2">
        <f>D202*E202+D203*E203+D204*E204+D201*F201</f>
        <v>769749</v>
      </c>
      <c r="H201" s="2">
        <v>0.9</v>
      </c>
      <c r="I201" s="25">
        <f>G201*H201</f>
        <v>692774.1</v>
      </c>
      <c r="J201" s="11">
        <f t="shared" ref="J201:J262" si="3">ROUND(I201,-2)</f>
        <v>692800</v>
      </c>
    </row>
    <row r="202" spans="1:10" ht="20.25" x14ac:dyDescent="0.25">
      <c r="A202" s="22"/>
      <c r="B202" s="21"/>
      <c r="C202" s="8" t="s">
        <v>15</v>
      </c>
      <c r="D202" s="1">
        <v>30</v>
      </c>
      <c r="E202" s="1">
        <v>15291</v>
      </c>
      <c r="F202" s="21"/>
      <c r="G202" s="2"/>
      <c r="H202" s="2"/>
      <c r="I202" s="25"/>
      <c r="J202" s="11"/>
    </row>
    <row r="203" spans="1:10" ht="20.25" x14ac:dyDescent="0.25">
      <c r="A203" s="22"/>
      <c r="B203" s="21"/>
      <c r="C203" s="8" t="s">
        <v>17</v>
      </c>
      <c r="D203" s="1">
        <v>11</v>
      </c>
      <c r="E203" s="1">
        <v>8402</v>
      </c>
      <c r="F203" s="21"/>
      <c r="G203" s="2"/>
      <c r="H203" s="2"/>
      <c r="I203" s="25"/>
      <c r="J203" s="11"/>
    </row>
    <row r="204" spans="1:10" ht="20.25" x14ac:dyDescent="0.25">
      <c r="A204" s="22"/>
      <c r="B204" s="21"/>
      <c r="C204" s="8" t="s">
        <v>18</v>
      </c>
      <c r="D204" s="1">
        <v>37</v>
      </c>
      <c r="E204" s="1">
        <v>5069</v>
      </c>
      <c r="F204" s="21"/>
      <c r="G204" s="2"/>
      <c r="H204" s="2"/>
      <c r="I204" s="25"/>
      <c r="J204" s="11"/>
    </row>
    <row r="205" spans="1:10" ht="20.25" x14ac:dyDescent="0.25">
      <c r="A205" s="22">
        <v>56</v>
      </c>
      <c r="B205" s="21" t="s">
        <v>79</v>
      </c>
      <c r="C205" s="21" t="s">
        <v>13</v>
      </c>
      <c r="D205" s="21">
        <v>40</v>
      </c>
      <c r="E205" s="1" t="s">
        <v>13</v>
      </c>
      <c r="F205" s="21">
        <v>398</v>
      </c>
      <c r="G205" s="2">
        <f>D206*E206+D207*E207+D205*F205</f>
        <v>594870</v>
      </c>
      <c r="H205" s="2">
        <v>0.84</v>
      </c>
      <c r="I205" s="25">
        <f>G205*H205</f>
        <v>499690.8</v>
      </c>
      <c r="J205" s="11">
        <f t="shared" si="3"/>
        <v>499700</v>
      </c>
    </row>
    <row r="206" spans="1:10" ht="20.25" x14ac:dyDescent="0.25">
      <c r="A206" s="22"/>
      <c r="B206" s="21"/>
      <c r="C206" s="8" t="s">
        <v>15</v>
      </c>
      <c r="D206" s="1">
        <v>30</v>
      </c>
      <c r="E206" s="1">
        <v>15291</v>
      </c>
      <c r="F206" s="21"/>
      <c r="G206" s="2"/>
      <c r="H206" s="2"/>
      <c r="I206" s="25"/>
      <c r="J206" s="11"/>
    </row>
    <row r="207" spans="1:10" ht="20.25" x14ac:dyDescent="0.25">
      <c r="A207" s="22"/>
      <c r="B207" s="21"/>
      <c r="C207" s="8" t="s">
        <v>16</v>
      </c>
      <c r="D207" s="1">
        <v>10</v>
      </c>
      <c r="E207" s="1">
        <v>12022</v>
      </c>
      <c r="F207" s="21"/>
      <c r="G207" s="2"/>
      <c r="H207" s="2"/>
      <c r="I207" s="25"/>
      <c r="J207" s="11"/>
    </row>
    <row r="208" spans="1:10" ht="20.25" x14ac:dyDescent="0.25">
      <c r="A208" s="22">
        <v>57</v>
      </c>
      <c r="B208" s="21" t="s">
        <v>81</v>
      </c>
      <c r="C208" s="21" t="s">
        <v>13</v>
      </c>
      <c r="D208" s="21">
        <v>299.39999999999998</v>
      </c>
      <c r="E208" s="1" t="s">
        <v>13</v>
      </c>
      <c r="F208" s="21">
        <v>398</v>
      </c>
      <c r="G208" s="2">
        <f>D209*E209+D210*E210+D211*E211+D212*E212+D213*E213+D208*F208</f>
        <v>4406596.1000000006</v>
      </c>
      <c r="H208" s="2">
        <v>0.95</v>
      </c>
      <c r="I208" s="25">
        <f>G208*H208</f>
        <v>4186266.2950000004</v>
      </c>
      <c r="J208" s="11">
        <f t="shared" si="3"/>
        <v>4186300</v>
      </c>
    </row>
    <row r="209" spans="1:10" ht="20.25" x14ac:dyDescent="0.25">
      <c r="A209" s="22"/>
      <c r="B209" s="21"/>
      <c r="C209" s="8" t="s">
        <v>14</v>
      </c>
      <c r="D209" s="7">
        <v>93.2</v>
      </c>
      <c r="E209" s="1">
        <v>18467</v>
      </c>
      <c r="F209" s="21"/>
      <c r="G209" s="2"/>
      <c r="H209" s="2"/>
      <c r="I209" s="25"/>
      <c r="J209" s="11"/>
    </row>
    <row r="210" spans="1:10" ht="20.25" x14ac:dyDescent="0.25">
      <c r="A210" s="22"/>
      <c r="B210" s="21"/>
      <c r="C210" s="8" t="s">
        <v>15</v>
      </c>
      <c r="D210" s="10">
        <v>108.9</v>
      </c>
      <c r="E210" s="1">
        <v>15291</v>
      </c>
      <c r="F210" s="21"/>
      <c r="G210" s="2"/>
      <c r="H210" s="2"/>
      <c r="I210" s="25"/>
      <c r="J210" s="11"/>
    </row>
    <row r="211" spans="1:10" ht="20.25" x14ac:dyDescent="0.25">
      <c r="A211" s="22"/>
      <c r="B211" s="21"/>
      <c r="C211" s="8" t="s">
        <v>16</v>
      </c>
      <c r="D211" s="10">
        <v>54.4</v>
      </c>
      <c r="E211" s="1">
        <v>12022</v>
      </c>
      <c r="F211" s="21"/>
      <c r="G211" s="2"/>
      <c r="H211" s="2"/>
      <c r="I211" s="25"/>
      <c r="J211" s="11"/>
    </row>
    <row r="212" spans="1:10" ht="20.25" x14ac:dyDescent="0.25">
      <c r="A212" s="22"/>
      <c r="B212" s="21"/>
      <c r="C212" s="8" t="s">
        <v>17</v>
      </c>
      <c r="D212" s="10">
        <v>8.9</v>
      </c>
      <c r="E212" s="1">
        <v>8402</v>
      </c>
      <c r="F212" s="21"/>
      <c r="G212" s="2"/>
      <c r="H212" s="2"/>
      <c r="I212" s="25"/>
      <c r="J212" s="11"/>
    </row>
    <row r="213" spans="1:10" ht="20.25" x14ac:dyDescent="0.25">
      <c r="A213" s="22"/>
      <c r="B213" s="21"/>
      <c r="C213" s="8" t="s">
        <v>18</v>
      </c>
      <c r="D213" s="13">
        <v>34</v>
      </c>
      <c r="E213" s="1">
        <v>5069</v>
      </c>
      <c r="F213" s="21"/>
      <c r="G213" s="2"/>
      <c r="H213" s="2"/>
      <c r="I213" s="25"/>
      <c r="J213" s="11"/>
    </row>
    <row r="214" spans="1:10" ht="20.25" x14ac:dyDescent="0.25">
      <c r="A214" s="22">
        <v>58</v>
      </c>
      <c r="B214" s="21" t="s">
        <v>47</v>
      </c>
      <c r="C214" s="21" t="s">
        <v>13</v>
      </c>
      <c r="D214" s="21">
        <v>9.2899999999999991</v>
      </c>
      <c r="E214" s="1" t="s">
        <v>13</v>
      </c>
      <c r="F214" s="21">
        <v>398</v>
      </c>
      <c r="G214" s="2">
        <f>D215*E215+D216*E216+D217*E217+D214*F214</f>
        <v>100645.8</v>
      </c>
      <c r="H214" s="2">
        <v>0.89</v>
      </c>
      <c r="I214" s="25">
        <f>G214*H214</f>
        <v>89574.762000000002</v>
      </c>
      <c r="J214" s="11">
        <f t="shared" si="3"/>
        <v>89600</v>
      </c>
    </row>
    <row r="215" spans="1:10" ht="20.25" x14ac:dyDescent="0.25">
      <c r="A215" s="22"/>
      <c r="B215" s="21"/>
      <c r="C215" s="8" t="s">
        <v>15</v>
      </c>
      <c r="D215" s="13">
        <v>4</v>
      </c>
      <c r="E215" s="1">
        <v>15291</v>
      </c>
      <c r="F215" s="21"/>
      <c r="G215" s="2"/>
      <c r="H215" s="2"/>
      <c r="I215" s="25"/>
      <c r="J215" s="11"/>
    </row>
    <row r="216" spans="1:10" ht="20.25" x14ac:dyDescent="0.25">
      <c r="A216" s="22"/>
      <c r="B216" s="21"/>
      <c r="C216" s="8" t="s">
        <v>16</v>
      </c>
      <c r="D216" s="12">
        <v>1.29</v>
      </c>
      <c r="E216" s="1">
        <v>12022</v>
      </c>
      <c r="F216" s="21"/>
      <c r="G216" s="2"/>
      <c r="H216" s="2"/>
      <c r="I216" s="25"/>
      <c r="J216" s="11"/>
    </row>
    <row r="217" spans="1:10" ht="20.25" x14ac:dyDescent="0.25">
      <c r="A217" s="22"/>
      <c r="B217" s="21"/>
      <c r="C217" s="8" t="s">
        <v>18</v>
      </c>
      <c r="D217" s="13">
        <v>4</v>
      </c>
      <c r="E217" s="1">
        <v>5069</v>
      </c>
      <c r="F217" s="21"/>
      <c r="G217" s="2"/>
      <c r="H217" s="2"/>
      <c r="I217" s="25"/>
      <c r="J217" s="11"/>
    </row>
    <row r="218" spans="1:10" ht="20.25" x14ac:dyDescent="0.25">
      <c r="A218" s="22">
        <v>59</v>
      </c>
      <c r="B218" s="21" t="s">
        <v>12</v>
      </c>
      <c r="C218" s="21" t="s">
        <v>13</v>
      </c>
      <c r="D218" s="21">
        <v>26.3</v>
      </c>
      <c r="E218" s="21" t="s">
        <v>13</v>
      </c>
      <c r="F218" s="21">
        <v>398</v>
      </c>
      <c r="G218" s="2">
        <f>D219*E219+D220*E220+D221*E221+D222*E222+D223*E223+D218*F218</f>
        <v>312980</v>
      </c>
      <c r="H218" s="2">
        <v>0.91</v>
      </c>
      <c r="I218" s="25">
        <f>G218*H218</f>
        <v>284811.8</v>
      </c>
      <c r="J218" s="11">
        <f t="shared" si="3"/>
        <v>284800</v>
      </c>
    </row>
    <row r="219" spans="1:10" ht="20.25" x14ac:dyDescent="0.25">
      <c r="A219" s="22"/>
      <c r="B219" s="21"/>
      <c r="C219" s="8" t="s">
        <v>14</v>
      </c>
      <c r="D219" s="13">
        <v>8</v>
      </c>
      <c r="E219" s="1">
        <v>18467</v>
      </c>
      <c r="F219" s="21"/>
      <c r="G219" s="2"/>
      <c r="H219" s="2"/>
      <c r="I219" s="26"/>
      <c r="J219" s="11"/>
    </row>
    <row r="220" spans="1:10" ht="20.25" x14ac:dyDescent="0.25">
      <c r="A220" s="22"/>
      <c r="B220" s="21"/>
      <c r="C220" s="8" t="s">
        <v>15</v>
      </c>
      <c r="D220" s="13">
        <v>2</v>
      </c>
      <c r="E220" s="1">
        <v>15291</v>
      </c>
      <c r="F220" s="21"/>
      <c r="G220" s="2"/>
      <c r="H220" s="2"/>
      <c r="I220" s="26"/>
      <c r="J220" s="11"/>
    </row>
    <row r="221" spans="1:10" ht="20.25" x14ac:dyDescent="0.25">
      <c r="A221" s="22"/>
      <c r="B221" s="21"/>
      <c r="C221" s="8" t="s">
        <v>16</v>
      </c>
      <c r="D221" s="13">
        <v>2</v>
      </c>
      <c r="E221" s="1">
        <v>12022</v>
      </c>
      <c r="F221" s="21"/>
      <c r="G221" s="2"/>
      <c r="H221" s="2"/>
      <c r="I221" s="26"/>
      <c r="J221" s="11"/>
    </row>
    <row r="222" spans="1:10" ht="20.25" x14ac:dyDescent="0.25">
      <c r="A222" s="22"/>
      <c r="B222" s="21"/>
      <c r="C222" s="8" t="s">
        <v>17</v>
      </c>
      <c r="D222" s="10">
        <v>8.3000000000000007</v>
      </c>
      <c r="E222" s="1">
        <v>8402</v>
      </c>
      <c r="F222" s="21"/>
      <c r="G222" s="2"/>
      <c r="H222" s="2"/>
      <c r="I222" s="26"/>
      <c r="J222" s="11"/>
    </row>
    <row r="223" spans="1:10" ht="20.25" x14ac:dyDescent="0.25">
      <c r="A223" s="22"/>
      <c r="B223" s="21"/>
      <c r="C223" s="8" t="s">
        <v>18</v>
      </c>
      <c r="D223" s="13">
        <v>6</v>
      </c>
      <c r="E223" s="1">
        <v>5069</v>
      </c>
      <c r="F223" s="21"/>
      <c r="G223" s="2"/>
      <c r="H223" s="2"/>
      <c r="I223" s="26"/>
      <c r="J223" s="11"/>
    </row>
    <row r="224" spans="1:10" ht="20.25" x14ac:dyDescent="0.25">
      <c r="A224" s="22">
        <v>60</v>
      </c>
      <c r="B224" s="21" t="s">
        <v>24</v>
      </c>
      <c r="C224" s="21" t="s">
        <v>13</v>
      </c>
      <c r="D224" s="21">
        <v>61.2</v>
      </c>
      <c r="E224" s="21" t="s">
        <v>13</v>
      </c>
      <c r="F224" s="21">
        <v>398</v>
      </c>
      <c r="G224" s="2">
        <f>D225*E225+D226*E226+D227*E227+D228*E228+D224*F224</f>
        <v>887127.04000000004</v>
      </c>
      <c r="H224" s="2">
        <v>0.91</v>
      </c>
      <c r="I224" s="25">
        <f>G224*H224</f>
        <v>807285.60640000005</v>
      </c>
      <c r="J224" s="11">
        <f t="shared" si="3"/>
        <v>807300</v>
      </c>
    </row>
    <row r="225" spans="1:10" ht="20.25" x14ac:dyDescent="0.25">
      <c r="A225" s="22"/>
      <c r="B225" s="21"/>
      <c r="C225" s="8" t="s">
        <v>14</v>
      </c>
      <c r="D225" s="12">
        <v>11.18</v>
      </c>
      <c r="E225" s="1">
        <v>18467</v>
      </c>
      <c r="F225" s="21"/>
      <c r="G225" s="2"/>
      <c r="H225" s="2"/>
      <c r="I225" s="26"/>
      <c r="J225" s="11"/>
    </row>
    <row r="226" spans="1:10" ht="20.25" x14ac:dyDescent="0.25">
      <c r="A226" s="22"/>
      <c r="B226" s="21"/>
      <c r="C226" s="8" t="s">
        <v>15</v>
      </c>
      <c r="D226" s="13">
        <v>36</v>
      </c>
      <c r="E226" s="1">
        <v>15291</v>
      </c>
      <c r="F226" s="21"/>
      <c r="G226" s="2"/>
      <c r="H226" s="2"/>
      <c r="I226" s="26"/>
      <c r="J226" s="11"/>
    </row>
    <row r="227" spans="1:10" ht="20.25" x14ac:dyDescent="0.25">
      <c r="A227" s="22"/>
      <c r="B227" s="21"/>
      <c r="C227" s="8" t="s">
        <v>16</v>
      </c>
      <c r="D227" s="13">
        <v>5</v>
      </c>
      <c r="E227" s="1">
        <v>12022</v>
      </c>
      <c r="F227" s="21"/>
      <c r="G227" s="2"/>
      <c r="H227" s="2"/>
      <c r="I227" s="26"/>
      <c r="J227" s="11"/>
    </row>
    <row r="228" spans="1:10" ht="20.25" x14ac:dyDescent="0.25">
      <c r="A228" s="22"/>
      <c r="B228" s="21"/>
      <c r="C228" s="8" t="s">
        <v>18</v>
      </c>
      <c r="D228" s="12">
        <v>9.02</v>
      </c>
      <c r="E228" s="1">
        <v>5069</v>
      </c>
      <c r="F228" s="21"/>
      <c r="G228" s="2"/>
      <c r="H228" s="2"/>
      <c r="I228" s="26"/>
      <c r="J228" s="11"/>
    </row>
    <row r="229" spans="1:10" ht="20.25" x14ac:dyDescent="0.25">
      <c r="A229" s="22">
        <v>61</v>
      </c>
      <c r="B229" s="21" t="s">
        <v>106</v>
      </c>
      <c r="C229" s="21" t="s">
        <v>13</v>
      </c>
      <c r="D229" s="21">
        <v>60</v>
      </c>
      <c r="E229" s="21" t="s">
        <v>13</v>
      </c>
      <c r="F229" s="21">
        <v>398</v>
      </c>
      <c r="G229" s="2">
        <f>D230*E230+D231*E231+D229*F229</f>
        <v>839120</v>
      </c>
      <c r="H229" s="2">
        <v>0.9</v>
      </c>
      <c r="I229" s="25">
        <f>G229*H229</f>
        <v>755208</v>
      </c>
      <c r="J229" s="11">
        <f t="shared" si="3"/>
        <v>755200</v>
      </c>
    </row>
    <row r="230" spans="1:10" ht="20.25" x14ac:dyDescent="0.25">
      <c r="A230" s="22"/>
      <c r="B230" s="21"/>
      <c r="C230" s="8" t="s">
        <v>15</v>
      </c>
      <c r="D230" s="13">
        <v>50</v>
      </c>
      <c r="E230" s="1">
        <v>15291</v>
      </c>
      <c r="F230" s="21"/>
      <c r="G230" s="2"/>
      <c r="H230" s="2"/>
      <c r="I230" s="26"/>
      <c r="J230" s="11"/>
    </row>
    <row r="231" spans="1:10" ht="20.25" x14ac:dyDescent="0.25">
      <c r="A231" s="22"/>
      <c r="B231" s="21"/>
      <c r="C231" s="8" t="s">
        <v>18</v>
      </c>
      <c r="D231" s="13">
        <v>10</v>
      </c>
      <c r="E231" s="1">
        <v>5069</v>
      </c>
      <c r="F231" s="21"/>
      <c r="G231" s="2"/>
      <c r="H231" s="2"/>
      <c r="I231" s="26"/>
      <c r="J231" s="11"/>
    </row>
    <row r="232" spans="1:10" ht="20.25" x14ac:dyDescent="0.25">
      <c r="A232" s="22">
        <v>62</v>
      </c>
      <c r="B232" s="21" t="s">
        <v>80</v>
      </c>
      <c r="C232" s="21" t="s">
        <v>13</v>
      </c>
      <c r="D232" s="21">
        <v>36.42</v>
      </c>
      <c r="E232" s="21" t="s">
        <v>13</v>
      </c>
      <c r="F232" s="21">
        <v>398</v>
      </c>
      <c r="G232" s="2">
        <f>D233*E233+D234*E234+D232*F232</f>
        <v>479395.38</v>
      </c>
      <c r="H232" s="2">
        <v>0.88</v>
      </c>
      <c r="I232" s="25">
        <f>G232*H232</f>
        <v>421867.93440000003</v>
      </c>
      <c r="J232" s="11">
        <f t="shared" si="3"/>
        <v>421900</v>
      </c>
    </row>
    <row r="233" spans="1:10" ht="20.25" x14ac:dyDescent="0.25">
      <c r="A233" s="22"/>
      <c r="B233" s="21"/>
      <c r="C233" s="8" t="s">
        <v>15</v>
      </c>
      <c r="D233" s="2">
        <v>27.42</v>
      </c>
      <c r="E233" s="1">
        <v>15291</v>
      </c>
      <c r="F233" s="21"/>
      <c r="G233" s="2"/>
      <c r="H233" s="2"/>
      <c r="I233" s="26"/>
      <c r="J233" s="11"/>
    </row>
    <row r="234" spans="1:10" ht="20.25" x14ac:dyDescent="0.25">
      <c r="A234" s="22"/>
      <c r="B234" s="21"/>
      <c r="C234" s="8" t="s">
        <v>18</v>
      </c>
      <c r="D234" s="1">
        <v>9</v>
      </c>
      <c r="E234" s="1">
        <v>5069</v>
      </c>
      <c r="F234" s="21"/>
      <c r="G234" s="2"/>
      <c r="H234" s="2"/>
      <c r="I234" s="26"/>
      <c r="J234" s="11"/>
    </row>
    <row r="235" spans="1:10" ht="20.25" x14ac:dyDescent="0.25">
      <c r="A235" s="22">
        <v>63</v>
      </c>
      <c r="B235" s="21" t="s">
        <v>36</v>
      </c>
      <c r="C235" s="21" t="s">
        <v>13</v>
      </c>
      <c r="D235" s="21">
        <v>170</v>
      </c>
      <c r="E235" s="21" t="s">
        <v>13</v>
      </c>
      <c r="F235" s="21">
        <v>398</v>
      </c>
      <c r="G235" s="2">
        <f>D236*E236+D237*E237+D238*E238+D239*E239+D240*E240+D235*F235</f>
        <v>2448737.8000000003</v>
      </c>
      <c r="H235" s="2">
        <v>0.9</v>
      </c>
      <c r="I235" s="25">
        <f>G235*H235</f>
        <v>2203864.0200000005</v>
      </c>
      <c r="J235" s="11">
        <f t="shared" si="3"/>
        <v>2203900</v>
      </c>
    </row>
    <row r="236" spans="1:10" ht="20.25" x14ac:dyDescent="0.25">
      <c r="A236" s="22"/>
      <c r="B236" s="21"/>
      <c r="C236" s="8" t="s">
        <v>14</v>
      </c>
      <c r="D236" s="10">
        <v>46.1</v>
      </c>
      <c r="E236" s="1">
        <v>18467</v>
      </c>
      <c r="F236" s="21"/>
      <c r="G236" s="2"/>
      <c r="H236" s="2"/>
      <c r="I236" s="26"/>
      <c r="J236" s="11"/>
    </row>
    <row r="237" spans="1:10" ht="20.25" x14ac:dyDescent="0.25">
      <c r="A237" s="22"/>
      <c r="B237" s="21"/>
      <c r="C237" s="8" t="s">
        <v>15</v>
      </c>
      <c r="D237" s="7">
        <v>73.5</v>
      </c>
      <c r="E237" s="1">
        <v>15291</v>
      </c>
      <c r="F237" s="21"/>
      <c r="G237" s="2"/>
      <c r="H237" s="2"/>
      <c r="I237" s="26"/>
      <c r="J237" s="11"/>
    </row>
    <row r="238" spans="1:10" ht="20.25" x14ac:dyDescent="0.25">
      <c r="A238" s="22"/>
      <c r="B238" s="21"/>
      <c r="C238" s="8" t="s">
        <v>16</v>
      </c>
      <c r="D238" s="1">
        <v>13</v>
      </c>
      <c r="E238" s="1">
        <v>12022</v>
      </c>
      <c r="F238" s="21"/>
      <c r="G238" s="2"/>
      <c r="H238" s="2"/>
      <c r="I238" s="26"/>
      <c r="J238" s="11"/>
    </row>
    <row r="239" spans="1:10" ht="20.25" x14ac:dyDescent="0.25">
      <c r="A239" s="22"/>
      <c r="B239" s="21"/>
      <c r="C239" s="8" t="s">
        <v>17</v>
      </c>
      <c r="D239" s="1">
        <v>18</v>
      </c>
      <c r="E239" s="1">
        <v>8402</v>
      </c>
      <c r="F239" s="21"/>
      <c r="G239" s="2"/>
      <c r="H239" s="2"/>
      <c r="I239" s="26"/>
      <c r="J239" s="11"/>
    </row>
    <row r="240" spans="1:10" ht="20.25" x14ac:dyDescent="0.25">
      <c r="A240" s="22"/>
      <c r="B240" s="21"/>
      <c r="C240" s="8" t="s">
        <v>18</v>
      </c>
      <c r="D240" s="7">
        <v>19.399999999999999</v>
      </c>
      <c r="E240" s="1">
        <v>5069</v>
      </c>
      <c r="F240" s="21"/>
      <c r="G240" s="2"/>
      <c r="H240" s="2"/>
      <c r="I240" s="26"/>
      <c r="J240" s="11"/>
    </row>
    <row r="241" spans="1:10" ht="22.5" x14ac:dyDescent="0.25">
      <c r="A241" s="49" t="s">
        <v>127</v>
      </c>
      <c r="B241" s="50"/>
      <c r="C241" s="51"/>
      <c r="D241" s="31">
        <f>D242+D244+D246+D248+D251</f>
        <v>49.100000000000009</v>
      </c>
      <c r="E241" s="31" t="s">
        <v>13</v>
      </c>
      <c r="F241" s="31" t="s">
        <v>13</v>
      </c>
      <c r="G241" s="32">
        <f>G242+G244+G246+G248+G251</f>
        <v>446956.5</v>
      </c>
      <c r="H241" s="31" t="s">
        <v>13</v>
      </c>
      <c r="I241" s="34">
        <f>I242+I244+I246+I248+I251</f>
        <v>394967.28700000001</v>
      </c>
      <c r="J241" s="11">
        <f>SUM(J242:J251)</f>
        <v>395000</v>
      </c>
    </row>
    <row r="242" spans="1:10" ht="20.25" x14ac:dyDescent="0.25">
      <c r="A242" s="22">
        <v>64</v>
      </c>
      <c r="B242" s="21" t="s">
        <v>66</v>
      </c>
      <c r="C242" s="21" t="s">
        <v>13</v>
      </c>
      <c r="D242" s="21">
        <v>7.8</v>
      </c>
      <c r="E242" s="21" t="s">
        <v>13</v>
      </c>
      <c r="F242" s="21">
        <v>398</v>
      </c>
      <c r="G242" s="2">
        <f>D243*E243+D242*F242</f>
        <v>122374.2</v>
      </c>
      <c r="H242" s="2">
        <v>0.88</v>
      </c>
      <c r="I242" s="25">
        <f>G242*H242</f>
        <v>107689.296</v>
      </c>
      <c r="J242" s="11">
        <f t="shared" si="3"/>
        <v>107700</v>
      </c>
    </row>
    <row r="243" spans="1:10" ht="20.25" x14ac:dyDescent="0.25">
      <c r="A243" s="22"/>
      <c r="B243" s="21"/>
      <c r="C243" s="8" t="s">
        <v>15</v>
      </c>
      <c r="D243" s="7">
        <v>7.8</v>
      </c>
      <c r="E243" s="1">
        <v>15291</v>
      </c>
      <c r="F243" s="21"/>
      <c r="G243" s="2"/>
      <c r="H243" s="2"/>
      <c r="I243" s="26"/>
      <c r="J243" s="11"/>
    </row>
    <row r="244" spans="1:10" ht="20.25" x14ac:dyDescent="0.25">
      <c r="A244" s="22">
        <v>65</v>
      </c>
      <c r="B244" s="21" t="s">
        <v>111</v>
      </c>
      <c r="C244" s="21" t="s">
        <v>13</v>
      </c>
      <c r="D244" s="21">
        <v>6</v>
      </c>
      <c r="E244" s="21" t="s">
        <v>13</v>
      </c>
      <c r="F244" s="21">
        <v>398</v>
      </c>
      <c r="G244" s="2">
        <f>D245*E245+D244*F244</f>
        <v>94134</v>
      </c>
      <c r="H244" s="2">
        <v>0.88</v>
      </c>
      <c r="I244" s="25">
        <f>G244*H244</f>
        <v>82837.919999999998</v>
      </c>
      <c r="J244" s="11">
        <f t="shared" si="3"/>
        <v>82800</v>
      </c>
    </row>
    <row r="245" spans="1:10" ht="20.25" x14ac:dyDescent="0.25">
      <c r="A245" s="22"/>
      <c r="B245" s="21"/>
      <c r="C245" s="8" t="s">
        <v>15</v>
      </c>
      <c r="D245" s="1">
        <v>6</v>
      </c>
      <c r="E245" s="1">
        <v>15291</v>
      </c>
      <c r="F245" s="21"/>
      <c r="G245" s="2"/>
      <c r="H245" s="2"/>
      <c r="I245" s="26"/>
      <c r="J245" s="11"/>
    </row>
    <row r="246" spans="1:10" ht="20.25" x14ac:dyDescent="0.25">
      <c r="A246" s="22">
        <v>66</v>
      </c>
      <c r="B246" s="21" t="s">
        <v>49</v>
      </c>
      <c r="C246" s="21" t="s">
        <v>13</v>
      </c>
      <c r="D246" s="21">
        <v>26.1</v>
      </c>
      <c r="E246" s="21" t="s">
        <v>13</v>
      </c>
      <c r="F246" s="21">
        <v>398</v>
      </c>
      <c r="G246" s="2">
        <f>D247*E247+D246*F246</f>
        <v>142688.69999999998</v>
      </c>
      <c r="H246" s="2">
        <v>0.89</v>
      </c>
      <c r="I246" s="25">
        <f>G246*H246</f>
        <v>126992.94299999998</v>
      </c>
      <c r="J246" s="11">
        <f t="shared" si="3"/>
        <v>127000</v>
      </c>
    </row>
    <row r="247" spans="1:10" ht="20.25" x14ac:dyDescent="0.25">
      <c r="A247" s="22"/>
      <c r="B247" s="21"/>
      <c r="C247" s="8" t="s">
        <v>18</v>
      </c>
      <c r="D247" s="7">
        <v>26.1</v>
      </c>
      <c r="E247" s="1">
        <v>5069</v>
      </c>
      <c r="F247" s="21"/>
      <c r="G247" s="2"/>
      <c r="H247" s="2"/>
      <c r="I247" s="26"/>
      <c r="J247" s="11"/>
    </row>
    <row r="248" spans="1:10" ht="20.25" x14ac:dyDescent="0.25">
      <c r="A248" s="22">
        <v>67</v>
      </c>
      <c r="B248" s="21" t="s">
        <v>30</v>
      </c>
      <c r="C248" s="21" t="s">
        <v>13</v>
      </c>
      <c r="D248" s="21">
        <v>5.2</v>
      </c>
      <c r="E248" s="21" t="s">
        <v>13</v>
      </c>
      <c r="F248" s="21">
        <v>398</v>
      </c>
      <c r="G248" s="2">
        <f>D249*E249+D250*E250+D248*F248</f>
        <v>65891.600000000006</v>
      </c>
      <c r="H248" s="2">
        <v>0.88</v>
      </c>
      <c r="I248" s="25">
        <f>G248*H248</f>
        <v>57984.608000000007</v>
      </c>
      <c r="J248" s="11">
        <f t="shared" si="3"/>
        <v>58000</v>
      </c>
    </row>
    <row r="249" spans="1:10" ht="20.25" x14ac:dyDescent="0.25">
      <c r="A249" s="22"/>
      <c r="B249" s="21"/>
      <c r="C249" s="8" t="s">
        <v>15</v>
      </c>
      <c r="D249" s="10">
        <v>0.4</v>
      </c>
      <c r="E249" s="1">
        <v>15291</v>
      </c>
      <c r="F249" s="21"/>
      <c r="G249" s="2"/>
      <c r="H249" s="2"/>
      <c r="I249" s="26"/>
      <c r="J249" s="11"/>
    </row>
    <row r="250" spans="1:10" ht="20.25" x14ac:dyDescent="0.25">
      <c r="A250" s="22"/>
      <c r="B250" s="21"/>
      <c r="C250" s="8" t="s">
        <v>16</v>
      </c>
      <c r="D250" s="10">
        <v>4.8</v>
      </c>
      <c r="E250" s="1">
        <v>12022</v>
      </c>
      <c r="F250" s="21"/>
      <c r="G250" s="2"/>
      <c r="H250" s="2"/>
      <c r="I250" s="26"/>
      <c r="J250" s="11"/>
    </row>
    <row r="251" spans="1:10" ht="20.25" x14ac:dyDescent="0.25">
      <c r="A251" s="22">
        <v>68</v>
      </c>
      <c r="B251" s="21" t="s">
        <v>91</v>
      </c>
      <c r="C251" s="21" t="s">
        <v>13</v>
      </c>
      <c r="D251" s="21">
        <v>4</v>
      </c>
      <c r="E251" s="21" t="s">
        <v>13</v>
      </c>
      <c r="F251" s="21">
        <v>398</v>
      </c>
      <c r="G251" s="2">
        <f>D252*E252+D251*F251</f>
        <v>21868</v>
      </c>
      <c r="H251" s="2">
        <v>0.89</v>
      </c>
      <c r="I251" s="25">
        <f>G251*H251</f>
        <v>19462.52</v>
      </c>
      <c r="J251" s="11">
        <f t="shared" si="3"/>
        <v>19500</v>
      </c>
    </row>
    <row r="252" spans="1:10" ht="20.25" x14ac:dyDescent="0.25">
      <c r="A252" s="22"/>
      <c r="B252" s="21"/>
      <c r="C252" s="8" t="s">
        <v>18</v>
      </c>
      <c r="D252" s="13">
        <v>4</v>
      </c>
      <c r="E252" s="1">
        <v>5069</v>
      </c>
      <c r="F252" s="21"/>
      <c r="G252" s="2"/>
      <c r="H252" s="2"/>
      <c r="I252" s="26"/>
      <c r="J252" s="11"/>
    </row>
    <row r="253" spans="1:10" ht="22.5" x14ac:dyDescent="0.25">
      <c r="A253" s="49" t="s">
        <v>128</v>
      </c>
      <c r="B253" s="50"/>
      <c r="C253" s="51"/>
      <c r="D253" s="31">
        <f>D254+D256+D259</f>
        <v>205</v>
      </c>
      <c r="E253" s="31" t="s">
        <v>13</v>
      </c>
      <c r="F253" s="31" t="s">
        <v>13</v>
      </c>
      <c r="G253" s="32">
        <f>G254+G256+G259</f>
        <v>3054683</v>
      </c>
      <c r="H253" s="31" t="s">
        <v>13</v>
      </c>
      <c r="I253" s="34">
        <f>I254+I256+I259</f>
        <v>2702103.35</v>
      </c>
      <c r="J253" s="11">
        <f>SUM(J254:J259)</f>
        <v>2702100</v>
      </c>
    </row>
    <row r="254" spans="1:10" ht="20.25" x14ac:dyDescent="0.25">
      <c r="A254" s="22">
        <v>69</v>
      </c>
      <c r="B254" s="21" t="s">
        <v>32</v>
      </c>
      <c r="C254" s="21" t="s">
        <v>13</v>
      </c>
      <c r="D254" s="21">
        <v>7</v>
      </c>
      <c r="E254" s="21" t="s">
        <v>13</v>
      </c>
      <c r="F254" s="21">
        <v>398</v>
      </c>
      <c r="G254" s="2">
        <f>D255*E255+D254*F254</f>
        <v>109823</v>
      </c>
      <c r="H254" s="2">
        <v>0.85</v>
      </c>
      <c r="I254" s="25">
        <f>G254*H254</f>
        <v>93349.55</v>
      </c>
      <c r="J254" s="11">
        <f t="shared" si="3"/>
        <v>93300</v>
      </c>
    </row>
    <row r="255" spans="1:10" ht="20.25" x14ac:dyDescent="0.25">
      <c r="A255" s="22"/>
      <c r="B255" s="21"/>
      <c r="C255" s="8" t="s">
        <v>15</v>
      </c>
      <c r="D255" s="13">
        <v>7</v>
      </c>
      <c r="E255" s="1">
        <v>15291</v>
      </c>
      <c r="F255" s="21"/>
      <c r="G255" s="2"/>
      <c r="H255" s="2"/>
      <c r="I255" s="26"/>
      <c r="J255" s="11"/>
    </row>
    <row r="256" spans="1:10" ht="20.25" x14ac:dyDescent="0.25">
      <c r="A256" s="22">
        <v>70</v>
      </c>
      <c r="B256" s="21" t="s">
        <v>90</v>
      </c>
      <c r="C256" s="21" t="s">
        <v>13</v>
      </c>
      <c r="D256" s="21">
        <v>100</v>
      </c>
      <c r="E256" s="21" t="s">
        <v>13</v>
      </c>
      <c r="F256" s="21">
        <v>398</v>
      </c>
      <c r="G256" s="2">
        <f>D257*E257+D258*E258+D256*F256</f>
        <v>1727700</v>
      </c>
      <c r="H256" s="2">
        <v>0.89</v>
      </c>
      <c r="I256" s="25">
        <f>G256*H256</f>
        <v>1537653</v>
      </c>
      <c r="J256" s="11">
        <f t="shared" si="3"/>
        <v>1537700</v>
      </c>
    </row>
    <row r="257" spans="1:10" ht="20.25" x14ac:dyDescent="0.25">
      <c r="A257" s="22"/>
      <c r="B257" s="21"/>
      <c r="C257" s="8" t="s">
        <v>14</v>
      </c>
      <c r="D257" s="13">
        <v>50</v>
      </c>
      <c r="E257" s="1">
        <v>18467</v>
      </c>
      <c r="F257" s="21"/>
      <c r="G257" s="2"/>
      <c r="H257" s="2"/>
      <c r="I257" s="26"/>
      <c r="J257" s="11"/>
    </row>
    <row r="258" spans="1:10" ht="20.25" x14ac:dyDescent="0.25">
      <c r="A258" s="22"/>
      <c r="B258" s="21"/>
      <c r="C258" s="8" t="s">
        <v>15</v>
      </c>
      <c r="D258" s="13">
        <v>50</v>
      </c>
      <c r="E258" s="1">
        <v>15291</v>
      </c>
      <c r="F258" s="21"/>
      <c r="G258" s="2"/>
      <c r="H258" s="2"/>
      <c r="I258" s="26"/>
      <c r="J258" s="11"/>
    </row>
    <row r="259" spans="1:10" ht="20.25" x14ac:dyDescent="0.25">
      <c r="A259" s="22">
        <v>71</v>
      </c>
      <c r="B259" s="21" t="s">
        <v>89</v>
      </c>
      <c r="C259" s="21" t="s">
        <v>13</v>
      </c>
      <c r="D259" s="21">
        <v>98</v>
      </c>
      <c r="E259" s="21" t="s">
        <v>13</v>
      </c>
      <c r="F259" s="21">
        <v>398</v>
      </c>
      <c r="G259" s="2">
        <f>D260*E260+D259*F259</f>
        <v>1217160</v>
      </c>
      <c r="H259" s="2">
        <v>0.88</v>
      </c>
      <c r="I259" s="25">
        <f>G259*H259</f>
        <v>1071100.8</v>
      </c>
      <c r="J259" s="11">
        <f t="shared" si="3"/>
        <v>1071100</v>
      </c>
    </row>
    <row r="260" spans="1:10" ht="20.25" x14ac:dyDescent="0.25">
      <c r="A260" s="22"/>
      <c r="B260" s="21"/>
      <c r="C260" s="8" t="s">
        <v>16</v>
      </c>
      <c r="D260" s="13">
        <v>98</v>
      </c>
      <c r="E260" s="1">
        <v>12022</v>
      </c>
      <c r="F260" s="21"/>
      <c r="G260" s="2"/>
      <c r="H260" s="2"/>
      <c r="I260" s="26"/>
      <c r="J260" s="11"/>
    </row>
    <row r="261" spans="1:10" ht="22.5" x14ac:dyDescent="0.25">
      <c r="A261" s="49" t="s">
        <v>129</v>
      </c>
      <c r="B261" s="50"/>
      <c r="C261" s="51"/>
      <c r="D261" s="31">
        <f>D262</f>
        <v>24</v>
      </c>
      <c r="E261" s="31" t="s">
        <v>13</v>
      </c>
      <c r="F261" s="31" t="s">
        <v>13</v>
      </c>
      <c r="G261" s="32">
        <f>G262</f>
        <v>209135.5</v>
      </c>
      <c r="H261" s="31" t="s">
        <v>13</v>
      </c>
      <c r="I261" s="34">
        <f>I262</f>
        <v>179856.53</v>
      </c>
      <c r="J261" s="11">
        <f t="shared" si="3"/>
        <v>179900</v>
      </c>
    </row>
    <row r="262" spans="1:10" ht="20.25" x14ac:dyDescent="0.25">
      <c r="A262" s="22">
        <v>72</v>
      </c>
      <c r="B262" s="21" t="s">
        <v>51</v>
      </c>
      <c r="C262" s="21" t="s">
        <v>13</v>
      </c>
      <c r="D262" s="21">
        <v>24</v>
      </c>
      <c r="E262" s="21" t="s">
        <v>13</v>
      </c>
      <c r="F262" s="21">
        <v>398</v>
      </c>
      <c r="G262" s="2">
        <f>D263*E263+D264*E264+D265*E265+D262*F262</f>
        <v>209135.5</v>
      </c>
      <c r="H262" s="2">
        <v>0.86</v>
      </c>
      <c r="I262" s="25">
        <f>G262*H262</f>
        <v>179856.53</v>
      </c>
      <c r="J262" s="11">
        <f t="shared" si="3"/>
        <v>179900</v>
      </c>
    </row>
    <row r="263" spans="1:10" ht="20.25" x14ac:dyDescent="0.25">
      <c r="A263" s="22"/>
      <c r="B263" s="21"/>
      <c r="C263" s="8" t="s">
        <v>14</v>
      </c>
      <c r="D263" s="13">
        <v>4</v>
      </c>
      <c r="E263" s="1">
        <v>18467</v>
      </c>
      <c r="F263" s="21"/>
      <c r="G263" s="2"/>
      <c r="H263" s="2"/>
      <c r="I263" s="26"/>
      <c r="J263" s="11"/>
    </row>
    <row r="264" spans="1:10" ht="20.25" x14ac:dyDescent="0.25">
      <c r="A264" s="22"/>
      <c r="B264" s="21"/>
      <c r="C264" s="8" t="s">
        <v>16</v>
      </c>
      <c r="D264" s="7">
        <v>3.5</v>
      </c>
      <c r="E264" s="1">
        <v>12022</v>
      </c>
      <c r="F264" s="21"/>
      <c r="G264" s="2"/>
      <c r="H264" s="2"/>
      <c r="I264" s="26"/>
      <c r="J264" s="11"/>
    </row>
    <row r="265" spans="1:10" ht="20.25" x14ac:dyDescent="0.25">
      <c r="A265" s="22"/>
      <c r="B265" s="21"/>
      <c r="C265" s="8" t="s">
        <v>18</v>
      </c>
      <c r="D265" s="7">
        <v>16.5</v>
      </c>
      <c r="E265" s="1">
        <v>5069</v>
      </c>
      <c r="F265" s="21"/>
      <c r="G265" s="2"/>
      <c r="H265" s="2"/>
      <c r="I265" s="26"/>
      <c r="J265" s="11"/>
    </row>
    <row r="266" spans="1:10" ht="22.5" x14ac:dyDescent="0.25">
      <c r="A266" s="49" t="s">
        <v>130</v>
      </c>
      <c r="B266" s="50"/>
      <c r="C266" s="51"/>
      <c r="D266" s="31">
        <f>D267+D271+D274+D276+D278+D281+D283+D285+D289</f>
        <v>289.55999999999995</v>
      </c>
      <c r="E266" s="31" t="s">
        <v>13</v>
      </c>
      <c r="F266" s="31" t="s">
        <v>13</v>
      </c>
      <c r="G266" s="32">
        <f>G267+G271+G274+G276+G278+G281+G283+G285+G289</f>
        <v>3801571.69</v>
      </c>
      <c r="H266" s="31" t="s">
        <v>13</v>
      </c>
      <c r="I266" s="34">
        <f>I267+I271+I274+I276+I278+I281+I283+I285+I289</f>
        <v>3238632.4761999999</v>
      </c>
      <c r="J266" s="11">
        <f>SUM(J267:J289)</f>
        <v>3238800</v>
      </c>
    </row>
    <row r="267" spans="1:10" ht="20.25" x14ac:dyDescent="0.25">
      <c r="A267" s="22">
        <v>73</v>
      </c>
      <c r="B267" s="21" t="s">
        <v>68</v>
      </c>
      <c r="C267" s="21" t="s">
        <v>13</v>
      </c>
      <c r="D267" s="21">
        <v>4.5</v>
      </c>
      <c r="E267" s="21" t="s">
        <v>13</v>
      </c>
      <c r="F267" s="21">
        <v>398</v>
      </c>
      <c r="G267" s="2">
        <f>D268*E268+D269*E269+D270*E270+D267*F267</f>
        <v>46633.5</v>
      </c>
      <c r="H267" s="2">
        <v>0.92</v>
      </c>
      <c r="I267" s="25">
        <f>G267*H267</f>
        <v>42902.82</v>
      </c>
      <c r="J267" s="11">
        <f t="shared" ref="J267:J294" si="4">ROUND(I267,-2)</f>
        <v>42900</v>
      </c>
    </row>
    <row r="268" spans="1:10" ht="20.25" x14ac:dyDescent="0.25">
      <c r="A268" s="22"/>
      <c r="B268" s="21"/>
      <c r="C268" s="8" t="s">
        <v>14</v>
      </c>
      <c r="D268" s="7">
        <v>0.5</v>
      </c>
      <c r="E268" s="1">
        <v>18467</v>
      </c>
      <c r="F268" s="21"/>
      <c r="G268" s="2"/>
      <c r="H268" s="2"/>
      <c r="I268" s="26"/>
      <c r="J268" s="11"/>
    </row>
    <row r="269" spans="1:10" ht="20.25" x14ac:dyDescent="0.25">
      <c r="A269" s="22"/>
      <c r="B269" s="21"/>
      <c r="C269" s="8" t="s">
        <v>15</v>
      </c>
      <c r="D269" s="7">
        <v>1.5</v>
      </c>
      <c r="E269" s="1">
        <v>15291</v>
      </c>
      <c r="F269" s="21"/>
      <c r="G269" s="2"/>
      <c r="H269" s="2"/>
      <c r="I269" s="26"/>
      <c r="J269" s="11"/>
    </row>
    <row r="270" spans="1:10" ht="20.25" x14ac:dyDescent="0.25">
      <c r="A270" s="22"/>
      <c r="B270" s="21"/>
      <c r="C270" s="8" t="s">
        <v>18</v>
      </c>
      <c r="D270" s="7">
        <v>2.5</v>
      </c>
      <c r="E270" s="1">
        <v>5069</v>
      </c>
      <c r="F270" s="21"/>
      <c r="G270" s="2"/>
      <c r="H270" s="2"/>
      <c r="I270" s="26"/>
      <c r="J270" s="11"/>
    </row>
    <row r="271" spans="1:10" ht="20.25" x14ac:dyDescent="0.25">
      <c r="A271" s="22">
        <v>74</v>
      </c>
      <c r="B271" s="21" t="s">
        <v>59</v>
      </c>
      <c r="C271" s="21" t="s">
        <v>13</v>
      </c>
      <c r="D271" s="21">
        <v>32.4</v>
      </c>
      <c r="E271" s="21" t="s">
        <v>13</v>
      </c>
      <c r="F271" s="21">
        <v>398</v>
      </c>
      <c r="G271" s="2">
        <f>D272*E272+D273*E273+D271*F271</f>
        <v>492478.9</v>
      </c>
      <c r="H271" s="2">
        <v>0.92</v>
      </c>
      <c r="I271" s="25">
        <f>G271*H271</f>
        <v>453080.58800000005</v>
      </c>
      <c r="J271" s="11">
        <f t="shared" si="4"/>
        <v>453100</v>
      </c>
    </row>
    <row r="272" spans="1:10" ht="20.25" x14ac:dyDescent="0.25">
      <c r="A272" s="22"/>
      <c r="B272" s="21"/>
      <c r="C272" s="8" t="s">
        <v>15</v>
      </c>
      <c r="D272" s="7">
        <v>30.1</v>
      </c>
      <c r="E272" s="1">
        <v>15291</v>
      </c>
      <c r="F272" s="21"/>
      <c r="G272" s="2"/>
      <c r="H272" s="2"/>
      <c r="I272" s="26"/>
      <c r="J272" s="11"/>
    </row>
    <row r="273" spans="1:10" ht="20.25" x14ac:dyDescent="0.25">
      <c r="A273" s="22"/>
      <c r="B273" s="21"/>
      <c r="C273" s="8" t="s">
        <v>17</v>
      </c>
      <c r="D273" s="7">
        <v>2.2999999999999998</v>
      </c>
      <c r="E273" s="1">
        <v>8402</v>
      </c>
      <c r="F273" s="21"/>
      <c r="G273" s="2"/>
      <c r="H273" s="2"/>
      <c r="I273" s="26"/>
      <c r="J273" s="11"/>
    </row>
    <row r="274" spans="1:10" ht="20.25" x14ac:dyDescent="0.25">
      <c r="A274" s="22">
        <v>75</v>
      </c>
      <c r="B274" s="21" t="s">
        <v>61</v>
      </c>
      <c r="C274" s="21" t="s">
        <v>13</v>
      </c>
      <c r="D274" s="21">
        <v>5</v>
      </c>
      <c r="E274" s="21" t="s">
        <v>13</v>
      </c>
      <c r="F274" s="21">
        <v>398</v>
      </c>
      <c r="G274" s="2">
        <f>D275*E275+D274*F274</f>
        <v>78445</v>
      </c>
      <c r="H274" s="2">
        <v>0.92</v>
      </c>
      <c r="I274" s="25">
        <f>G274*H274</f>
        <v>72169.400000000009</v>
      </c>
      <c r="J274" s="11">
        <f t="shared" si="4"/>
        <v>72200</v>
      </c>
    </row>
    <row r="275" spans="1:10" ht="20.25" x14ac:dyDescent="0.25">
      <c r="A275" s="22"/>
      <c r="B275" s="21"/>
      <c r="C275" s="8" t="s">
        <v>15</v>
      </c>
      <c r="D275" s="1">
        <v>5</v>
      </c>
      <c r="E275" s="1">
        <v>15291</v>
      </c>
      <c r="F275" s="21"/>
      <c r="G275" s="2"/>
      <c r="H275" s="2"/>
      <c r="I275" s="26"/>
      <c r="J275" s="11"/>
    </row>
    <row r="276" spans="1:10" ht="20.25" x14ac:dyDescent="0.25">
      <c r="A276" s="22">
        <v>76</v>
      </c>
      <c r="B276" s="21" t="s">
        <v>92</v>
      </c>
      <c r="C276" s="21" t="s">
        <v>13</v>
      </c>
      <c r="D276" s="21">
        <v>5.14</v>
      </c>
      <c r="E276" s="21" t="s">
        <v>13</v>
      </c>
      <c r="F276" s="21">
        <v>398</v>
      </c>
      <c r="G276" s="2">
        <f>D277*E277+D276*F276</f>
        <v>80641.459999999992</v>
      </c>
      <c r="H276" s="2">
        <v>0.91</v>
      </c>
      <c r="I276" s="25">
        <f>G276*H276</f>
        <v>73383.728600000002</v>
      </c>
      <c r="J276" s="11">
        <f t="shared" si="4"/>
        <v>73400</v>
      </c>
    </row>
    <row r="277" spans="1:10" ht="20.25" x14ac:dyDescent="0.25">
      <c r="A277" s="22"/>
      <c r="B277" s="21"/>
      <c r="C277" s="8" t="s">
        <v>15</v>
      </c>
      <c r="D277" s="2">
        <v>5.14</v>
      </c>
      <c r="E277" s="1">
        <v>15291</v>
      </c>
      <c r="F277" s="21"/>
      <c r="G277" s="2"/>
      <c r="H277" s="2"/>
      <c r="I277" s="26"/>
      <c r="J277" s="11"/>
    </row>
    <row r="278" spans="1:10" ht="20.25" x14ac:dyDescent="0.25">
      <c r="A278" s="22">
        <v>77</v>
      </c>
      <c r="B278" s="21" t="s">
        <v>69</v>
      </c>
      <c r="C278" s="21" t="s">
        <v>13</v>
      </c>
      <c r="D278" s="21">
        <v>85</v>
      </c>
      <c r="E278" s="21" t="s">
        <v>13</v>
      </c>
      <c r="F278" s="21">
        <v>398</v>
      </c>
      <c r="G278" s="2">
        <f>D279*E279+D280*E280+D278*F278</f>
        <v>1170115</v>
      </c>
      <c r="H278" s="2">
        <v>0.9</v>
      </c>
      <c r="I278" s="25">
        <f>G278*H278</f>
        <v>1053103.5</v>
      </c>
      <c r="J278" s="11">
        <f t="shared" si="4"/>
        <v>1053100</v>
      </c>
    </row>
    <row r="279" spans="1:10" ht="20.25" x14ac:dyDescent="0.25">
      <c r="A279" s="22"/>
      <c r="B279" s="21"/>
      <c r="C279" s="8" t="s">
        <v>15</v>
      </c>
      <c r="D279" s="1">
        <v>35</v>
      </c>
      <c r="E279" s="1">
        <v>15291</v>
      </c>
      <c r="F279" s="21"/>
      <c r="G279" s="2"/>
      <c r="H279" s="2"/>
      <c r="I279" s="26"/>
      <c r="J279" s="11"/>
    </row>
    <row r="280" spans="1:10" ht="20.25" x14ac:dyDescent="0.25">
      <c r="A280" s="22"/>
      <c r="B280" s="21"/>
      <c r="C280" s="8" t="s">
        <v>16</v>
      </c>
      <c r="D280" s="1">
        <v>50</v>
      </c>
      <c r="E280" s="1">
        <v>12022</v>
      </c>
      <c r="F280" s="21"/>
      <c r="G280" s="2"/>
      <c r="H280" s="2"/>
      <c r="I280" s="26"/>
      <c r="J280" s="11"/>
    </row>
    <row r="281" spans="1:10" ht="20.25" x14ac:dyDescent="0.25">
      <c r="A281" s="22">
        <v>78</v>
      </c>
      <c r="B281" s="21" t="s">
        <v>70</v>
      </c>
      <c r="C281" s="21" t="s">
        <v>13</v>
      </c>
      <c r="D281" s="21">
        <v>46.8</v>
      </c>
      <c r="E281" s="21" t="s">
        <v>13</v>
      </c>
      <c r="F281" s="21">
        <v>398</v>
      </c>
      <c r="G281" s="2">
        <f>D282*E282+D281*F281</f>
        <v>411840</v>
      </c>
      <c r="H281" s="2">
        <v>0.91</v>
      </c>
      <c r="I281" s="25">
        <f>G281*H281</f>
        <v>374774.4</v>
      </c>
      <c r="J281" s="11">
        <f t="shared" si="4"/>
        <v>374800</v>
      </c>
    </row>
    <row r="282" spans="1:10" ht="20.25" x14ac:dyDescent="0.25">
      <c r="A282" s="22"/>
      <c r="B282" s="21"/>
      <c r="C282" s="8" t="s">
        <v>17</v>
      </c>
      <c r="D282" s="7">
        <v>46.8</v>
      </c>
      <c r="E282" s="1">
        <v>8402</v>
      </c>
      <c r="F282" s="21"/>
      <c r="G282" s="2"/>
      <c r="H282" s="2"/>
      <c r="I282" s="26"/>
      <c r="J282" s="11"/>
    </row>
    <row r="283" spans="1:10" ht="20.25" x14ac:dyDescent="0.25">
      <c r="A283" s="22">
        <v>79</v>
      </c>
      <c r="B283" s="21" t="s">
        <v>60</v>
      </c>
      <c r="C283" s="21" t="s">
        <v>13</v>
      </c>
      <c r="D283" s="21">
        <v>0.87</v>
      </c>
      <c r="E283" s="21" t="s">
        <v>13</v>
      </c>
      <c r="F283" s="21">
        <v>398</v>
      </c>
      <c r="G283" s="2">
        <f>D284*E284+D283*F283</f>
        <v>13649.43</v>
      </c>
      <c r="H283" s="2">
        <v>0.92</v>
      </c>
      <c r="I283" s="25">
        <f>G283*H283</f>
        <v>12557.475600000002</v>
      </c>
      <c r="J283" s="11">
        <f t="shared" si="4"/>
        <v>12600</v>
      </c>
    </row>
    <row r="284" spans="1:10" ht="20.25" x14ac:dyDescent="0.25">
      <c r="A284" s="22"/>
      <c r="B284" s="21"/>
      <c r="C284" s="8" t="s">
        <v>15</v>
      </c>
      <c r="D284" s="2">
        <v>0.87</v>
      </c>
      <c r="E284" s="1">
        <v>15291</v>
      </c>
      <c r="F284" s="21"/>
      <c r="G284" s="2"/>
      <c r="H284" s="2"/>
      <c r="I284" s="26"/>
      <c r="J284" s="11"/>
    </row>
    <row r="285" spans="1:10" ht="20.25" x14ac:dyDescent="0.25">
      <c r="A285" s="22">
        <v>80</v>
      </c>
      <c r="B285" s="21" t="s">
        <v>71</v>
      </c>
      <c r="C285" s="21" t="s">
        <v>13</v>
      </c>
      <c r="D285" s="21">
        <v>74.849999999999994</v>
      </c>
      <c r="E285" s="21" t="s">
        <v>13</v>
      </c>
      <c r="F285" s="21">
        <v>398</v>
      </c>
      <c r="G285" s="2">
        <f>D286*E286+D287*E287+D288*E288+D285*F285</f>
        <v>1077043.3999999999</v>
      </c>
      <c r="H285" s="2">
        <v>0.71</v>
      </c>
      <c r="I285" s="25">
        <f>G285*H285</f>
        <v>764700.8139999999</v>
      </c>
      <c r="J285" s="11">
        <f t="shared" si="4"/>
        <v>764700</v>
      </c>
    </row>
    <row r="286" spans="1:10" ht="20.25" x14ac:dyDescent="0.25">
      <c r="A286" s="22"/>
      <c r="B286" s="21"/>
      <c r="C286" s="8" t="s">
        <v>15</v>
      </c>
      <c r="D286" s="7">
        <v>53.6</v>
      </c>
      <c r="E286" s="1">
        <v>15291</v>
      </c>
      <c r="F286" s="21"/>
      <c r="G286" s="2"/>
      <c r="H286" s="2"/>
      <c r="I286" s="26"/>
      <c r="J286" s="11"/>
    </row>
    <row r="287" spans="1:10" ht="20.25" x14ac:dyDescent="0.25">
      <c r="A287" s="22"/>
      <c r="B287" s="21"/>
      <c r="C287" s="8" t="s">
        <v>16</v>
      </c>
      <c r="D287" s="2">
        <v>17.25</v>
      </c>
      <c r="E287" s="1">
        <v>12022</v>
      </c>
      <c r="F287" s="21"/>
      <c r="G287" s="2"/>
      <c r="H287" s="2"/>
      <c r="I287" s="26"/>
      <c r="J287" s="11"/>
    </row>
    <row r="288" spans="1:10" ht="20.25" x14ac:dyDescent="0.25">
      <c r="A288" s="22"/>
      <c r="B288" s="21"/>
      <c r="C288" s="8" t="s">
        <v>18</v>
      </c>
      <c r="D288" s="1">
        <v>4</v>
      </c>
      <c r="E288" s="1">
        <v>5069</v>
      </c>
      <c r="F288" s="21"/>
      <c r="G288" s="2"/>
      <c r="H288" s="2"/>
      <c r="I288" s="26"/>
      <c r="J288" s="11"/>
    </row>
    <row r="289" spans="1:10" ht="20.25" x14ac:dyDescent="0.25">
      <c r="A289" s="22">
        <v>81</v>
      </c>
      <c r="B289" s="21" t="s">
        <v>72</v>
      </c>
      <c r="C289" s="21" t="s">
        <v>13</v>
      </c>
      <c r="D289" s="21">
        <v>35</v>
      </c>
      <c r="E289" s="21" t="s">
        <v>13</v>
      </c>
      <c r="F289" s="21">
        <v>398</v>
      </c>
      <c r="G289" s="2">
        <f>D290*E290+D291*E291+D292*E292+D289*F289</f>
        <v>430725</v>
      </c>
      <c r="H289" s="2">
        <v>0.91</v>
      </c>
      <c r="I289" s="25">
        <f>G289*H289</f>
        <v>391959.75</v>
      </c>
      <c r="J289" s="11">
        <f t="shared" si="4"/>
        <v>392000</v>
      </c>
    </row>
    <row r="290" spans="1:10" ht="20.25" x14ac:dyDescent="0.25">
      <c r="A290" s="22"/>
      <c r="B290" s="21"/>
      <c r="C290" s="8" t="s">
        <v>14</v>
      </c>
      <c r="D290" s="1">
        <v>5</v>
      </c>
      <c r="E290" s="1">
        <v>18467</v>
      </c>
      <c r="F290" s="21"/>
      <c r="G290" s="2"/>
      <c r="H290" s="2"/>
      <c r="I290" s="26"/>
      <c r="J290" s="11"/>
    </row>
    <row r="291" spans="1:10" ht="20.25" x14ac:dyDescent="0.25">
      <c r="A291" s="22"/>
      <c r="B291" s="21"/>
      <c r="C291" s="8" t="s">
        <v>16</v>
      </c>
      <c r="D291" s="1">
        <v>20</v>
      </c>
      <c r="E291" s="1">
        <v>12022</v>
      </c>
      <c r="F291" s="21"/>
      <c r="G291" s="2"/>
      <c r="H291" s="2"/>
      <c r="I291" s="26"/>
      <c r="J291" s="11"/>
    </row>
    <row r="292" spans="1:10" ht="20.25" x14ac:dyDescent="0.25">
      <c r="A292" s="22"/>
      <c r="B292" s="21"/>
      <c r="C292" s="8" t="s">
        <v>17</v>
      </c>
      <c r="D292" s="1">
        <v>10</v>
      </c>
      <c r="E292" s="1">
        <v>8402</v>
      </c>
      <c r="F292" s="21"/>
      <c r="G292" s="2"/>
      <c r="H292" s="2"/>
      <c r="I292" s="26"/>
      <c r="J292" s="11"/>
    </row>
    <row r="293" spans="1:10" ht="22.5" x14ac:dyDescent="0.25">
      <c r="A293" s="49" t="s">
        <v>87</v>
      </c>
      <c r="B293" s="50"/>
      <c r="C293" s="51"/>
      <c r="D293" s="31">
        <f>D294</f>
        <v>2.79</v>
      </c>
      <c r="E293" s="31" t="s">
        <v>13</v>
      </c>
      <c r="F293" s="31" t="s">
        <v>13</v>
      </c>
      <c r="G293" s="32">
        <f>G294</f>
        <v>50693.30999999999</v>
      </c>
      <c r="H293" s="31" t="s">
        <v>13</v>
      </c>
      <c r="I293" s="34">
        <f>I294</f>
        <v>38019.982499999991</v>
      </c>
      <c r="J293" s="11">
        <f t="shared" si="4"/>
        <v>38000</v>
      </c>
    </row>
    <row r="294" spans="1:10" ht="20.25" x14ac:dyDescent="0.25">
      <c r="A294" s="22">
        <v>82</v>
      </c>
      <c r="B294" s="21" t="s">
        <v>87</v>
      </c>
      <c r="C294" s="21" t="s">
        <v>13</v>
      </c>
      <c r="D294" s="21">
        <v>2.79</v>
      </c>
      <c r="E294" s="21" t="s">
        <v>13</v>
      </c>
      <c r="F294" s="21">
        <v>398</v>
      </c>
      <c r="G294" s="2">
        <f>D295*E295+D296*E296+D297*E297+D298*E298+D299*E299+D294*F294</f>
        <v>50693.30999999999</v>
      </c>
      <c r="H294" s="2">
        <v>0.75</v>
      </c>
      <c r="I294" s="25">
        <f>G294*H294</f>
        <v>38019.982499999991</v>
      </c>
      <c r="J294" s="11">
        <f t="shared" si="4"/>
        <v>38000</v>
      </c>
    </row>
    <row r="295" spans="1:10" ht="20.25" x14ac:dyDescent="0.25">
      <c r="A295" s="22"/>
      <c r="B295" s="21"/>
      <c r="C295" s="8" t="s">
        <v>14</v>
      </c>
      <c r="D295" s="7">
        <v>2.5</v>
      </c>
      <c r="E295" s="1">
        <v>18467</v>
      </c>
      <c r="F295" s="21"/>
      <c r="G295" s="2"/>
      <c r="H295" s="2"/>
      <c r="I295" s="26"/>
      <c r="J295" s="11"/>
    </row>
    <row r="296" spans="1:10" ht="20.25" x14ac:dyDescent="0.25">
      <c r="A296" s="22"/>
      <c r="B296" s="21"/>
      <c r="C296" s="8" t="s">
        <v>15</v>
      </c>
      <c r="D296" s="2">
        <v>0.14000000000000001</v>
      </c>
      <c r="E296" s="1">
        <v>15291</v>
      </c>
      <c r="F296" s="21"/>
      <c r="G296" s="2"/>
      <c r="H296" s="2"/>
      <c r="I296" s="26"/>
      <c r="J296" s="11"/>
    </row>
    <row r="297" spans="1:10" ht="20.25" x14ac:dyDescent="0.25">
      <c r="A297" s="22"/>
      <c r="B297" s="21"/>
      <c r="C297" s="8" t="s">
        <v>16</v>
      </c>
      <c r="D297" s="2">
        <v>0.05</v>
      </c>
      <c r="E297" s="1">
        <v>12022</v>
      </c>
      <c r="F297" s="21"/>
      <c r="G297" s="2"/>
      <c r="H297" s="2"/>
      <c r="I297" s="26"/>
      <c r="J297" s="11"/>
    </row>
    <row r="298" spans="1:10" ht="20.25" x14ac:dyDescent="0.25">
      <c r="A298" s="22"/>
      <c r="B298" s="21"/>
      <c r="C298" s="8" t="s">
        <v>17</v>
      </c>
      <c r="D298" s="2">
        <v>0.05</v>
      </c>
      <c r="E298" s="1">
        <v>8402</v>
      </c>
      <c r="F298" s="21"/>
      <c r="G298" s="2"/>
      <c r="H298" s="2"/>
      <c r="I298" s="26"/>
      <c r="J298" s="11"/>
    </row>
    <row r="299" spans="1:10" ht="21" thickBot="1" x14ac:dyDescent="0.3">
      <c r="A299" s="3"/>
      <c r="B299" s="4"/>
      <c r="C299" s="9" t="s">
        <v>18</v>
      </c>
      <c r="D299" s="6">
        <v>0.05</v>
      </c>
      <c r="E299" s="5">
        <v>5069</v>
      </c>
      <c r="F299" s="4"/>
      <c r="G299" s="6"/>
      <c r="H299" s="6"/>
      <c r="I299" s="27"/>
      <c r="J299" s="48"/>
    </row>
  </sheetData>
  <mergeCells count="28">
    <mergeCell ref="I4:I6"/>
    <mergeCell ref="C4:C6"/>
    <mergeCell ref="D4:D6"/>
    <mergeCell ref="E4:E6"/>
    <mergeCell ref="F4:F6"/>
    <mergeCell ref="G4:G6"/>
    <mergeCell ref="H4:H6"/>
    <mergeCell ref="A56:C56"/>
    <mergeCell ref="A72:C72"/>
    <mergeCell ref="A4:A6"/>
    <mergeCell ref="B4:B6"/>
    <mergeCell ref="A36:C36"/>
    <mergeCell ref="A3:J3"/>
    <mergeCell ref="J4:J6"/>
    <mergeCell ref="A293:C293"/>
    <mergeCell ref="A7:C7"/>
    <mergeCell ref="A188:C188"/>
    <mergeCell ref="A241:C241"/>
    <mergeCell ref="A253:C253"/>
    <mergeCell ref="A261:C261"/>
    <mergeCell ref="A266:C266"/>
    <mergeCell ref="A92:C92"/>
    <mergeCell ref="A138:C138"/>
    <mergeCell ref="A151:C151"/>
    <mergeCell ref="A163:C163"/>
    <mergeCell ref="A173:C173"/>
    <mergeCell ref="A8:C8"/>
    <mergeCell ref="A22:C22"/>
  </mergeCells>
  <pageMargins left="0.25" right="0.25" top="0.75" bottom="0.75" header="0.3" footer="0.3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8"/>
  <sheetViews>
    <sheetView tabSelected="1" zoomScale="70" zoomScaleNormal="70" zoomScaleSheetLayoutView="70" workbookViewId="0">
      <selection activeCell="A3" sqref="A3:J3"/>
    </sheetView>
  </sheetViews>
  <sheetFormatPr defaultRowHeight="15" x14ac:dyDescent="0.25"/>
  <cols>
    <col min="1" max="1" width="10.140625" style="29" customWidth="1"/>
    <col min="2" max="2" width="76.42578125" style="29" customWidth="1"/>
    <col min="3" max="3" width="19.85546875" style="29" customWidth="1"/>
    <col min="4" max="4" width="29.85546875" style="29" customWidth="1"/>
    <col min="5" max="6" width="25.42578125" style="29" customWidth="1"/>
    <col min="7" max="7" width="28.42578125" style="29" customWidth="1"/>
    <col min="8" max="8" width="24.42578125" style="29" customWidth="1"/>
    <col min="9" max="9" width="31.42578125" style="29" customWidth="1"/>
    <col min="10" max="10" width="31.5703125" style="29" customWidth="1"/>
    <col min="11" max="16384" width="9.140625" style="29"/>
  </cols>
  <sheetData>
    <row r="1" spans="1:12" ht="18.75" x14ac:dyDescent="0.25">
      <c r="J1" s="67" t="s">
        <v>137</v>
      </c>
    </row>
    <row r="2" spans="1:12" ht="18.75" x14ac:dyDescent="0.25">
      <c r="J2" s="68" t="s">
        <v>139</v>
      </c>
    </row>
    <row r="3" spans="1:12" ht="98.25" customHeight="1" thickBot="1" x14ac:dyDescent="0.3">
      <c r="A3" s="61" t="s">
        <v>142</v>
      </c>
      <c r="B3" s="61"/>
      <c r="C3" s="61"/>
      <c r="D3" s="61"/>
      <c r="E3" s="61"/>
      <c r="F3" s="61"/>
      <c r="G3" s="61"/>
      <c r="H3" s="61"/>
      <c r="I3" s="61"/>
      <c r="J3" s="61"/>
      <c r="K3" s="28"/>
      <c r="L3" s="28"/>
    </row>
    <row r="4" spans="1:12" ht="55.5" customHeight="1" x14ac:dyDescent="0.25">
      <c r="A4" s="57" t="s">
        <v>0</v>
      </c>
      <c r="B4" s="55" t="s">
        <v>4</v>
      </c>
      <c r="C4" s="62" t="s">
        <v>135</v>
      </c>
      <c r="D4" s="55" t="s">
        <v>10</v>
      </c>
      <c r="E4" s="55" t="s">
        <v>2</v>
      </c>
      <c r="F4" s="55" t="s">
        <v>3</v>
      </c>
      <c r="G4" s="55" t="s">
        <v>6</v>
      </c>
      <c r="H4" s="55" t="s">
        <v>11</v>
      </c>
      <c r="I4" s="59" t="s">
        <v>1</v>
      </c>
      <c r="J4" s="65" t="s">
        <v>134</v>
      </c>
      <c r="K4" s="28"/>
      <c r="L4" s="28"/>
    </row>
    <row r="5" spans="1:12" ht="150" customHeight="1" x14ac:dyDescent="0.25">
      <c r="A5" s="58"/>
      <c r="B5" s="56"/>
      <c r="C5" s="63"/>
      <c r="D5" s="56"/>
      <c r="E5" s="56"/>
      <c r="F5" s="56"/>
      <c r="G5" s="56"/>
      <c r="H5" s="56"/>
      <c r="I5" s="60"/>
      <c r="J5" s="66"/>
      <c r="K5" s="30"/>
      <c r="L5" s="30"/>
    </row>
    <row r="6" spans="1:12" ht="15" customHeight="1" x14ac:dyDescent="0.25">
      <c r="A6" s="58"/>
      <c r="B6" s="56"/>
      <c r="C6" s="64"/>
      <c r="D6" s="56"/>
      <c r="E6" s="56"/>
      <c r="F6" s="56"/>
      <c r="G6" s="56"/>
      <c r="H6" s="56"/>
      <c r="I6" s="60"/>
      <c r="J6" s="66"/>
    </row>
    <row r="7" spans="1:12" ht="37.5" customHeight="1" x14ac:dyDescent="0.25">
      <c r="A7" s="52" t="s">
        <v>131</v>
      </c>
      <c r="B7" s="53"/>
      <c r="C7" s="54"/>
      <c r="D7" s="18">
        <f>D8+D16+D27+D37+D42+D72+D83+D89+D94+D102+D142+D145+D150+D155+D182</f>
        <v>2018.3059999999998</v>
      </c>
      <c r="E7" s="19" t="s">
        <v>13</v>
      </c>
      <c r="F7" s="19" t="s">
        <v>13</v>
      </c>
      <c r="G7" s="18">
        <f>G8+G16+G27+G37+G42+G72+G83+G89+G94+G102+G142+G145+G150+G155+G182</f>
        <v>24356717.169999994</v>
      </c>
      <c r="H7" s="19" t="s">
        <v>13</v>
      </c>
      <c r="I7" s="23">
        <f>I8+I16+I27+I37+I42+I72+I83+I89+I94+I102+I142+I145+I150+I155+I182</f>
        <v>21619020.668200001</v>
      </c>
      <c r="J7" s="20">
        <f>J8+J16+J27+J37+J42+J72+J83+J89+J94+J102+J142+J145+J150+J155+J182</f>
        <v>21619000</v>
      </c>
    </row>
    <row r="8" spans="1:12" ht="22.5" x14ac:dyDescent="0.25">
      <c r="A8" s="49" t="s">
        <v>116</v>
      </c>
      <c r="B8" s="50"/>
      <c r="C8" s="51"/>
      <c r="D8" s="31">
        <f>D9+D13</f>
        <v>151.4</v>
      </c>
      <c r="E8" s="31" t="s">
        <v>13</v>
      </c>
      <c r="F8" s="31" t="s">
        <v>13</v>
      </c>
      <c r="G8" s="32">
        <f>G9+G13</f>
        <v>1783085.2</v>
      </c>
      <c r="H8" s="31" t="s">
        <v>13</v>
      </c>
      <c r="I8" s="34">
        <f>I9+I13</f>
        <v>1622607.5320000001</v>
      </c>
      <c r="J8" s="11">
        <f>SUM(J9:J13)</f>
        <v>1622600</v>
      </c>
    </row>
    <row r="9" spans="1:12" ht="20.25" x14ac:dyDescent="0.25">
      <c r="A9" s="22">
        <v>1</v>
      </c>
      <c r="B9" s="21" t="s">
        <v>48</v>
      </c>
      <c r="C9" s="21" t="s">
        <v>13</v>
      </c>
      <c r="D9" s="21">
        <v>61.4</v>
      </c>
      <c r="E9" s="21" t="s">
        <v>13</v>
      </c>
      <c r="F9" s="21">
        <v>398</v>
      </c>
      <c r="G9" s="2">
        <f>D10*E10+D11*E11+D12*E12+D9*F9</f>
        <v>891953</v>
      </c>
      <c r="H9" s="2">
        <v>0.91</v>
      </c>
      <c r="I9" s="25">
        <f>G9*H9</f>
        <v>811677.23</v>
      </c>
      <c r="J9" s="11">
        <f t="shared" ref="J9:J66" si="0">ROUND(I9,-2)</f>
        <v>811700</v>
      </c>
    </row>
    <row r="10" spans="1:12" ht="20.25" x14ac:dyDescent="0.25">
      <c r="A10" s="22"/>
      <c r="B10" s="21"/>
      <c r="C10" s="8" t="s">
        <v>14</v>
      </c>
      <c r="D10" s="21">
        <v>15</v>
      </c>
      <c r="E10" s="1">
        <v>18467</v>
      </c>
      <c r="F10" s="21"/>
      <c r="G10" s="21"/>
      <c r="H10" s="21"/>
      <c r="I10" s="24"/>
      <c r="J10" s="11"/>
    </row>
    <row r="11" spans="1:12" ht="20.25" x14ac:dyDescent="0.25">
      <c r="A11" s="22"/>
      <c r="B11" s="21"/>
      <c r="C11" s="8" t="s">
        <v>15</v>
      </c>
      <c r="D11" s="21">
        <v>10</v>
      </c>
      <c r="E11" s="1">
        <v>15291</v>
      </c>
      <c r="F11" s="21"/>
      <c r="G11" s="21"/>
      <c r="H11" s="21"/>
      <c r="I11" s="24"/>
      <c r="J11" s="11"/>
    </row>
    <row r="12" spans="1:12" ht="20.25" x14ac:dyDescent="0.25">
      <c r="A12" s="22"/>
      <c r="B12" s="21"/>
      <c r="C12" s="8" t="s">
        <v>16</v>
      </c>
      <c r="D12" s="21">
        <v>36.4</v>
      </c>
      <c r="E12" s="1">
        <v>12022</v>
      </c>
      <c r="F12" s="21"/>
      <c r="G12" s="21"/>
      <c r="H12" s="21"/>
      <c r="I12" s="24"/>
      <c r="J12" s="11"/>
    </row>
    <row r="13" spans="1:12" ht="20.25" x14ac:dyDescent="0.25">
      <c r="A13" s="22">
        <v>2</v>
      </c>
      <c r="B13" s="21" t="s">
        <v>38</v>
      </c>
      <c r="C13" s="21" t="s">
        <v>13</v>
      </c>
      <c r="D13" s="21">
        <v>90</v>
      </c>
      <c r="E13" s="21" t="s">
        <v>13</v>
      </c>
      <c r="F13" s="21">
        <v>398</v>
      </c>
      <c r="G13" s="2">
        <f>D14*E14+D15*E15+D13*F13</f>
        <v>891132.2</v>
      </c>
      <c r="H13" s="2">
        <v>0.91</v>
      </c>
      <c r="I13" s="25">
        <f>G13*H13</f>
        <v>810930.30200000003</v>
      </c>
      <c r="J13" s="11">
        <f t="shared" si="0"/>
        <v>810900</v>
      </c>
    </row>
    <row r="14" spans="1:12" ht="20.25" x14ac:dyDescent="0.25">
      <c r="A14" s="22"/>
      <c r="B14" s="21"/>
      <c r="C14" s="8" t="s">
        <v>16</v>
      </c>
      <c r="D14" s="21">
        <v>57.4</v>
      </c>
      <c r="E14" s="1">
        <v>12022</v>
      </c>
      <c r="F14" s="21"/>
      <c r="G14" s="21"/>
      <c r="H14" s="21"/>
      <c r="I14" s="24"/>
      <c r="J14" s="11"/>
    </row>
    <row r="15" spans="1:12" ht="20.25" x14ac:dyDescent="0.25">
      <c r="A15" s="22"/>
      <c r="B15" s="21"/>
      <c r="C15" s="8" t="s">
        <v>18</v>
      </c>
      <c r="D15" s="21">
        <v>32.6</v>
      </c>
      <c r="E15" s="1">
        <v>5069</v>
      </c>
      <c r="F15" s="21"/>
      <c r="G15" s="21"/>
      <c r="H15" s="21"/>
      <c r="I15" s="24"/>
      <c r="J15" s="11"/>
    </row>
    <row r="16" spans="1:12" ht="22.5" x14ac:dyDescent="0.25">
      <c r="A16" s="49" t="s">
        <v>117</v>
      </c>
      <c r="B16" s="50"/>
      <c r="C16" s="51"/>
      <c r="D16" s="31">
        <f>D17+D21+D25</f>
        <v>78.5</v>
      </c>
      <c r="E16" s="31" t="s">
        <v>13</v>
      </c>
      <c r="F16" s="31" t="s">
        <v>13</v>
      </c>
      <c r="G16" s="32">
        <f>G17+G21+G25</f>
        <v>1128155</v>
      </c>
      <c r="H16" s="31" t="s">
        <v>13</v>
      </c>
      <c r="I16" s="34">
        <f>I17+I21+I25</f>
        <v>1004057.95</v>
      </c>
      <c r="J16" s="11">
        <f>SUM(J17:J25)</f>
        <v>1004000</v>
      </c>
    </row>
    <row r="17" spans="1:10" ht="20.25" x14ac:dyDescent="0.25">
      <c r="A17" s="22">
        <v>3</v>
      </c>
      <c r="B17" s="21" t="s">
        <v>33</v>
      </c>
      <c r="C17" s="21" t="s">
        <v>13</v>
      </c>
      <c r="D17" s="21">
        <v>24.5</v>
      </c>
      <c r="E17" s="21" t="s">
        <v>13</v>
      </c>
      <c r="F17" s="21">
        <v>398</v>
      </c>
      <c r="G17" s="2">
        <f>D18*E18+D19*E19+D20*E20+D17*F17</f>
        <v>309147</v>
      </c>
      <c r="H17" s="2">
        <v>0.89</v>
      </c>
      <c r="I17" s="25">
        <f>G17*H17</f>
        <v>275140.83</v>
      </c>
      <c r="J17" s="11">
        <f t="shared" si="0"/>
        <v>275100</v>
      </c>
    </row>
    <row r="18" spans="1:10" ht="20.25" x14ac:dyDescent="0.25">
      <c r="A18" s="22"/>
      <c r="B18" s="21"/>
      <c r="C18" s="8" t="s">
        <v>14</v>
      </c>
      <c r="D18" s="21">
        <v>0.5</v>
      </c>
      <c r="E18" s="1">
        <v>18467</v>
      </c>
      <c r="F18" s="21"/>
      <c r="G18" s="21"/>
      <c r="H18" s="21"/>
      <c r="I18" s="24"/>
      <c r="J18" s="11"/>
    </row>
    <row r="19" spans="1:10" ht="20.25" x14ac:dyDescent="0.25">
      <c r="A19" s="22"/>
      <c r="B19" s="21"/>
      <c r="C19" s="8" t="s">
        <v>15</v>
      </c>
      <c r="D19" s="21">
        <v>0.5</v>
      </c>
      <c r="E19" s="1">
        <v>15291</v>
      </c>
      <c r="F19" s="21"/>
      <c r="G19" s="21"/>
      <c r="H19" s="21"/>
      <c r="I19" s="24"/>
      <c r="J19" s="11"/>
    </row>
    <row r="20" spans="1:10" ht="20.25" x14ac:dyDescent="0.25">
      <c r="A20" s="22"/>
      <c r="B20" s="21"/>
      <c r="C20" s="8" t="s">
        <v>16</v>
      </c>
      <c r="D20" s="21">
        <v>23.5</v>
      </c>
      <c r="E20" s="1">
        <v>12022</v>
      </c>
      <c r="F20" s="21"/>
      <c r="G20" s="21"/>
      <c r="H20" s="21"/>
      <c r="I20" s="24"/>
      <c r="J20" s="11"/>
    </row>
    <row r="21" spans="1:10" ht="20.25" x14ac:dyDescent="0.25">
      <c r="A21" s="22">
        <v>4</v>
      </c>
      <c r="B21" s="21" t="s">
        <v>82</v>
      </c>
      <c r="C21" s="21" t="s">
        <v>13</v>
      </c>
      <c r="D21" s="21">
        <v>34</v>
      </c>
      <c r="E21" s="21" t="s">
        <v>13</v>
      </c>
      <c r="F21" s="21">
        <v>398</v>
      </c>
      <c r="G21" s="2">
        <f>D22*E22+D23*E23+D24*E24+D21*F21</f>
        <v>441708</v>
      </c>
      <c r="H21" s="2">
        <v>0.89</v>
      </c>
      <c r="I21" s="25">
        <f>G21*H21</f>
        <v>393120.12</v>
      </c>
      <c r="J21" s="11">
        <f t="shared" si="0"/>
        <v>393100</v>
      </c>
    </row>
    <row r="22" spans="1:10" ht="20.25" x14ac:dyDescent="0.25">
      <c r="A22" s="22"/>
      <c r="B22" s="21"/>
      <c r="C22" s="8" t="s">
        <v>14</v>
      </c>
      <c r="D22" s="21">
        <v>2</v>
      </c>
      <c r="E22" s="1">
        <v>18467</v>
      </c>
      <c r="F22" s="21"/>
      <c r="G22" s="21"/>
      <c r="H22" s="21"/>
      <c r="I22" s="24"/>
      <c r="J22" s="11"/>
    </row>
    <row r="23" spans="1:10" ht="20.25" x14ac:dyDescent="0.25">
      <c r="A23" s="22"/>
      <c r="B23" s="21"/>
      <c r="C23" s="8" t="s">
        <v>15</v>
      </c>
      <c r="D23" s="21">
        <v>2</v>
      </c>
      <c r="E23" s="1">
        <v>15291</v>
      </c>
      <c r="F23" s="21"/>
      <c r="G23" s="21"/>
      <c r="H23" s="21"/>
      <c r="I23" s="24"/>
      <c r="J23" s="11"/>
    </row>
    <row r="24" spans="1:10" ht="20.25" x14ac:dyDescent="0.25">
      <c r="A24" s="22"/>
      <c r="B24" s="21"/>
      <c r="C24" s="8" t="s">
        <v>16</v>
      </c>
      <c r="D24" s="21">
        <v>30</v>
      </c>
      <c r="E24" s="1">
        <v>12022</v>
      </c>
      <c r="F24" s="21"/>
      <c r="G24" s="21"/>
      <c r="H24" s="21"/>
      <c r="I24" s="24"/>
      <c r="J24" s="11"/>
    </row>
    <row r="25" spans="1:10" ht="20.25" x14ac:dyDescent="0.25">
      <c r="A25" s="22">
        <v>5</v>
      </c>
      <c r="B25" s="21" t="s">
        <v>55</v>
      </c>
      <c r="C25" s="21" t="s">
        <v>13</v>
      </c>
      <c r="D25" s="21">
        <v>20</v>
      </c>
      <c r="E25" s="21" t="s">
        <v>13</v>
      </c>
      <c r="F25" s="21">
        <v>398</v>
      </c>
      <c r="G25" s="2">
        <f>D26*E26+D25*F25</f>
        <v>377300</v>
      </c>
      <c r="H25" s="2">
        <v>0.89</v>
      </c>
      <c r="I25" s="25">
        <f>G25*H25</f>
        <v>335797</v>
      </c>
      <c r="J25" s="11">
        <f t="shared" si="0"/>
        <v>335800</v>
      </c>
    </row>
    <row r="26" spans="1:10" ht="20.25" x14ac:dyDescent="0.25">
      <c r="A26" s="22"/>
      <c r="B26" s="21"/>
      <c r="C26" s="8" t="s">
        <v>14</v>
      </c>
      <c r="D26" s="21">
        <v>20</v>
      </c>
      <c r="E26" s="1">
        <v>18467</v>
      </c>
      <c r="F26" s="21"/>
      <c r="G26" s="21"/>
      <c r="H26" s="21"/>
      <c r="I26" s="24"/>
      <c r="J26" s="11"/>
    </row>
    <row r="27" spans="1:10" ht="22.5" x14ac:dyDescent="0.25">
      <c r="A27" s="49" t="s">
        <v>118</v>
      </c>
      <c r="B27" s="50"/>
      <c r="C27" s="51"/>
      <c r="D27" s="31">
        <f>D28+D31+D33+D35</f>
        <v>97.9</v>
      </c>
      <c r="E27" s="31" t="s">
        <v>13</v>
      </c>
      <c r="F27" s="31" t="s">
        <v>13</v>
      </c>
      <c r="G27" s="32">
        <f>G28+G31+G33+G35</f>
        <v>1066774</v>
      </c>
      <c r="H27" s="31" t="s">
        <v>13</v>
      </c>
      <c r="I27" s="34">
        <f>I28+I31+I33+I35</f>
        <v>970255.28</v>
      </c>
      <c r="J27" s="11">
        <f>SUM(J28:J35)</f>
        <v>970300</v>
      </c>
    </row>
    <row r="28" spans="1:10" ht="20.25" x14ac:dyDescent="0.25">
      <c r="A28" s="22">
        <v>6</v>
      </c>
      <c r="B28" s="21" t="s">
        <v>63</v>
      </c>
      <c r="C28" s="21" t="s">
        <v>13</v>
      </c>
      <c r="D28" s="21">
        <v>29.9</v>
      </c>
      <c r="E28" s="21" t="s">
        <v>13</v>
      </c>
      <c r="F28" s="21">
        <v>398</v>
      </c>
      <c r="G28" s="2">
        <f>D29*E29+D30*E30+D28*F28</f>
        <v>309094</v>
      </c>
      <c r="H28" s="2">
        <v>0.92</v>
      </c>
      <c r="I28" s="25">
        <f>G28*H28</f>
        <v>284366.48000000004</v>
      </c>
      <c r="J28" s="11">
        <f t="shared" si="0"/>
        <v>284400</v>
      </c>
    </row>
    <row r="29" spans="1:10" ht="20.25" x14ac:dyDescent="0.25">
      <c r="A29" s="22"/>
      <c r="B29" s="21"/>
      <c r="C29" s="8" t="s">
        <v>16</v>
      </c>
      <c r="D29" s="21">
        <v>12.7</v>
      </c>
      <c r="E29" s="1">
        <v>12022</v>
      </c>
      <c r="F29" s="21"/>
      <c r="G29" s="21"/>
      <c r="H29" s="21"/>
      <c r="I29" s="24"/>
      <c r="J29" s="11"/>
    </row>
    <row r="30" spans="1:10" ht="20.25" x14ac:dyDescent="0.25">
      <c r="A30" s="22"/>
      <c r="B30" s="21"/>
      <c r="C30" s="8" t="s">
        <v>17</v>
      </c>
      <c r="D30" s="21">
        <v>17.2</v>
      </c>
      <c r="E30" s="1">
        <v>8402</v>
      </c>
      <c r="F30" s="21"/>
      <c r="G30" s="21"/>
      <c r="H30" s="21"/>
      <c r="I30" s="24"/>
      <c r="J30" s="11"/>
    </row>
    <row r="31" spans="1:10" ht="20.25" x14ac:dyDescent="0.25">
      <c r="A31" s="22">
        <v>7</v>
      </c>
      <c r="B31" s="21" t="s">
        <v>113</v>
      </c>
      <c r="C31" s="21" t="s">
        <v>13</v>
      </c>
      <c r="D31" s="21">
        <v>40</v>
      </c>
      <c r="E31" s="21" t="s">
        <v>13</v>
      </c>
      <c r="F31" s="21">
        <v>398</v>
      </c>
      <c r="G31" s="2">
        <f>D32*E32+D31*F31</f>
        <v>496800</v>
      </c>
      <c r="H31" s="2">
        <v>0.89</v>
      </c>
      <c r="I31" s="25">
        <f>G31*H31</f>
        <v>442152</v>
      </c>
      <c r="J31" s="11">
        <f t="shared" si="0"/>
        <v>442200</v>
      </c>
    </row>
    <row r="32" spans="1:10" ht="20.25" x14ac:dyDescent="0.25">
      <c r="A32" s="22"/>
      <c r="B32" s="21"/>
      <c r="C32" s="8" t="s">
        <v>16</v>
      </c>
      <c r="D32" s="21">
        <v>40</v>
      </c>
      <c r="E32" s="1">
        <v>12022</v>
      </c>
      <c r="F32" s="21"/>
      <c r="G32" s="21"/>
      <c r="H32" s="21"/>
      <c r="I32" s="24"/>
      <c r="J32" s="11"/>
    </row>
    <row r="33" spans="1:10" ht="20.25" x14ac:dyDescent="0.25">
      <c r="A33" s="22">
        <v>8</v>
      </c>
      <c r="B33" s="21" t="s">
        <v>114</v>
      </c>
      <c r="C33" s="21" t="s">
        <v>13</v>
      </c>
      <c r="D33" s="21">
        <v>24</v>
      </c>
      <c r="E33" s="21" t="s">
        <v>13</v>
      </c>
      <c r="F33" s="21">
        <v>398</v>
      </c>
      <c r="G33" s="2">
        <f>D34*E34+D33*F33</f>
        <v>211200</v>
      </c>
      <c r="H33" s="2">
        <v>0.94</v>
      </c>
      <c r="I33" s="25">
        <f>G33*H33</f>
        <v>198528</v>
      </c>
      <c r="J33" s="11">
        <f t="shared" si="0"/>
        <v>198500</v>
      </c>
    </row>
    <row r="34" spans="1:10" ht="20.25" x14ac:dyDescent="0.25">
      <c r="A34" s="22"/>
      <c r="B34" s="21"/>
      <c r="C34" s="8" t="s">
        <v>17</v>
      </c>
      <c r="D34" s="21">
        <v>24</v>
      </c>
      <c r="E34" s="1">
        <v>8402</v>
      </c>
      <c r="F34" s="21"/>
      <c r="G34" s="21"/>
      <c r="H34" s="21"/>
      <c r="I34" s="24"/>
      <c r="J34" s="11"/>
    </row>
    <row r="35" spans="1:10" ht="20.25" x14ac:dyDescent="0.25">
      <c r="A35" s="22">
        <v>9</v>
      </c>
      <c r="B35" s="21" t="s">
        <v>62</v>
      </c>
      <c r="C35" s="21" t="s">
        <v>13</v>
      </c>
      <c r="D35" s="21">
        <v>4</v>
      </c>
      <c r="E35" s="21" t="s">
        <v>13</v>
      </c>
      <c r="F35" s="21">
        <v>398</v>
      </c>
      <c r="G35" s="2">
        <f>D36*E36+D35*F35</f>
        <v>49680</v>
      </c>
      <c r="H35" s="2">
        <v>0.91</v>
      </c>
      <c r="I35" s="25">
        <f>G35*H35</f>
        <v>45208.800000000003</v>
      </c>
      <c r="J35" s="11">
        <f t="shared" si="0"/>
        <v>45200</v>
      </c>
    </row>
    <row r="36" spans="1:10" ht="20.25" x14ac:dyDescent="0.25">
      <c r="A36" s="22"/>
      <c r="B36" s="21"/>
      <c r="C36" s="8" t="s">
        <v>16</v>
      </c>
      <c r="D36" s="21">
        <v>4</v>
      </c>
      <c r="E36" s="1">
        <v>12022</v>
      </c>
      <c r="F36" s="21"/>
      <c r="G36" s="21"/>
      <c r="H36" s="21"/>
      <c r="I36" s="24"/>
      <c r="J36" s="11"/>
    </row>
    <row r="37" spans="1:10" ht="22.5" x14ac:dyDescent="0.25">
      <c r="A37" s="49" t="s">
        <v>119</v>
      </c>
      <c r="B37" s="50"/>
      <c r="C37" s="51"/>
      <c r="D37" s="31">
        <f>D38+D40</f>
        <v>34.72</v>
      </c>
      <c r="E37" s="31" t="s">
        <v>13</v>
      </c>
      <c r="F37" s="31" t="s">
        <v>13</v>
      </c>
      <c r="G37" s="32">
        <f>G38+G40</f>
        <v>412977.60000000003</v>
      </c>
      <c r="H37" s="31" t="s">
        <v>13</v>
      </c>
      <c r="I37" s="34">
        <f>I38+I40</f>
        <v>375366.09600000002</v>
      </c>
      <c r="J37" s="11">
        <f>SUM(J38:J40)</f>
        <v>375300</v>
      </c>
    </row>
    <row r="38" spans="1:10" ht="20.25" x14ac:dyDescent="0.25">
      <c r="A38" s="22">
        <v>10</v>
      </c>
      <c r="B38" s="21" t="s">
        <v>101</v>
      </c>
      <c r="C38" s="21" t="s">
        <v>13</v>
      </c>
      <c r="D38" s="21">
        <v>29.68</v>
      </c>
      <c r="E38" s="21" t="s">
        <v>13</v>
      </c>
      <c r="F38" s="21">
        <v>398</v>
      </c>
      <c r="G38" s="2">
        <f>D39*E39+D38*F38</f>
        <v>368625.60000000003</v>
      </c>
      <c r="H38" s="2">
        <v>0.91</v>
      </c>
      <c r="I38" s="25">
        <f>G38*H38</f>
        <v>335449.29600000003</v>
      </c>
      <c r="J38" s="11">
        <f t="shared" si="0"/>
        <v>335400</v>
      </c>
    </row>
    <row r="39" spans="1:10" ht="20.25" x14ac:dyDescent="0.25">
      <c r="A39" s="22"/>
      <c r="B39" s="21"/>
      <c r="C39" s="8" t="s">
        <v>16</v>
      </c>
      <c r="D39" s="2">
        <v>29.68</v>
      </c>
      <c r="E39" s="1">
        <v>12022</v>
      </c>
      <c r="F39" s="21"/>
      <c r="G39" s="21"/>
      <c r="H39" s="21"/>
      <c r="I39" s="24"/>
      <c r="J39" s="11"/>
    </row>
    <row r="40" spans="1:10" ht="20.25" x14ac:dyDescent="0.25">
      <c r="A40" s="22">
        <v>11</v>
      </c>
      <c r="B40" s="21" t="s">
        <v>26</v>
      </c>
      <c r="C40" s="21" t="s">
        <v>13</v>
      </c>
      <c r="D40" s="21">
        <v>5.04</v>
      </c>
      <c r="E40" s="21" t="s">
        <v>13</v>
      </c>
      <c r="F40" s="21">
        <v>398</v>
      </c>
      <c r="G40" s="2">
        <f>D41*E41+D40*F40</f>
        <v>44352</v>
      </c>
      <c r="H40" s="2">
        <v>0.9</v>
      </c>
      <c r="I40" s="25">
        <f>G40*H40</f>
        <v>39916.800000000003</v>
      </c>
      <c r="J40" s="11">
        <f t="shared" si="0"/>
        <v>39900</v>
      </c>
    </row>
    <row r="41" spans="1:10" ht="20.25" x14ac:dyDescent="0.25">
      <c r="A41" s="22"/>
      <c r="B41" s="21"/>
      <c r="C41" s="8" t="s">
        <v>17</v>
      </c>
      <c r="D41" s="21">
        <v>5.04</v>
      </c>
      <c r="E41" s="1">
        <v>8402</v>
      </c>
      <c r="F41" s="21"/>
      <c r="G41" s="21"/>
      <c r="H41" s="21"/>
      <c r="I41" s="24"/>
      <c r="J41" s="11"/>
    </row>
    <row r="42" spans="1:10" ht="22.5" x14ac:dyDescent="0.25">
      <c r="A42" s="49" t="s">
        <v>120</v>
      </c>
      <c r="B42" s="50"/>
      <c r="C42" s="51"/>
      <c r="D42" s="31">
        <f>D43+D49+D54+D59+D64+D66</f>
        <v>291.8</v>
      </c>
      <c r="E42" s="31" t="s">
        <v>13</v>
      </c>
      <c r="F42" s="31" t="s">
        <v>13</v>
      </c>
      <c r="G42" s="32">
        <f>G43+G49+G54+G59+G64+G66</f>
        <v>3697226.95</v>
      </c>
      <c r="H42" s="31" t="s">
        <v>13</v>
      </c>
      <c r="I42" s="34">
        <f>I43+I49+I54+I59+I64+I66</f>
        <v>3363147.798</v>
      </c>
      <c r="J42" s="11">
        <f>SUM(J43:J66)</f>
        <v>3363100</v>
      </c>
    </row>
    <row r="43" spans="1:10" ht="20.25" x14ac:dyDescent="0.25">
      <c r="A43" s="22">
        <v>12</v>
      </c>
      <c r="B43" s="21" t="s">
        <v>28</v>
      </c>
      <c r="C43" s="21" t="s">
        <v>13</v>
      </c>
      <c r="D43" s="21">
        <v>58</v>
      </c>
      <c r="E43" s="21" t="s">
        <v>13</v>
      </c>
      <c r="F43" s="21">
        <v>398</v>
      </c>
      <c r="G43" s="2">
        <f>D44*E44+D45*E45+D46*E46+D47*E47+D48*E48+D43*F43</f>
        <v>645664.35</v>
      </c>
      <c r="H43" s="2">
        <v>0.92</v>
      </c>
      <c r="I43" s="25">
        <f>G43*H43</f>
        <v>594011.20200000005</v>
      </c>
      <c r="J43" s="11">
        <f t="shared" si="0"/>
        <v>594000</v>
      </c>
    </row>
    <row r="44" spans="1:10" ht="20.25" x14ac:dyDescent="0.25">
      <c r="A44" s="22"/>
      <c r="B44" s="21"/>
      <c r="C44" s="8" t="s">
        <v>14</v>
      </c>
      <c r="D44" s="21">
        <v>5.5</v>
      </c>
      <c r="E44" s="1">
        <v>18467</v>
      </c>
      <c r="F44" s="21"/>
      <c r="G44" s="21"/>
      <c r="H44" s="21"/>
      <c r="I44" s="24"/>
      <c r="J44" s="11"/>
    </row>
    <row r="45" spans="1:10" ht="20.25" x14ac:dyDescent="0.25">
      <c r="A45" s="22"/>
      <c r="B45" s="21"/>
      <c r="C45" s="8" t="s">
        <v>15</v>
      </c>
      <c r="D45" s="21">
        <v>7.75</v>
      </c>
      <c r="E45" s="1">
        <v>15291</v>
      </c>
      <c r="F45" s="21"/>
      <c r="G45" s="21"/>
      <c r="H45" s="21"/>
      <c r="I45" s="24"/>
      <c r="J45" s="11"/>
    </row>
    <row r="46" spans="1:10" ht="20.25" x14ac:dyDescent="0.25">
      <c r="A46" s="22"/>
      <c r="B46" s="21"/>
      <c r="C46" s="8" t="s">
        <v>16</v>
      </c>
      <c r="D46" s="21">
        <v>18.649999999999999</v>
      </c>
      <c r="E46" s="1">
        <v>12022</v>
      </c>
      <c r="F46" s="21"/>
      <c r="G46" s="21"/>
      <c r="H46" s="21"/>
      <c r="I46" s="24"/>
      <c r="J46" s="11"/>
    </row>
    <row r="47" spans="1:10" ht="20.25" x14ac:dyDescent="0.25">
      <c r="A47" s="22"/>
      <c r="B47" s="21"/>
      <c r="C47" s="8" t="s">
        <v>17</v>
      </c>
      <c r="D47" s="21">
        <v>13.8</v>
      </c>
      <c r="E47" s="1">
        <v>8402</v>
      </c>
      <c r="F47" s="21"/>
      <c r="G47" s="21"/>
      <c r="H47" s="21"/>
      <c r="I47" s="24"/>
      <c r="J47" s="11"/>
    </row>
    <row r="48" spans="1:10" ht="20.25" x14ac:dyDescent="0.25">
      <c r="A48" s="22"/>
      <c r="B48" s="21"/>
      <c r="C48" s="8" t="s">
        <v>18</v>
      </c>
      <c r="D48" s="21">
        <v>12.3</v>
      </c>
      <c r="E48" s="1">
        <v>5069</v>
      </c>
      <c r="F48" s="21"/>
      <c r="G48" s="21"/>
      <c r="H48" s="21"/>
      <c r="I48" s="24"/>
      <c r="J48" s="11"/>
    </row>
    <row r="49" spans="1:10" ht="20.25" x14ac:dyDescent="0.25">
      <c r="A49" s="22">
        <v>13</v>
      </c>
      <c r="B49" s="21" t="s">
        <v>76</v>
      </c>
      <c r="C49" s="21" t="s">
        <v>13</v>
      </c>
      <c r="D49" s="21">
        <v>63.5</v>
      </c>
      <c r="E49" s="21" t="s">
        <v>13</v>
      </c>
      <c r="F49" s="21">
        <v>398</v>
      </c>
      <c r="G49" s="2">
        <f>D50*E50+D51*E51+D52*E52+D53*E53+D49*F49</f>
        <v>787953.5</v>
      </c>
      <c r="H49" s="2">
        <v>0.91</v>
      </c>
      <c r="I49" s="25">
        <f>G49*H49</f>
        <v>717037.68500000006</v>
      </c>
      <c r="J49" s="11">
        <f t="shared" si="0"/>
        <v>717000</v>
      </c>
    </row>
    <row r="50" spans="1:10" ht="20.25" x14ac:dyDescent="0.25">
      <c r="A50" s="22"/>
      <c r="B50" s="21"/>
      <c r="C50" s="8" t="s">
        <v>14</v>
      </c>
      <c r="D50" s="21">
        <v>5</v>
      </c>
      <c r="E50" s="1">
        <v>18467</v>
      </c>
      <c r="F50" s="21"/>
      <c r="G50" s="21"/>
      <c r="H50" s="21"/>
      <c r="I50" s="24"/>
      <c r="J50" s="11"/>
    </row>
    <row r="51" spans="1:10" ht="20.25" x14ac:dyDescent="0.25">
      <c r="A51" s="22"/>
      <c r="B51" s="21"/>
      <c r="C51" s="8" t="s">
        <v>15</v>
      </c>
      <c r="D51" s="21">
        <v>16.5</v>
      </c>
      <c r="E51" s="1">
        <v>15291</v>
      </c>
      <c r="F51" s="21"/>
      <c r="G51" s="21"/>
      <c r="H51" s="21"/>
      <c r="I51" s="24"/>
      <c r="J51" s="11"/>
    </row>
    <row r="52" spans="1:10" ht="20.25" x14ac:dyDescent="0.25">
      <c r="A52" s="22"/>
      <c r="B52" s="21"/>
      <c r="C52" s="8" t="s">
        <v>16</v>
      </c>
      <c r="D52" s="21">
        <v>18</v>
      </c>
      <c r="E52" s="1">
        <v>12022</v>
      </c>
      <c r="F52" s="21"/>
      <c r="G52" s="21"/>
      <c r="H52" s="21"/>
      <c r="I52" s="24"/>
      <c r="J52" s="11"/>
    </row>
    <row r="53" spans="1:10" ht="20.25" x14ac:dyDescent="0.25">
      <c r="A53" s="22"/>
      <c r="B53" s="21"/>
      <c r="C53" s="8" t="s">
        <v>17</v>
      </c>
      <c r="D53" s="21">
        <v>24</v>
      </c>
      <c r="E53" s="1">
        <v>8402</v>
      </c>
      <c r="F53" s="21"/>
      <c r="G53" s="21"/>
      <c r="H53" s="21"/>
      <c r="I53" s="24"/>
      <c r="J53" s="11"/>
    </row>
    <row r="54" spans="1:10" ht="20.25" x14ac:dyDescent="0.25">
      <c r="A54" s="22">
        <v>14</v>
      </c>
      <c r="B54" s="21" t="s">
        <v>78</v>
      </c>
      <c r="C54" s="21" t="s">
        <v>13</v>
      </c>
      <c r="D54" s="21">
        <v>29</v>
      </c>
      <c r="E54" s="21" t="s">
        <v>13</v>
      </c>
      <c r="F54" s="21">
        <v>398</v>
      </c>
      <c r="G54" s="2">
        <f>D55*E55+D56*E56+D57*E57+D58*E58+D54*F54</f>
        <v>382175</v>
      </c>
      <c r="H54" s="2">
        <v>0.91</v>
      </c>
      <c r="I54" s="25">
        <f>G54*H54</f>
        <v>347779.25</v>
      </c>
      <c r="J54" s="11">
        <f t="shared" si="0"/>
        <v>347800</v>
      </c>
    </row>
    <row r="55" spans="1:10" ht="20.25" x14ac:dyDescent="0.25">
      <c r="A55" s="22"/>
      <c r="B55" s="21"/>
      <c r="C55" s="8" t="s">
        <v>14</v>
      </c>
      <c r="D55" s="21">
        <v>2</v>
      </c>
      <c r="E55" s="1">
        <v>18467</v>
      </c>
      <c r="F55" s="21"/>
      <c r="G55" s="21"/>
      <c r="H55" s="21"/>
      <c r="I55" s="24"/>
      <c r="J55" s="11"/>
    </row>
    <row r="56" spans="1:10" ht="20.25" x14ac:dyDescent="0.25">
      <c r="A56" s="22"/>
      <c r="B56" s="21"/>
      <c r="C56" s="8" t="s">
        <v>15</v>
      </c>
      <c r="D56" s="21">
        <v>5</v>
      </c>
      <c r="E56" s="1">
        <v>15291</v>
      </c>
      <c r="F56" s="21"/>
      <c r="G56" s="21"/>
      <c r="H56" s="21"/>
      <c r="I56" s="24"/>
      <c r="J56" s="11"/>
    </row>
    <row r="57" spans="1:10" ht="20.25" x14ac:dyDescent="0.25">
      <c r="A57" s="22"/>
      <c r="B57" s="21"/>
      <c r="C57" s="8" t="s">
        <v>16</v>
      </c>
      <c r="D57" s="21">
        <v>20</v>
      </c>
      <c r="E57" s="1">
        <v>12022</v>
      </c>
      <c r="F57" s="21"/>
      <c r="G57" s="21"/>
      <c r="H57" s="21"/>
      <c r="I57" s="24"/>
      <c r="J57" s="11"/>
    </row>
    <row r="58" spans="1:10" ht="20.25" x14ac:dyDescent="0.25">
      <c r="A58" s="22"/>
      <c r="B58" s="21"/>
      <c r="C58" s="8" t="s">
        <v>17</v>
      </c>
      <c r="D58" s="21">
        <v>2</v>
      </c>
      <c r="E58" s="1">
        <v>8402</v>
      </c>
      <c r="F58" s="21"/>
      <c r="G58" s="21"/>
      <c r="H58" s="21"/>
      <c r="I58" s="24"/>
      <c r="J58" s="11"/>
    </row>
    <row r="59" spans="1:10" ht="20.25" x14ac:dyDescent="0.25">
      <c r="A59" s="22">
        <v>15</v>
      </c>
      <c r="B59" s="21" t="s">
        <v>99</v>
      </c>
      <c r="C59" s="21" t="s">
        <v>13</v>
      </c>
      <c r="D59" s="21">
        <v>54.6</v>
      </c>
      <c r="E59" s="21" t="s">
        <v>13</v>
      </c>
      <c r="F59" s="21">
        <v>398</v>
      </c>
      <c r="G59" s="2">
        <f>D60*E60+D61*E61+D62*E62+D63*E63+D59*F59</f>
        <v>778537</v>
      </c>
      <c r="H59" s="2">
        <v>0.9</v>
      </c>
      <c r="I59" s="25">
        <f>G59*H59</f>
        <v>700683.3</v>
      </c>
      <c r="J59" s="11">
        <f t="shared" si="0"/>
        <v>700700</v>
      </c>
    </row>
    <row r="60" spans="1:10" ht="20.25" x14ac:dyDescent="0.25">
      <c r="A60" s="22"/>
      <c r="B60" s="21"/>
      <c r="C60" s="8" t="s">
        <v>14</v>
      </c>
      <c r="D60" s="21">
        <v>15</v>
      </c>
      <c r="E60" s="1">
        <v>18467</v>
      </c>
      <c r="F60" s="21"/>
      <c r="G60" s="21"/>
      <c r="H60" s="21"/>
      <c r="I60" s="24"/>
      <c r="J60" s="11"/>
    </row>
    <row r="61" spans="1:10" ht="20.25" x14ac:dyDescent="0.25">
      <c r="A61" s="22"/>
      <c r="B61" s="21"/>
      <c r="C61" s="8" t="s">
        <v>15</v>
      </c>
      <c r="D61" s="1">
        <v>10</v>
      </c>
      <c r="E61" s="1">
        <v>15291</v>
      </c>
      <c r="F61" s="21"/>
      <c r="G61" s="21"/>
      <c r="H61" s="21"/>
      <c r="I61" s="24"/>
      <c r="J61" s="11"/>
    </row>
    <row r="62" spans="1:10" ht="20.25" x14ac:dyDescent="0.25">
      <c r="A62" s="22"/>
      <c r="B62" s="21"/>
      <c r="C62" s="8" t="s">
        <v>16</v>
      </c>
      <c r="D62" s="7">
        <v>21.6</v>
      </c>
      <c r="E62" s="1">
        <v>12022</v>
      </c>
      <c r="F62" s="21"/>
      <c r="G62" s="21"/>
      <c r="H62" s="21"/>
      <c r="I62" s="24"/>
      <c r="J62" s="11"/>
    </row>
    <row r="63" spans="1:10" ht="20.25" x14ac:dyDescent="0.25">
      <c r="A63" s="22"/>
      <c r="B63" s="21"/>
      <c r="C63" s="8" t="s">
        <v>17</v>
      </c>
      <c r="D63" s="1">
        <v>8</v>
      </c>
      <c r="E63" s="1">
        <v>8402</v>
      </c>
      <c r="F63" s="21"/>
      <c r="G63" s="21"/>
      <c r="H63" s="21"/>
      <c r="I63" s="24"/>
      <c r="J63" s="11"/>
    </row>
    <row r="64" spans="1:10" ht="20.25" x14ac:dyDescent="0.25">
      <c r="A64" s="22">
        <v>16</v>
      </c>
      <c r="B64" s="21" t="s">
        <v>20</v>
      </c>
      <c r="C64" s="21" t="s">
        <v>13</v>
      </c>
      <c r="D64" s="21">
        <v>55</v>
      </c>
      <c r="E64" s="21" t="s">
        <v>13</v>
      </c>
      <c r="F64" s="21">
        <v>398</v>
      </c>
      <c r="G64" s="2">
        <f>D65*E65+D64*F64</f>
        <v>683100</v>
      </c>
      <c r="H64" s="2">
        <v>0.91</v>
      </c>
      <c r="I64" s="25">
        <f>G64*H64</f>
        <v>621621</v>
      </c>
      <c r="J64" s="11">
        <f t="shared" si="0"/>
        <v>621600</v>
      </c>
    </row>
    <row r="65" spans="1:10" ht="20.25" x14ac:dyDescent="0.25">
      <c r="A65" s="22"/>
      <c r="B65" s="21"/>
      <c r="C65" s="8" t="s">
        <v>16</v>
      </c>
      <c r="D65" s="1">
        <v>55</v>
      </c>
      <c r="E65" s="1">
        <v>12022</v>
      </c>
      <c r="F65" s="21"/>
      <c r="G65" s="2"/>
      <c r="H65" s="2"/>
      <c r="I65" s="25"/>
      <c r="J65" s="11"/>
    </row>
    <row r="66" spans="1:10" ht="20.25" x14ac:dyDescent="0.25">
      <c r="A66" s="22">
        <v>17</v>
      </c>
      <c r="B66" s="21" t="s">
        <v>50</v>
      </c>
      <c r="C66" s="21" t="s">
        <v>13</v>
      </c>
      <c r="D66" s="21">
        <v>31.7</v>
      </c>
      <c r="E66" s="21" t="s">
        <v>13</v>
      </c>
      <c r="F66" s="21">
        <v>398</v>
      </c>
      <c r="G66" s="2">
        <f>D67*E67+D68*E68+D69*E69+D70*E70+D71*E71+D66*F66</f>
        <v>419797.1</v>
      </c>
      <c r="H66" s="2">
        <v>0.91</v>
      </c>
      <c r="I66" s="25">
        <f>G66*H66</f>
        <v>382015.36099999998</v>
      </c>
      <c r="J66" s="11">
        <f t="shared" si="0"/>
        <v>382000</v>
      </c>
    </row>
    <row r="67" spans="1:10" ht="20.25" x14ac:dyDescent="0.25">
      <c r="A67" s="22"/>
      <c r="B67" s="21"/>
      <c r="C67" s="8" t="s">
        <v>14</v>
      </c>
      <c r="D67" s="1">
        <v>4</v>
      </c>
      <c r="E67" s="1">
        <v>18467</v>
      </c>
      <c r="F67" s="21"/>
      <c r="G67" s="2"/>
      <c r="H67" s="2"/>
      <c r="I67" s="25"/>
      <c r="J67" s="11"/>
    </row>
    <row r="68" spans="1:10" ht="20.25" x14ac:dyDescent="0.25">
      <c r="A68" s="22"/>
      <c r="B68" s="21"/>
      <c r="C68" s="8" t="s">
        <v>15</v>
      </c>
      <c r="D68" s="7">
        <v>8.4</v>
      </c>
      <c r="E68" s="1">
        <v>15291</v>
      </c>
      <c r="F68" s="21"/>
      <c r="G68" s="2"/>
      <c r="H68" s="2"/>
      <c r="I68" s="25"/>
      <c r="J68" s="11"/>
    </row>
    <row r="69" spans="1:10" ht="20.25" x14ac:dyDescent="0.25">
      <c r="A69" s="22"/>
      <c r="B69" s="21"/>
      <c r="C69" s="8" t="s">
        <v>16</v>
      </c>
      <c r="D69" s="10">
        <v>14.1</v>
      </c>
      <c r="E69" s="1">
        <v>12022</v>
      </c>
      <c r="F69" s="21"/>
      <c r="G69" s="2"/>
      <c r="H69" s="2"/>
      <c r="I69" s="25"/>
      <c r="J69" s="11"/>
    </row>
    <row r="70" spans="1:10" ht="20.25" x14ac:dyDescent="0.25">
      <c r="A70" s="22"/>
      <c r="B70" s="21"/>
      <c r="C70" s="8" t="s">
        <v>17</v>
      </c>
      <c r="D70" s="10">
        <v>2.7</v>
      </c>
      <c r="E70" s="1">
        <v>8402</v>
      </c>
      <c r="F70" s="21"/>
      <c r="G70" s="2"/>
      <c r="H70" s="2"/>
      <c r="I70" s="25"/>
      <c r="J70" s="11"/>
    </row>
    <row r="71" spans="1:10" ht="20.25" x14ac:dyDescent="0.25">
      <c r="A71" s="22"/>
      <c r="B71" s="21"/>
      <c r="C71" s="8" t="s">
        <v>18</v>
      </c>
      <c r="D71" s="10">
        <v>2.5</v>
      </c>
      <c r="E71" s="1">
        <v>5069</v>
      </c>
      <c r="F71" s="21"/>
      <c r="G71" s="2"/>
      <c r="H71" s="2"/>
      <c r="I71" s="25"/>
      <c r="J71" s="11"/>
    </row>
    <row r="72" spans="1:10" ht="22.5" x14ac:dyDescent="0.25">
      <c r="A72" s="49" t="s">
        <v>121</v>
      </c>
      <c r="B72" s="50"/>
      <c r="C72" s="51"/>
      <c r="D72" s="31">
        <f>D73+D79+D81</f>
        <v>111.64599999999999</v>
      </c>
      <c r="E72" s="31" t="s">
        <v>13</v>
      </c>
      <c r="F72" s="31" t="s">
        <v>13</v>
      </c>
      <c r="G72" s="32">
        <f>G73+G79+G81</f>
        <v>1296736.8600000001</v>
      </c>
      <c r="H72" s="31" t="s">
        <v>13</v>
      </c>
      <c r="I72" s="34">
        <f>I73+I79+I81</f>
        <v>1027967.1306</v>
      </c>
      <c r="J72" s="11">
        <f>SUM(J73:J81)</f>
        <v>1028000</v>
      </c>
    </row>
    <row r="73" spans="1:10" ht="20.25" x14ac:dyDescent="0.25">
      <c r="A73" s="22">
        <v>18</v>
      </c>
      <c r="B73" s="21" t="s">
        <v>29</v>
      </c>
      <c r="C73" s="21" t="s">
        <v>13</v>
      </c>
      <c r="D73" s="21">
        <v>25.32</v>
      </c>
      <c r="E73" s="21" t="s">
        <v>13</v>
      </c>
      <c r="F73" s="21">
        <v>398</v>
      </c>
      <c r="G73" s="2">
        <f>D74*E74+D75*E75+D76*E76+D77*E77+D78*E78+D73*F73</f>
        <v>224567.94</v>
      </c>
      <c r="H73" s="2">
        <v>0.71</v>
      </c>
      <c r="I73" s="25">
        <f>G73*H73</f>
        <v>159443.23739999998</v>
      </c>
      <c r="J73" s="11">
        <f t="shared" ref="J73:J136" si="1">ROUND(I73,-2)</f>
        <v>159400</v>
      </c>
    </row>
    <row r="74" spans="1:10" ht="20.25" x14ac:dyDescent="0.25">
      <c r="A74" s="22"/>
      <c r="B74" s="21"/>
      <c r="C74" s="8" t="s">
        <v>14</v>
      </c>
      <c r="D74" s="1">
        <v>2</v>
      </c>
      <c r="E74" s="1">
        <v>18467</v>
      </c>
      <c r="F74" s="21"/>
      <c r="G74" s="2"/>
      <c r="H74" s="2"/>
      <c r="I74" s="25"/>
      <c r="J74" s="11"/>
    </row>
    <row r="75" spans="1:10" ht="20.25" x14ac:dyDescent="0.25">
      <c r="A75" s="22"/>
      <c r="B75" s="21"/>
      <c r="C75" s="8" t="s">
        <v>15</v>
      </c>
      <c r="D75" s="1">
        <v>2</v>
      </c>
      <c r="E75" s="1">
        <v>15291</v>
      </c>
      <c r="F75" s="21"/>
      <c r="G75" s="2"/>
      <c r="H75" s="2"/>
      <c r="I75" s="25"/>
      <c r="J75" s="11"/>
    </row>
    <row r="76" spans="1:10" ht="20.25" x14ac:dyDescent="0.25">
      <c r="A76" s="22"/>
      <c r="B76" s="21"/>
      <c r="C76" s="8" t="s">
        <v>16</v>
      </c>
      <c r="D76" s="13">
        <v>2</v>
      </c>
      <c r="E76" s="1">
        <v>12022</v>
      </c>
      <c r="F76" s="21"/>
      <c r="G76" s="2"/>
      <c r="H76" s="2"/>
      <c r="I76" s="25"/>
      <c r="J76" s="11"/>
    </row>
    <row r="77" spans="1:10" ht="20.25" x14ac:dyDescent="0.25">
      <c r="A77" s="22"/>
      <c r="B77" s="21"/>
      <c r="C77" s="8" t="s">
        <v>17</v>
      </c>
      <c r="D77" s="10">
        <v>7.5</v>
      </c>
      <c r="E77" s="1">
        <v>8402</v>
      </c>
      <c r="F77" s="21"/>
      <c r="G77" s="2"/>
      <c r="H77" s="2"/>
      <c r="I77" s="25"/>
      <c r="J77" s="11"/>
    </row>
    <row r="78" spans="1:10" ht="20.25" x14ac:dyDescent="0.25">
      <c r="A78" s="22"/>
      <c r="B78" s="21"/>
      <c r="C78" s="8" t="s">
        <v>18</v>
      </c>
      <c r="D78" s="12">
        <v>11.82</v>
      </c>
      <c r="E78" s="1">
        <v>5069</v>
      </c>
      <c r="F78" s="21"/>
      <c r="G78" s="2"/>
      <c r="H78" s="2"/>
      <c r="I78" s="25"/>
      <c r="J78" s="11"/>
    </row>
    <row r="79" spans="1:10" ht="20.25" x14ac:dyDescent="0.25">
      <c r="A79" s="22">
        <v>19</v>
      </c>
      <c r="B79" s="21" t="s">
        <v>86</v>
      </c>
      <c r="C79" s="21" t="s">
        <v>13</v>
      </c>
      <c r="D79" s="21">
        <v>39.19</v>
      </c>
      <c r="E79" s="21" t="s">
        <v>13</v>
      </c>
      <c r="F79" s="21">
        <v>398</v>
      </c>
      <c r="G79" s="2">
        <f>D80*E80+D79*F79</f>
        <v>486739.8</v>
      </c>
      <c r="H79" s="2">
        <v>0.75</v>
      </c>
      <c r="I79" s="25">
        <f>G79*H79</f>
        <v>365054.85</v>
      </c>
      <c r="J79" s="11">
        <f t="shared" si="1"/>
        <v>365100</v>
      </c>
    </row>
    <row r="80" spans="1:10" ht="20.25" x14ac:dyDescent="0.25">
      <c r="A80" s="22"/>
      <c r="B80" s="21"/>
      <c r="C80" s="8" t="s">
        <v>16</v>
      </c>
      <c r="D80" s="12">
        <v>39.19</v>
      </c>
      <c r="E80" s="1">
        <v>12022</v>
      </c>
      <c r="F80" s="21"/>
      <c r="G80" s="2"/>
      <c r="H80" s="2"/>
      <c r="I80" s="25"/>
      <c r="J80" s="11"/>
    </row>
    <row r="81" spans="1:10" ht="20.25" x14ac:dyDescent="0.25">
      <c r="A81" s="22">
        <v>20</v>
      </c>
      <c r="B81" s="21" t="s">
        <v>85</v>
      </c>
      <c r="C81" s="21" t="s">
        <v>13</v>
      </c>
      <c r="D81" s="21">
        <v>47.136000000000003</v>
      </c>
      <c r="E81" s="21" t="s">
        <v>13</v>
      </c>
      <c r="F81" s="21">
        <v>398</v>
      </c>
      <c r="G81" s="2">
        <f>D82*E82+D81*F81</f>
        <v>585429.12000000011</v>
      </c>
      <c r="H81" s="2">
        <v>0.86</v>
      </c>
      <c r="I81" s="25">
        <f>G81*H81</f>
        <v>503469.04320000007</v>
      </c>
      <c r="J81" s="11">
        <f t="shared" si="1"/>
        <v>503500</v>
      </c>
    </row>
    <row r="82" spans="1:10" ht="20.25" x14ac:dyDescent="0.25">
      <c r="A82" s="22"/>
      <c r="B82" s="21"/>
      <c r="C82" s="8" t="s">
        <v>16</v>
      </c>
      <c r="D82" s="16">
        <v>47.136000000000003</v>
      </c>
      <c r="E82" s="1">
        <v>12022</v>
      </c>
      <c r="F82" s="21"/>
      <c r="G82" s="2"/>
      <c r="H82" s="2"/>
      <c r="I82" s="25"/>
      <c r="J82" s="11"/>
    </row>
    <row r="83" spans="1:10" ht="22.5" x14ac:dyDescent="0.25">
      <c r="A83" s="49" t="s">
        <v>122</v>
      </c>
      <c r="B83" s="50"/>
      <c r="C83" s="51"/>
      <c r="D83" s="31">
        <f>D84</f>
        <v>81.7</v>
      </c>
      <c r="E83" s="31" t="s">
        <v>13</v>
      </c>
      <c r="F83" s="31" t="s">
        <v>13</v>
      </c>
      <c r="G83" s="32">
        <f>G84</f>
        <v>905263.34</v>
      </c>
      <c r="H83" s="31" t="s">
        <v>13</v>
      </c>
      <c r="I83" s="34">
        <f>I84</f>
        <v>805684.3726</v>
      </c>
      <c r="J83" s="11">
        <f>SUM(J84)</f>
        <v>805700</v>
      </c>
    </row>
    <row r="84" spans="1:10" ht="20.25" x14ac:dyDescent="0.25">
      <c r="A84" s="22">
        <v>21</v>
      </c>
      <c r="B84" s="21" t="s">
        <v>46</v>
      </c>
      <c r="C84" s="21" t="s">
        <v>13</v>
      </c>
      <c r="D84" s="21">
        <v>81.7</v>
      </c>
      <c r="E84" s="21" t="s">
        <v>13</v>
      </c>
      <c r="F84" s="21">
        <v>398</v>
      </c>
      <c r="G84" s="2">
        <f>D85*E85+D86*E86+D87*E87+D88*E88+D84*F84</f>
        <v>905263.34</v>
      </c>
      <c r="H84" s="2">
        <v>0.89</v>
      </c>
      <c r="I84" s="25">
        <f>G84*H84</f>
        <v>805684.3726</v>
      </c>
      <c r="J84" s="11">
        <f t="shared" si="1"/>
        <v>805700</v>
      </c>
    </row>
    <row r="85" spans="1:10" ht="20.25" x14ac:dyDescent="0.25">
      <c r="A85" s="22"/>
      <c r="B85" s="21"/>
      <c r="C85" s="8" t="s">
        <v>15</v>
      </c>
      <c r="D85" s="12">
        <v>14.65</v>
      </c>
      <c r="E85" s="1">
        <v>15291</v>
      </c>
      <c r="F85" s="21"/>
      <c r="G85" s="2"/>
      <c r="H85" s="2"/>
      <c r="I85" s="25"/>
      <c r="J85" s="11"/>
    </row>
    <row r="86" spans="1:10" ht="20.25" x14ac:dyDescent="0.25">
      <c r="A86" s="22"/>
      <c r="B86" s="21"/>
      <c r="C86" s="8" t="s">
        <v>16</v>
      </c>
      <c r="D86" s="12">
        <v>36.54</v>
      </c>
      <c r="E86" s="1">
        <v>12022</v>
      </c>
      <c r="F86" s="21"/>
      <c r="G86" s="2"/>
      <c r="H86" s="2"/>
      <c r="I86" s="25"/>
      <c r="J86" s="11"/>
    </row>
    <row r="87" spans="1:10" ht="20.25" x14ac:dyDescent="0.25">
      <c r="A87" s="22"/>
      <c r="B87" s="21"/>
      <c r="C87" s="8" t="s">
        <v>17</v>
      </c>
      <c r="D87" s="12">
        <v>16.440000000000001</v>
      </c>
      <c r="E87" s="1">
        <v>8402</v>
      </c>
      <c r="F87" s="21"/>
      <c r="G87" s="2"/>
      <c r="H87" s="2"/>
      <c r="I87" s="25"/>
      <c r="J87" s="11"/>
    </row>
    <row r="88" spans="1:10" ht="20.25" x14ac:dyDescent="0.25">
      <c r="A88" s="22"/>
      <c r="B88" s="21"/>
      <c r="C88" s="8" t="s">
        <v>18</v>
      </c>
      <c r="D88" s="12">
        <v>14.07</v>
      </c>
      <c r="E88" s="1">
        <v>5069</v>
      </c>
      <c r="F88" s="21"/>
      <c r="G88" s="2"/>
      <c r="H88" s="2"/>
      <c r="I88" s="25"/>
      <c r="J88" s="11"/>
    </row>
    <row r="89" spans="1:10" ht="22.5" x14ac:dyDescent="0.25">
      <c r="A89" s="49" t="s">
        <v>124</v>
      </c>
      <c r="B89" s="50"/>
      <c r="C89" s="51"/>
      <c r="D89" s="31">
        <f>D90</f>
        <v>13</v>
      </c>
      <c r="E89" s="31" t="s">
        <v>13</v>
      </c>
      <c r="F89" s="31" t="s">
        <v>13</v>
      </c>
      <c r="G89" s="32">
        <f>G90</f>
        <v>193871</v>
      </c>
      <c r="H89" s="31" t="s">
        <v>13</v>
      </c>
      <c r="I89" s="34">
        <f>I90</f>
        <v>168667.77</v>
      </c>
      <c r="J89" s="11">
        <f>SUM(J90)</f>
        <v>168700</v>
      </c>
    </row>
    <row r="90" spans="1:10" ht="20.25" x14ac:dyDescent="0.25">
      <c r="A90" s="22">
        <v>22</v>
      </c>
      <c r="B90" s="21" t="s">
        <v>88</v>
      </c>
      <c r="C90" s="21" t="s">
        <v>13</v>
      </c>
      <c r="D90" s="21">
        <v>13</v>
      </c>
      <c r="E90" s="21" t="s">
        <v>13</v>
      </c>
      <c r="F90" s="21">
        <v>398</v>
      </c>
      <c r="G90" s="2">
        <f>D91*E91+D92*E92+D93*E93+D90*F90</f>
        <v>193871</v>
      </c>
      <c r="H90" s="2">
        <v>0.87</v>
      </c>
      <c r="I90" s="25">
        <f>G90*H90</f>
        <v>168667.77</v>
      </c>
      <c r="J90" s="11">
        <f t="shared" si="1"/>
        <v>168700</v>
      </c>
    </row>
    <row r="91" spans="1:10" ht="20.25" x14ac:dyDescent="0.25">
      <c r="A91" s="22"/>
      <c r="B91" s="21"/>
      <c r="C91" s="8" t="s">
        <v>14</v>
      </c>
      <c r="D91" s="13">
        <v>3</v>
      </c>
      <c r="E91" s="1">
        <v>18467</v>
      </c>
      <c r="F91" s="21"/>
      <c r="G91" s="2"/>
      <c r="H91" s="2"/>
      <c r="I91" s="25"/>
      <c r="J91" s="11"/>
    </row>
    <row r="92" spans="1:10" ht="20.25" x14ac:dyDescent="0.25">
      <c r="A92" s="22"/>
      <c r="B92" s="21"/>
      <c r="C92" s="8" t="s">
        <v>15</v>
      </c>
      <c r="D92" s="13">
        <v>4</v>
      </c>
      <c r="E92" s="1">
        <v>15291</v>
      </c>
      <c r="F92" s="21"/>
      <c r="G92" s="2"/>
      <c r="H92" s="2"/>
      <c r="I92" s="25"/>
      <c r="J92" s="11"/>
    </row>
    <row r="93" spans="1:10" ht="20.25" x14ac:dyDescent="0.25">
      <c r="A93" s="22"/>
      <c r="B93" s="21"/>
      <c r="C93" s="8" t="s">
        <v>16</v>
      </c>
      <c r="D93" s="13">
        <v>6</v>
      </c>
      <c r="E93" s="1">
        <v>12022</v>
      </c>
      <c r="F93" s="21"/>
      <c r="G93" s="2"/>
      <c r="H93" s="2"/>
      <c r="I93" s="25"/>
      <c r="J93" s="11"/>
    </row>
    <row r="94" spans="1:10" ht="22.5" x14ac:dyDescent="0.25">
      <c r="A94" s="49" t="s">
        <v>125</v>
      </c>
      <c r="B94" s="50"/>
      <c r="C94" s="51"/>
      <c r="D94" s="31">
        <f>D95+D97+D100</f>
        <v>19.899999999999999</v>
      </c>
      <c r="E94" s="31" t="s">
        <v>13</v>
      </c>
      <c r="F94" s="31" t="s">
        <v>13</v>
      </c>
      <c r="G94" s="32">
        <f>G95+G97+G100</f>
        <v>315324.5</v>
      </c>
      <c r="H94" s="31" t="s">
        <v>13</v>
      </c>
      <c r="I94" s="34">
        <f>I95+I97+I100</f>
        <v>286065.29500000004</v>
      </c>
      <c r="J94" s="11">
        <f>SUM(J95:J100)</f>
        <v>286000</v>
      </c>
    </row>
    <row r="95" spans="1:10" ht="20.25" x14ac:dyDescent="0.25">
      <c r="A95" s="22">
        <v>23</v>
      </c>
      <c r="B95" s="21" t="s">
        <v>31</v>
      </c>
      <c r="C95" s="21" t="s">
        <v>13</v>
      </c>
      <c r="D95" s="21">
        <v>5</v>
      </c>
      <c r="E95" s="21" t="s">
        <v>13</v>
      </c>
      <c r="F95" s="21">
        <v>398</v>
      </c>
      <c r="G95" s="2">
        <f>D96*E96+D95*F95</f>
        <v>62100</v>
      </c>
      <c r="H95" s="2">
        <v>0.91</v>
      </c>
      <c r="I95" s="25">
        <f>G95*H95</f>
        <v>56511</v>
      </c>
      <c r="J95" s="11">
        <f t="shared" si="1"/>
        <v>56500</v>
      </c>
    </row>
    <row r="96" spans="1:10" ht="20.25" x14ac:dyDescent="0.25">
      <c r="A96" s="22"/>
      <c r="B96" s="21"/>
      <c r="C96" s="8" t="s">
        <v>16</v>
      </c>
      <c r="D96" s="13">
        <v>5</v>
      </c>
      <c r="E96" s="1">
        <v>12022</v>
      </c>
      <c r="F96" s="21"/>
      <c r="G96" s="2"/>
      <c r="H96" s="2"/>
      <c r="I96" s="25"/>
      <c r="J96" s="11"/>
    </row>
    <row r="97" spans="1:10" ht="20.25" x14ac:dyDescent="0.25">
      <c r="A97" s="22">
        <v>24</v>
      </c>
      <c r="B97" s="21" t="s">
        <v>35</v>
      </c>
      <c r="C97" s="21" t="s">
        <v>13</v>
      </c>
      <c r="D97" s="21">
        <v>12.9</v>
      </c>
      <c r="E97" s="21" t="s">
        <v>13</v>
      </c>
      <c r="F97" s="21">
        <v>398</v>
      </c>
      <c r="G97" s="2">
        <f>D98*E98+D99*E99+D97*F97</f>
        <v>235624.5</v>
      </c>
      <c r="H97" s="2">
        <v>0.91</v>
      </c>
      <c r="I97" s="25">
        <f>G97*H97</f>
        <v>214418.29500000001</v>
      </c>
      <c r="J97" s="11">
        <f t="shared" si="1"/>
        <v>214400</v>
      </c>
    </row>
    <row r="98" spans="1:10" ht="20.25" x14ac:dyDescent="0.25">
      <c r="A98" s="22"/>
      <c r="B98" s="21"/>
      <c r="C98" s="8" t="s">
        <v>14</v>
      </c>
      <c r="D98" s="10">
        <v>11.7</v>
      </c>
      <c r="E98" s="1">
        <v>18467</v>
      </c>
      <c r="F98" s="21"/>
      <c r="G98" s="2"/>
      <c r="H98" s="2"/>
      <c r="I98" s="25"/>
      <c r="J98" s="11"/>
    </row>
    <row r="99" spans="1:10" ht="20.25" x14ac:dyDescent="0.25">
      <c r="A99" s="22"/>
      <c r="B99" s="21"/>
      <c r="C99" s="8" t="s">
        <v>16</v>
      </c>
      <c r="D99" s="10">
        <v>1.2</v>
      </c>
      <c r="E99" s="1">
        <v>12022</v>
      </c>
      <c r="F99" s="21"/>
      <c r="G99" s="2"/>
      <c r="H99" s="2"/>
      <c r="I99" s="25"/>
      <c r="J99" s="11"/>
    </row>
    <row r="100" spans="1:10" ht="20.25" x14ac:dyDescent="0.25">
      <c r="A100" s="22">
        <v>25</v>
      </c>
      <c r="B100" s="21" t="s">
        <v>67</v>
      </c>
      <c r="C100" s="21" t="s">
        <v>13</v>
      </c>
      <c r="D100" s="21">
        <v>2</v>
      </c>
      <c r="E100" s="21" t="s">
        <v>13</v>
      </c>
      <c r="F100" s="21">
        <v>398</v>
      </c>
      <c r="G100" s="2">
        <f>D101*E101+D100*F100</f>
        <v>17600</v>
      </c>
      <c r="H100" s="2">
        <v>0.86</v>
      </c>
      <c r="I100" s="25">
        <f>G100*H100</f>
        <v>15136</v>
      </c>
      <c r="J100" s="11">
        <f t="shared" si="1"/>
        <v>15100</v>
      </c>
    </row>
    <row r="101" spans="1:10" ht="20.25" x14ac:dyDescent="0.25">
      <c r="A101" s="22"/>
      <c r="B101" s="21"/>
      <c r="C101" s="8" t="s">
        <v>17</v>
      </c>
      <c r="D101" s="13">
        <v>2</v>
      </c>
      <c r="E101" s="1">
        <v>8402</v>
      </c>
      <c r="F101" s="21"/>
      <c r="G101" s="2"/>
      <c r="H101" s="2"/>
      <c r="I101" s="25"/>
      <c r="J101" s="11"/>
    </row>
    <row r="102" spans="1:10" ht="22.5" x14ac:dyDescent="0.25">
      <c r="A102" s="49" t="s">
        <v>126</v>
      </c>
      <c r="B102" s="50"/>
      <c r="C102" s="51"/>
      <c r="D102" s="31">
        <f>D103+D105+D110+D113+D116+D122+D125+D131+D136</f>
        <v>707.59</v>
      </c>
      <c r="E102" s="31" t="s">
        <v>13</v>
      </c>
      <c r="F102" s="31" t="s">
        <v>13</v>
      </c>
      <c r="G102" s="32">
        <f>G103+G105+G110+G113+G116+G122+G125+G131+G136</f>
        <v>9115335.4199999999</v>
      </c>
      <c r="H102" s="31" t="s">
        <v>13</v>
      </c>
      <c r="I102" s="34">
        <f>I103+I105+I110+I113+I116+I122+I125+I131+I136</f>
        <v>8175390.3589999992</v>
      </c>
      <c r="J102" s="11">
        <f>SUM(J103:J136)</f>
        <v>8175500</v>
      </c>
    </row>
    <row r="103" spans="1:10" ht="20.25" x14ac:dyDescent="0.25">
      <c r="A103" s="22">
        <v>26</v>
      </c>
      <c r="B103" s="21" t="s">
        <v>23</v>
      </c>
      <c r="C103" s="21" t="s">
        <v>13</v>
      </c>
      <c r="D103" s="21">
        <v>8</v>
      </c>
      <c r="E103" s="21" t="s">
        <v>13</v>
      </c>
      <c r="F103" s="21">
        <v>398</v>
      </c>
      <c r="G103" s="2">
        <f>D104*E104+D103*F103</f>
        <v>43736</v>
      </c>
      <c r="H103" s="2">
        <v>0.9</v>
      </c>
      <c r="I103" s="25">
        <f>G103*H103</f>
        <v>39362.400000000001</v>
      </c>
      <c r="J103" s="11">
        <f t="shared" si="1"/>
        <v>39400</v>
      </c>
    </row>
    <row r="104" spans="1:10" ht="20.25" x14ac:dyDescent="0.25">
      <c r="A104" s="22"/>
      <c r="B104" s="21"/>
      <c r="C104" s="8" t="s">
        <v>18</v>
      </c>
      <c r="D104" s="1">
        <v>8</v>
      </c>
      <c r="E104" s="1">
        <v>5069</v>
      </c>
      <c r="F104" s="21"/>
      <c r="G104" s="2"/>
      <c r="H104" s="2"/>
      <c r="I104" s="25"/>
      <c r="J104" s="11"/>
    </row>
    <row r="105" spans="1:10" ht="20.25" x14ac:dyDescent="0.25">
      <c r="A105" s="22">
        <v>27</v>
      </c>
      <c r="B105" s="21" t="s">
        <v>104</v>
      </c>
      <c r="C105" s="21" t="s">
        <v>13</v>
      </c>
      <c r="D105" s="21">
        <v>56.4</v>
      </c>
      <c r="E105" s="21" t="s">
        <v>13</v>
      </c>
      <c r="F105" s="21">
        <v>398</v>
      </c>
      <c r="G105" s="2">
        <f>D106*E106+D107*E107+D108*E108+D109*E109+D105*F105</f>
        <v>755568</v>
      </c>
      <c r="H105" s="2">
        <v>0.91</v>
      </c>
      <c r="I105" s="25">
        <f>G105*H105</f>
        <v>687566.88</v>
      </c>
      <c r="J105" s="11">
        <f t="shared" si="1"/>
        <v>687600</v>
      </c>
    </row>
    <row r="106" spans="1:10" ht="20.25" x14ac:dyDescent="0.25">
      <c r="A106" s="22"/>
      <c r="B106" s="21"/>
      <c r="C106" s="8" t="s">
        <v>14</v>
      </c>
      <c r="D106" s="1">
        <v>2</v>
      </c>
      <c r="E106" s="1">
        <v>18467</v>
      </c>
      <c r="F106" s="21"/>
      <c r="G106" s="2"/>
      <c r="H106" s="2"/>
      <c r="I106" s="25"/>
      <c r="J106" s="11"/>
    </row>
    <row r="107" spans="1:10" ht="20.25" x14ac:dyDescent="0.25">
      <c r="A107" s="22"/>
      <c r="B107" s="21"/>
      <c r="C107" s="8" t="s">
        <v>15</v>
      </c>
      <c r="D107" s="1">
        <v>18</v>
      </c>
      <c r="E107" s="1">
        <v>15291</v>
      </c>
      <c r="F107" s="21"/>
      <c r="G107" s="2"/>
      <c r="H107" s="2"/>
      <c r="I107" s="25"/>
      <c r="J107" s="11"/>
    </row>
    <row r="108" spans="1:10" ht="20.25" x14ac:dyDescent="0.25">
      <c r="A108" s="22"/>
      <c r="B108" s="21"/>
      <c r="C108" s="8" t="s">
        <v>16</v>
      </c>
      <c r="D108" s="10">
        <v>31.8</v>
      </c>
      <c r="E108" s="1">
        <v>12022</v>
      </c>
      <c r="F108" s="21"/>
      <c r="G108" s="2"/>
      <c r="H108" s="2"/>
      <c r="I108" s="25"/>
      <c r="J108" s="11"/>
    </row>
    <row r="109" spans="1:10" ht="20.25" x14ac:dyDescent="0.25">
      <c r="A109" s="22"/>
      <c r="B109" s="21"/>
      <c r="C109" s="8" t="s">
        <v>17</v>
      </c>
      <c r="D109" s="10">
        <v>4.5999999999999996</v>
      </c>
      <c r="E109" s="1">
        <v>8402</v>
      </c>
      <c r="F109" s="21"/>
      <c r="G109" s="2"/>
      <c r="H109" s="2"/>
      <c r="I109" s="25"/>
      <c r="J109" s="11"/>
    </row>
    <row r="110" spans="1:10" ht="20.25" x14ac:dyDescent="0.25">
      <c r="A110" s="22">
        <v>28</v>
      </c>
      <c r="B110" s="21" t="s">
        <v>43</v>
      </c>
      <c r="C110" s="21" t="s">
        <v>13</v>
      </c>
      <c r="D110" s="21">
        <v>41</v>
      </c>
      <c r="E110" s="21" t="s">
        <v>13</v>
      </c>
      <c r="F110" s="21">
        <v>398</v>
      </c>
      <c r="G110" s="2">
        <f>D111*E111+D112*E112+D110*F110</f>
        <v>432737</v>
      </c>
      <c r="H110" s="2">
        <v>0.9</v>
      </c>
      <c r="I110" s="25">
        <f>G110*H110</f>
        <v>389463.3</v>
      </c>
      <c r="J110" s="11">
        <f t="shared" si="1"/>
        <v>389500</v>
      </c>
    </row>
    <row r="111" spans="1:10" ht="20.25" x14ac:dyDescent="0.25">
      <c r="A111" s="22"/>
      <c r="B111" s="21"/>
      <c r="C111" s="8" t="s">
        <v>16</v>
      </c>
      <c r="D111" s="1">
        <v>30</v>
      </c>
      <c r="E111" s="1">
        <v>12022</v>
      </c>
      <c r="F111" s="21"/>
      <c r="G111" s="2"/>
      <c r="H111" s="2"/>
      <c r="I111" s="25"/>
      <c r="J111" s="11"/>
    </row>
    <row r="112" spans="1:10" ht="20.25" x14ac:dyDescent="0.25">
      <c r="A112" s="22"/>
      <c r="B112" s="21"/>
      <c r="C112" s="8" t="s">
        <v>18</v>
      </c>
      <c r="D112" s="1">
        <v>11</v>
      </c>
      <c r="E112" s="1">
        <v>5069</v>
      </c>
      <c r="F112" s="21"/>
      <c r="G112" s="2"/>
      <c r="H112" s="2"/>
      <c r="I112" s="25"/>
      <c r="J112" s="11"/>
    </row>
    <row r="113" spans="1:10" ht="20.25" x14ac:dyDescent="0.25">
      <c r="A113" s="22">
        <v>29</v>
      </c>
      <c r="B113" s="21" t="s">
        <v>79</v>
      </c>
      <c r="C113" s="21" t="s">
        <v>13</v>
      </c>
      <c r="D113" s="21">
        <v>40</v>
      </c>
      <c r="E113" s="21" t="s">
        <v>13</v>
      </c>
      <c r="F113" s="21">
        <v>398</v>
      </c>
      <c r="G113" s="2">
        <f>D114*E114+D115*E115+D113*F113</f>
        <v>460600</v>
      </c>
      <c r="H113" s="2">
        <v>0.87</v>
      </c>
      <c r="I113" s="25">
        <f>G113*H113</f>
        <v>400722</v>
      </c>
      <c r="J113" s="11">
        <f t="shared" si="1"/>
        <v>400700</v>
      </c>
    </row>
    <row r="114" spans="1:10" ht="20.25" x14ac:dyDescent="0.25">
      <c r="A114" s="22"/>
      <c r="B114" s="21"/>
      <c r="C114" s="8" t="s">
        <v>16</v>
      </c>
      <c r="D114" s="1">
        <v>30</v>
      </c>
      <c r="E114" s="1">
        <v>12022</v>
      </c>
      <c r="F114" s="21"/>
      <c r="G114" s="2"/>
      <c r="H114" s="2"/>
      <c r="I114" s="25"/>
      <c r="J114" s="11"/>
    </row>
    <row r="115" spans="1:10" ht="20.25" x14ac:dyDescent="0.25">
      <c r="A115" s="22"/>
      <c r="B115" s="21"/>
      <c r="C115" s="8" t="s">
        <v>17</v>
      </c>
      <c r="D115" s="1">
        <v>10</v>
      </c>
      <c r="E115" s="1">
        <v>8402</v>
      </c>
      <c r="F115" s="21"/>
      <c r="G115" s="2"/>
      <c r="H115" s="2"/>
      <c r="I115" s="25"/>
      <c r="J115" s="11"/>
    </row>
    <row r="116" spans="1:10" ht="20.25" x14ac:dyDescent="0.25">
      <c r="A116" s="22">
        <v>30</v>
      </c>
      <c r="B116" s="21" t="s">
        <v>81</v>
      </c>
      <c r="C116" s="21" t="s">
        <v>13</v>
      </c>
      <c r="D116" s="21">
        <v>299.39999999999998</v>
      </c>
      <c r="E116" s="21" t="s">
        <v>13</v>
      </c>
      <c r="F116" s="21">
        <v>398</v>
      </c>
      <c r="G116" s="2">
        <f>D117*E117+D118*E118+D119*E119+D120*E120+D121*E121+D116*F116</f>
        <v>3983539.1</v>
      </c>
      <c r="H116" s="2">
        <v>0.9</v>
      </c>
      <c r="I116" s="25">
        <f>G116*H116</f>
        <v>3585185.19</v>
      </c>
      <c r="J116" s="11">
        <f t="shared" si="1"/>
        <v>3585200</v>
      </c>
    </row>
    <row r="117" spans="1:10" ht="20.25" x14ac:dyDescent="0.25">
      <c r="A117" s="22"/>
      <c r="B117" s="21"/>
      <c r="C117" s="8" t="s">
        <v>14</v>
      </c>
      <c r="D117" s="1">
        <v>34</v>
      </c>
      <c r="E117" s="1">
        <v>18467</v>
      </c>
      <c r="F117" s="21"/>
      <c r="G117" s="2"/>
      <c r="H117" s="2"/>
      <c r="I117" s="25"/>
      <c r="J117" s="11"/>
    </row>
    <row r="118" spans="1:10" ht="20.25" x14ac:dyDescent="0.25">
      <c r="A118" s="22"/>
      <c r="B118" s="21"/>
      <c r="C118" s="8" t="s">
        <v>15</v>
      </c>
      <c r="D118" s="7">
        <v>93.2</v>
      </c>
      <c r="E118" s="1">
        <v>15291</v>
      </c>
      <c r="F118" s="21"/>
      <c r="G118" s="2"/>
      <c r="H118" s="2"/>
      <c r="I118" s="25"/>
      <c r="J118" s="11"/>
    </row>
    <row r="119" spans="1:10" ht="20.25" x14ac:dyDescent="0.25">
      <c r="A119" s="22"/>
      <c r="B119" s="21"/>
      <c r="C119" s="8" t="s">
        <v>16</v>
      </c>
      <c r="D119" s="10">
        <v>108.9</v>
      </c>
      <c r="E119" s="1">
        <v>12022</v>
      </c>
      <c r="F119" s="21"/>
      <c r="G119" s="2"/>
      <c r="H119" s="2"/>
      <c r="I119" s="25"/>
      <c r="J119" s="11"/>
    </row>
    <row r="120" spans="1:10" ht="20.25" x14ac:dyDescent="0.25">
      <c r="A120" s="22"/>
      <c r="B120" s="21"/>
      <c r="C120" s="8" t="s">
        <v>17</v>
      </c>
      <c r="D120" s="10">
        <v>54.4</v>
      </c>
      <c r="E120" s="1">
        <v>8402</v>
      </c>
      <c r="F120" s="21"/>
      <c r="G120" s="2"/>
      <c r="H120" s="2"/>
      <c r="I120" s="25"/>
      <c r="J120" s="11"/>
    </row>
    <row r="121" spans="1:10" ht="20.25" x14ac:dyDescent="0.25">
      <c r="A121" s="22"/>
      <c r="B121" s="21"/>
      <c r="C121" s="8" t="s">
        <v>18</v>
      </c>
      <c r="D121" s="10">
        <v>8.9</v>
      </c>
      <c r="E121" s="1">
        <v>5069</v>
      </c>
      <c r="F121" s="21"/>
      <c r="G121" s="2"/>
      <c r="H121" s="2"/>
      <c r="I121" s="25"/>
      <c r="J121" s="11"/>
    </row>
    <row r="122" spans="1:10" ht="20.25" x14ac:dyDescent="0.25">
      <c r="A122" s="22">
        <v>31</v>
      </c>
      <c r="B122" s="21" t="s">
        <v>47</v>
      </c>
      <c r="C122" s="21" t="s">
        <v>13</v>
      </c>
      <c r="D122" s="21">
        <v>5.29</v>
      </c>
      <c r="E122" s="21" t="s">
        <v>13</v>
      </c>
      <c r="F122" s="21">
        <v>398</v>
      </c>
      <c r="G122" s="2">
        <f>D123*E123+D124*E124+D122*F122</f>
        <v>61032</v>
      </c>
      <c r="H122" s="2">
        <v>0.9</v>
      </c>
      <c r="I122" s="25">
        <f>G122*H122</f>
        <v>54928.800000000003</v>
      </c>
      <c r="J122" s="11">
        <f t="shared" si="1"/>
        <v>54900</v>
      </c>
    </row>
    <row r="123" spans="1:10" ht="20.25" x14ac:dyDescent="0.25">
      <c r="A123" s="22"/>
      <c r="B123" s="21"/>
      <c r="C123" s="8" t="s">
        <v>16</v>
      </c>
      <c r="D123" s="13">
        <v>4</v>
      </c>
      <c r="E123" s="1">
        <v>12022</v>
      </c>
      <c r="F123" s="21"/>
      <c r="G123" s="2"/>
      <c r="H123" s="2"/>
      <c r="I123" s="25"/>
      <c r="J123" s="11"/>
    </row>
    <row r="124" spans="1:10" ht="20.25" x14ac:dyDescent="0.25">
      <c r="A124" s="22"/>
      <c r="B124" s="21"/>
      <c r="C124" s="8" t="s">
        <v>17</v>
      </c>
      <c r="D124" s="12">
        <v>1.29</v>
      </c>
      <c r="E124" s="1">
        <v>8402</v>
      </c>
      <c r="F124" s="21"/>
      <c r="G124" s="2"/>
      <c r="H124" s="2"/>
      <c r="I124" s="25"/>
      <c r="J124" s="11"/>
    </row>
    <row r="125" spans="1:10" ht="20.25" x14ac:dyDescent="0.25">
      <c r="A125" s="22">
        <v>32</v>
      </c>
      <c r="B125" s="21" t="s">
        <v>12</v>
      </c>
      <c r="C125" s="21" t="s">
        <v>13</v>
      </c>
      <c r="D125" s="21">
        <v>26.3</v>
      </c>
      <c r="E125" s="21" t="s">
        <v>13</v>
      </c>
      <c r="F125" s="21">
        <v>398</v>
      </c>
      <c r="G125" s="2">
        <f>D126*E126+D127*E127+D128*E128+D129*E129+D130*E130+D125*F125</f>
        <v>326518.10000000003</v>
      </c>
      <c r="H125" s="2">
        <v>0.9</v>
      </c>
      <c r="I125" s="25">
        <f>G125*H125</f>
        <v>293866.29000000004</v>
      </c>
      <c r="J125" s="11">
        <f t="shared" si="1"/>
        <v>293900</v>
      </c>
    </row>
    <row r="126" spans="1:10" ht="20.25" x14ac:dyDescent="0.25">
      <c r="A126" s="22"/>
      <c r="B126" s="21"/>
      <c r="C126" s="8" t="s">
        <v>14</v>
      </c>
      <c r="D126" s="1">
        <v>6</v>
      </c>
      <c r="E126" s="1">
        <v>18467</v>
      </c>
      <c r="F126" s="21"/>
      <c r="G126" s="2"/>
      <c r="H126" s="2"/>
      <c r="I126" s="26"/>
      <c r="J126" s="11"/>
    </row>
    <row r="127" spans="1:10" ht="20.25" x14ac:dyDescent="0.25">
      <c r="A127" s="22"/>
      <c r="B127" s="21"/>
      <c r="C127" s="8" t="s">
        <v>15</v>
      </c>
      <c r="D127" s="1">
        <v>8</v>
      </c>
      <c r="E127" s="1">
        <v>15291</v>
      </c>
      <c r="F127" s="21"/>
      <c r="G127" s="2"/>
      <c r="H127" s="2"/>
      <c r="I127" s="26"/>
      <c r="J127" s="11"/>
    </row>
    <row r="128" spans="1:10" ht="20.25" x14ac:dyDescent="0.25">
      <c r="A128" s="22"/>
      <c r="B128" s="21"/>
      <c r="C128" s="8" t="s">
        <v>16</v>
      </c>
      <c r="D128" s="1">
        <v>2</v>
      </c>
      <c r="E128" s="1">
        <v>12022</v>
      </c>
      <c r="F128" s="21"/>
      <c r="G128" s="2"/>
      <c r="H128" s="2"/>
      <c r="I128" s="26"/>
      <c r="J128" s="11"/>
    </row>
    <row r="129" spans="1:10" ht="20.25" x14ac:dyDescent="0.25">
      <c r="A129" s="22"/>
      <c r="B129" s="21"/>
      <c r="C129" s="8" t="s">
        <v>17</v>
      </c>
      <c r="D129" s="1">
        <v>2</v>
      </c>
      <c r="E129" s="1">
        <v>8402</v>
      </c>
      <c r="F129" s="21"/>
      <c r="G129" s="2"/>
      <c r="H129" s="2"/>
      <c r="I129" s="26"/>
      <c r="J129" s="11"/>
    </row>
    <row r="130" spans="1:10" ht="20.25" x14ac:dyDescent="0.25">
      <c r="A130" s="22"/>
      <c r="B130" s="21"/>
      <c r="C130" s="8" t="s">
        <v>18</v>
      </c>
      <c r="D130" s="7">
        <v>8.3000000000000007</v>
      </c>
      <c r="E130" s="1">
        <v>5069</v>
      </c>
      <c r="F130" s="21"/>
      <c r="G130" s="2"/>
      <c r="H130" s="2"/>
      <c r="I130" s="26"/>
      <c r="J130" s="11"/>
    </row>
    <row r="131" spans="1:10" ht="20.25" x14ac:dyDescent="0.25">
      <c r="A131" s="22">
        <v>33</v>
      </c>
      <c r="B131" s="21" t="s">
        <v>24</v>
      </c>
      <c r="C131" s="21" t="s">
        <v>13</v>
      </c>
      <c r="D131" s="21">
        <v>61.2</v>
      </c>
      <c r="E131" s="21" t="s">
        <v>13</v>
      </c>
      <c r="F131" s="21">
        <v>398</v>
      </c>
      <c r="G131" s="2">
        <f>D132*E132+D133*E133+D134*E134+D135*E135+D131*F131</f>
        <v>836685.32</v>
      </c>
      <c r="H131" s="2">
        <v>0.9</v>
      </c>
      <c r="I131" s="25">
        <f>G131*H131</f>
        <v>753016.78799999994</v>
      </c>
      <c r="J131" s="11">
        <f t="shared" si="1"/>
        <v>753000</v>
      </c>
    </row>
    <row r="132" spans="1:10" ht="20.25" x14ac:dyDescent="0.25">
      <c r="A132" s="22"/>
      <c r="B132" s="21"/>
      <c r="C132" s="8" t="s">
        <v>14</v>
      </c>
      <c r="D132" s="2">
        <v>9.02</v>
      </c>
      <c r="E132" s="1">
        <v>18467</v>
      </c>
      <c r="F132" s="21"/>
      <c r="G132" s="2"/>
      <c r="H132" s="2"/>
      <c r="I132" s="26"/>
      <c r="J132" s="11"/>
    </row>
    <row r="133" spans="1:10" ht="20.25" x14ac:dyDescent="0.25">
      <c r="A133" s="22"/>
      <c r="B133" s="21"/>
      <c r="C133" s="8" t="s">
        <v>15</v>
      </c>
      <c r="D133" s="2">
        <v>11.18</v>
      </c>
      <c r="E133" s="1">
        <v>15291</v>
      </c>
      <c r="F133" s="21"/>
      <c r="G133" s="2"/>
      <c r="H133" s="2"/>
      <c r="I133" s="26"/>
      <c r="J133" s="11"/>
    </row>
    <row r="134" spans="1:10" ht="20.25" x14ac:dyDescent="0.25">
      <c r="A134" s="22"/>
      <c r="B134" s="21"/>
      <c r="C134" s="8" t="s">
        <v>16</v>
      </c>
      <c r="D134" s="1">
        <v>36</v>
      </c>
      <c r="E134" s="1">
        <v>12022</v>
      </c>
      <c r="F134" s="21"/>
      <c r="G134" s="2"/>
      <c r="H134" s="2"/>
      <c r="I134" s="26"/>
      <c r="J134" s="11"/>
    </row>
    <row r="135" spans="1:10" ht="20.25" x14ac:dyDescent="0.25">
      <c r="A135" s="22"/>
      <c r="B135" s="21"/>
      <c r="C135" s="8" t="s">
        <v>17</v>
      </c>
      <c r="D135" s="1">
        <v>5</v>
      </c>
      <c r="E135" s="1">
        <v>8402</v>
      </c>
      <c r="F135" s="21"/>
      <c r="G135" s="2"/>
      <c r="H135" s="2"/>
      <c r="I135" s="26"/>
      <c r="J135" s="11"/>
    </row>
    <row r="136" spans="1:10" ht="20.25" x14ac:dyDescent="0.25">
      <c r="A136" s="22">
        <v>34</v>
      </c>
      <c r="B136" s="21" t="s">
        <v>36</v>
      </c>
      <c r="C136" s="21" t="s">
        <v>13</v>
      </c>
      <c r="D136" s="21">
        <v>170</v>
      </c>
      <c r="E136" s="21" t="s">
        <v>13</v>
      </c>
      <c r="F136" s="21">
        <v>398</v>
      </c>
      <c r="G136" s="2">
        <f>D137*E137+D138*E138+D139*E139+D140*E140+D141*E141+D136*F136</f>
        <v>2214919.9</v>
      </c>
      <c r="H136" s="2">
        <v>0.89</v>
      </c>
      <c r="I136" s="25">
        <f>G136*H136</f>
        <v>1971278.7109999999</v>
      </c>
      <c r="J136" s="11">
        <f t="shared" si="1"/>
        <v>1971300</v>
      </c>
    </row>
    <row r="137" spans="1:10" ht="20.25" x14ac:dyDescent="0.25">
      <c r="A137" s="22"/>
      <c r="B137" s="21"/>
      <c r="C137" s="8" t="s">
        <v>14</v>
      </c>
      <c r="D137" s="7">
        <v>19.399999999999999</v>
      </c>
      <c r="E137" s="1">
        <v>18467</v>
      </c>
      <c r="F137" s="21"/>
      <c r="G137" s="2"/>
      <c r="H137" s="2"/>
      <c r="I137" s="26"/>
      <c r="J137" s="11"/>
    </row>
    <row r="138" spans="1:10" ht="20.25" x14ac:dyDescent="0.25">
      <c r="A138" s="22"/>
      <c r="B138" s="21"/>
      <c r="C138" s="8" t="s">
        <v>15</v>
      </c>
      <c r="D138" s="10">
        <v>46.1</v>
      </c>
      <c r="E138" s="1">
        <v>15291</v>
      </c>
      <c r="F138" s="21"/>
      <c r="G138" s="2"/>
      <c r="H138" s="2"/>
      <c r="I138" s="26"/>
      <c r="J138" s="11"/>
    </row>
    <row r="139" spans="1:10" ht="20.25" x14ac:dyDescent="0.25">
      <c r="A139" s="22"/>
      <c r="B139" s="21"/>
      <c r="C139" s="8" t="s">
        <v>16</v>
      </c>
      <c r="D139" s="7">
        <v>73.5</v>
      </c>
      <c r="E139" s="1">
        <v>12022</v>
      </c>
      <c r="F139" s="21"/>
      <c r="G139" s="2"/>
      <c r="H139" s="2"/>
      <c r="I139" s="26"/>
      <c r="J139" s="11"/>
    </row>
    <row r="140" spans="1:10" ht="20.25" x14ac:dyDescent="0.25">
      <c r="A140" s="22"/>
      <c r="B140" s="21"/>
      <c r="C140" s="8" t="s">
        <v>17</v>
      </c>
      <c r="D140" s="1">
        <v>13</v>
      </c>
      <c r="E140" s="1">
        <v>8402</v>
      </c>
      <c r="F140" s="21"/>
      <c r="G140" s="2"/>
      <c r="H140" s="2"/>
      <c r="I140" s="26"/>
      <c r="J140" s="11"/>
    </row>
    <row r="141" spans="1:10" ht="20.25" x14ac:dyDescent="0.25">
      <c r="A141" s="22"/>
      <c r="B141" s="21"/>
      <c r="C141" s="8" t="s">
        <v>18</v>
      </c>
      <c r="D141" s="1">
        <v>18</v>
      </c>
      <c r="E141" s="1">
        <v>5069</v>
      </c>
      <c r="F141" s="21"/>
      <c r="G141" s="2"/>
      <c r="H141" s="2"/>
      <c r="I141" s="26"/>
      <c r="J141" s="11"/>
    </row>
    <row r="142" spans="1:10" ht="22.5" x14ac:dyDescent="0.25">
      <c r="A142" s="49" t="s">
        <v>127</v>
      </c>
      <c r="B142" s="50"/>
      <c r="C142" s="51"/>
      <c r="D142" s="31">
        <f>D143</f>
        <v>7.8</v>
      </c>
      <c r="E142" s="31" t="s">
        <v>13</v>
      </c>
      <c r="F142" s="31" t="s">
        <v>13</v>
      </c>
      <c r="G142" s="32">
        <f>G143</f>
        <v>96875.999999999985</v>
      </c>
      <c r="H142" s="31" t="s">
        <v>13</v>
      </c>
      <c r="I142" s="34">
        <f>I143</f>
        <v>84282.119999999981</v>
      </c>
      <c r="J142" s="11">
        <f>SUM(J143)</f>
        <v>84300</v>
      </c>
    </row>
    <row r="143" spans="1:10" ht="20.25" x14ac:dyDescent="0.25">
      <c r="A143" s="22">
        <v>35</v>
      </c>
      <c r="B143" s="21" t="s">
        <v>66</v>
      </c>
      <c r="C143" s="21" t="s">
        <v>13</v>
      </c>
      <c r="D143" s="21">
        <v>7.8</v>
      </c>
      <c r="E143" s="21" t="s">
        <v>13</v>
      </c>
      <c r="F143" s="21">
        <v>398</v>
      </c>
      <c r="G143" s="2">
        <f>D144*E144+D143*F143</f>
        <v>96875.999999999985</v>
      </c>
      <c r="H143" s="2">
        <v>0.87</v>
      </c>
      <c r="I143" s="25">
        <f>G143*H143</f>
        <v>84282.119999999981</v>
      </c>
      <c r="J143" s="11">
        <f t="shared" ref="J143:J183" si="2">ROUND(I143,-2)</f>
        <v>84300</v>
      </c>
    </row>
    <row r="144" spans="1:10" ht="20.25" x14ac:dyDescent="0.25">
      <c r="A144" s="22"/>
      <c r="B144" s="21"/>
      <c r="C144" s="8" t="s">
        <v>16</v>
      </c>
      <c r="D144" s="7">
        <v>7.8</v>
      </c>
      <c r="E144" s="1">
        <v>12022</v>
      </c>
      <c r="F144" s="21"/>
      <c r="G144" s="2"/>
      <c r="H144" s="2"/>
      <c r="I144" s="26"/>
      <c r="J144" s="11"/>
    </row>
    <row r="145" spans="1:10" ht="22.5" x14ac:dyDescent="0.25">
      <c r="A145" s="49" t="s">
        <v>128</v>
      </c>
      <c r="B145" s="50"/>
      <c r="C145" s="51"/>
      <c r="D145" s="31">
        <f>D146+D148</f>
        <v>105</v>
      </c>
      <c r="E145" s="31" t="s">
        <v>13</v>
      </c>
      <c r="F145" s="31" t="s">
        <v>13</v>
      </c>
      <c r="G145" s="32">
        <f>G146+G148</f>
        <v>949340</v>
      </c>
      <c r="H145" s="31" t="s">
        <v>13</v>
      </c>
      <c r="I145" s="34">
        <f>I146+I148</f>
        <v>833680.4</v>
      </c>
      <c r="J145" s="11">
        <f>SUM(J146:J148)</f>
        <v>833700</v>
      </c>
    </row>
    <row r="146" spans="1:10" ht="20.25" x14ac:dyDescent="0.25">
      <c r="A146" s="22">
        <v>36</v>
      </c>
      <c r="B146" s="21" t="s">
        <v>32</v>
      </c>
      <c r="C146" s="21" t="s">
        <v>13</v>
      </c>
      <c r="D146" s="21">
        <v>7</v>
      </c>
      <c r="E146" s="21" t="s">
        <v>13</v>
      </c>
      <c r="F146" s="21">
        <v>398</v>
      </c>
      <c r="G146" s="2">
        <f>D147*E147+D146*F146</f>
        <v>86940</v>
      </c>
      <c r="H146" s="2">
        <v>0.86</v>
      </c>
      <c r="I146" s="25">
        <f>G146*H146</f>
        <v>74768.399999999994</v>
      </c>
      <c r="J146" s="11">
        <f t="shared" si="2"/>
        <v>74800</v>
      </c>
    </row>
    <row r="147" spans="1:10" ht="20.25" x14ac:dyDescent="0.25">
      <c r="A147" s="22"/>
      <c r="B147" s="21"/>
      <c r="C147" s="8" t="s">
        <v>16</v>
      </c>
      <c r="D147" s="1">
        <v>7</v>
      </c>
      <c r="E147" s="1">
        <v>12022</v>
      </c>
      <c r="F147" s="21"/>
      <c r="G147" s="2"/>
      <c r="H147" s="2"/>
      <c r="I147" s="26"/>
      <c r="J147" s="11"/>
    </row>
    <row r="148" spans="1:10" ht="20.25" x14ac:dyDescent="0.25">
      <c r="A148" s="22">
        <v>37</v>
      </c>
      <c r="B148" s="21" t="s">
        <v>89</v>
      </c>
      <c r="C148" s="21" t="s">
        <v>13</v>
      </c>
      <c r="D148" s="21">
        <v>98</v>
      </c>
      <c r="E148" s="21" t="s">
        <v>13</v>
      </c>
      <c r="F148" s="21">
        <v>398</v>
      </c>
      <c r="G148" s="2">
        <f>D149*E149+D148*F148</f>
        <v>862400</v>
      </c>
      <c r="H148" s="2">
        <v>0.88</v>
      </c>
      <c r="I148" s="25">
        <f>G148*H148</f>
        <v>758912</v>
      </c>
      <c r="J148" s="11">
        <f t="shared" si="2"/>
        <v>758900</v>
      </c>
    </row>
    <row r="149" spans="1:10" ht="20.25" x14ac:dyDescent="0.25">
      <c r="A149" s="22"/>
      <c r="B149" s="21"/>
      <c r="C149" s="8" t="s">
        <v>17</v>
      </c>
      <c r="D149" s="1">
        <v>98</v>
      </c>
      <c r="E149" s="1">
        <v>8402</v>
      </c>
      <c r="F149" s="21"/>
      <c r="G149" s="2"/>
      <c r="H149" s="2"/>
      <c r="I149" s="26"/>
      <c r="J149" s="11"/>
    </row>
    <row r="150" spans="1:10" ht="22.5" x14ac:dyDescent="0.25">
      <c r="A150" s="49" t="s">
        <v>129</v>
      </c>
      <c r="B150" s="50"/>
      <c r="C150" s="51"/>
      <c r="D150" s="31">
        <f>D151</f>
        <v>24</v>
      </c>
      <c r="E150" s="31" t="s">
        <v>13</v>
      </c>
      <c r="F150" s="31" t="s">
        <v>13</v>
      </c>
      <c r="G150" s="32">
        <f>G151</f>
        <v>404828.5</v>
      </c>
      <c r="H150" s="31" t="s">
        <v>13</v>
      </c>
      <c r="I150" s="34">
        <f>I151</f>
        <v>352200.79499999998</v>
      </c>
      <c r="J150" s="11">
        <f>SUM(J151)</f>
        <v>352200</v>
      </c>
    </row>
    <row r="151" spans="1:10" ht="20.25" x14ac:dyDescent="0.25">
      <c r="A151" s="22">
        <v>38</v>
      </c>
      <c r="B151" s="21" t="s">
        <v>51</v>
      </c>
      <c r="C151" s="21" t="s">
        <v>13</v>
      </c>
      <c r="D151" s="21">
        <v>24</v>
      </c>
      <c r="E151" s="21" t="s">
        <v>13</v>
      </c>
      <c r="F151" s="21">
        <v>398</v>
      </c>
      <c r="G151" s="2">
        <f>D152*E152+D153*E153+D154*E154+D151*F151</f>
        <v>404828.5</v>
      </c>
      <c r="H151" s="2">
        <v>0.87</v>
      </c>
      <c r="I151" s="25">
        <f>G151*H151</f>
        <v>352200.79499999998</v>
      </c>
      <c r="J151" s="11">
        <f t="shared" si="2"/>
        <v>352200</v>
      </c>
    </row>
    <row r="152" spans="1:10" ht="20.25" x14ac:dyDescent="0.25">
      <c r="A152" s="22"/>
      <c r="B152" s="21"/>
      <c r="C152" s="8" t="s">
        <v>14</v>
      </c>
      <c r="D152" s="7">
        <v>16.5</v>
      </c>
      <c r="E152" s="1">
        <v>18467</v>
      </c>
      <c r="F152" s="21"/>
      <c r="G152" s="2"/>
      <c r="H152" s="2"/>
      <c r="I152" s="26"/>
      <c r="J152" s="11"/>
    </row>
    <row r="153" spans="1:10" ht="20.25" x14ac:dyDescent="0.25">
      <c r="A153" s="22"/>
      <c r="B153" s="21"/>
      <c r="C153" s="8" t="s">
        <v>15</v>
      </c>
      <c r="D153" s="13">
        <v>4</v>
      </c>
      <c r="E153" s="1">
        <v>15291</v>
      </c>
      <c r="F153" s="21"/>
      <c r="G153" s="2"/>
      <c r="H153" s="2"/>
      <c r="I153" s="26"/>
      <c r="J153" s="11"/>
    </row>
    <row r="154" spans="1:10" ht="20.25" x14ac:dyDescent="0.25">
      <c r="A154" s="22"/>
      <c r="B154" s="21"/>
      <c r="C154" s="8" t="s">
        <v>17</v>
      </c>
      <c r="D154" s="7">
        <v>3.5</v>
      </c>
      <c r="E154" s="1">
        <v>8402</v>
      </c>
      <c r="F154" s="21"/>
      <c r="G154" s="2"/>
      <c r="H154" s="2"/>
      <c r="I154" s="26"/>
      <c r="J154" s="11"/>
    </row>
    <row r="155" spans="1:10" ht="22.5" x14ac:dyDescent="0.25">
      <c r="A155" s="49" t="s">
        <v>130</v>
      </c>
      <c r="B155" s="50"/>
      <c r="C155" s="51"/>
      <c r="D155" s="31">
        <f>D156+D160+D163+D165+D167+D170+D172+D174+D177</f>
        <v>290.55999999999995</v>
      </c>
      <c r="E155" s="31" t="s">
        <v>13</v>
      </c>
      <c r="F155" s="31" t="s">
        <v>13</v>
      </c>
      <c r="G155" s="32">
        <f>G156+G160+G163+G165+G167+G170+G172+G174+G177</f>
        <v>2948304.9</v>
      </c>
      <c r="H155" s="31" t="s">
        <v>13</v>
      </c>
      <c r="I155" s="34">
        <f>I156+I160+I163+I165+I167+I170+I172+I174+I177</f>
        <v>2516831.9870000007</v>
      </c>
      <c r="J155" s="11">
        <f>SUM(J156:J177)</f>
        <v>2516800</v>
      </c>
    </row>
    <row r="156" spans="1:10" ht="20.25" x14ac:dyDescent="0.25">
      <c r="A156" s="22">
        <v>39</v>
      </c>
      <c r="B156" s="21" t="s">
        <v>68</v>
      </c>
      <c r="C156" s="21" t="s">
        <v>13</v>
      </c>
      <c r="D156" s="21">
        <v>4.5</v>
      </c>
      <c r="E156" s="21" t="s">
        <v>13</v>
      </c>
      <c r="F156" s="21">
        <v>398</v>
      </c>
      <c r="G156" s="2">
        <f>D157*E157+D158*E158+D159*E159+D156*F156</f>
        <v>73637</v>
      </c>
      <c r="H156" s="2">
        <v>0.9</v>
      </c>
      <c r="I156" s="25">
        <f>G156*H156</f>
        <v>66273.3</v>
      </c>
      <c r="J156" s="11">
        <f t="shared" si="2"/>
        <v>66300</v>
      </c>
    </row>
    <row r="157" spans="1:10" ht="20.25" x14ac:dyDescent="0.25">
      <c r="A157" s="22"/>
      <c r="B157" s="21"/>
      <c r="C157" s="8" t="s">
        <v>14</v>
      </c>
      <c r="D157" s="7">
        <v>2.5</v>
      </c>
      <c r="E157" s="1">
        <v>18467</v>
      </c>
      <c r="F157" s="21"/>
      <c r="G157" s="2"/>
      <c r="H157" s="2"/>
      <c r="I157" s="26"/>
      <c r="J157" s="11"/>
    </row>
    <row r="158" spans="1:10" ht="20.25" x14ac:dyDescent="0.25">
      <c r="A158" s="22"/>
      <c r="B158" s="21"/>
      <c r="C158" s="8" t="s">
        <v>15</v>
      </c>
      <c r="D158" s="7">
        <v>0.5</v>
      </c>
      <c r="E158" s="1">
        <v>15291</v>
      </c>
      <c r="F158" s="21"/>
      <c r="G158" s="2"/>
      <c r="H158" s="2"/>
      <c r="I158" s="26"/>
      <c r="J158" s="11"/>
    </row>
    <row r="159" spans="1:10" ht="20.25" x14ac:dyDescent="0.25">
      <c r="A159" s="22"/>
      <c r="B159" s="21"/>
      <c r="C159" s="8" t="s">
        <v>16</v>
      </c>
      <c r="D159" s="7">
        <v>1.5</v>
      </c>
      <c r="E159" s="1">
        <v>12022</v>
      </c>
      <c r="F159" s="21"/>
      <c r="G159" s="2"/>
      <c r="H159" s="2"/>
      <c r="I159" s="26"/>
      <c r="J159" s="11"/>
    </row>
    <row r="160" spans="1:10" ht="20.25" x14ac:dyDescent="0.25">
      <c r="A160" s="22">
        <v>40</v>
      </c>
      <c r="B160" s="21" t="s">
        <v>59</v>
      </c>
      <c r="C160" s="21" t="s">
        <v>13</v>
      </c>
      <c r="D160" s="21">
        <v>32.4</v>
      </c>
      <c r="E160" s="21" t="s">
        <v>13</v>
      </c>
      <c r="F160" s="21">
        <v>398</v>
      </c>
      <c r="G160" s="2">
        <f>D161*E161+D162*E162+D160*F160</f>
        <v>386416.10000000003</v>
      </c>
      <c r="H160" s="2">
        <v>0.91</v>
      </c>
      <c r="I160" s="25">
        <f>G160*H160</f>
        <v>351638.65100000007</v>
      </c>
      <c r="J160" s="11">
        <f t="shared" si="2"/>
        <v>351600</v>
      </c>
    </row>
    <row r="161" spans="1:10" ht="20.25" x14ac:dyDescent="0.25">
      <c r="A161" s="22"/>
      <c r="B161" s="21"/>
      <c r="C161" s="8" t="s">
        <v>16</v>
      </c>
      <c r="D161" s="7">
        <v>30.1</v>
      </c>
      <c r="E161" s="1">
        <v>12022</v>
      </c>
      <c r="F161" s="21"/>
      <c r="G161" s="2"/>
      <c r="H161" s="2"/>
      <c r="I161" s="26"/>
      <c r="J161" s="11"/>
    </row>
    <row r="162" spans="1:10" ht="20.25" x14ac:dyDescent="0.25">
      <c r="A162" s="22"/>
      <c r="B162" s="21"/>
      <c r="C162" s="8" t="s">
        <v>18</v>
      </c>
      <c r="D162" s="7">
        <v>2.2999999999999998</v>
      </c>
      <c r="E162" s="1">
        <v>5069</v>
      </c>
      <c r="F162" s="21"/>
      <c r="G162" s="2"/>
      <c r="H162" s="2"/>
      <c r="I162" s="26"/>
      <c r="J162" s="11"/>
    </row>
    <row r="163" spans="1:10" ht="20.25" x14ac:dyDescent="0.25">
      <c r="A163" s="22">
        <v>41</v>
      </c>
      <c r="B163" s="21" t="s">
        <v>61</v>
      </c>
      <c r="C163" s="21" t="s">
        <v>13</v>
      </c>
      <c r="D163" s="21">
        <v>5</v>
      </c>
      <c r="E163" s="21" t="s">
        <v>13</v>
      </c>
      <c r="F163" s="21">
        <v>398</v>
      </c>
      <c r="G163" s="2">
        <f>D164*E164+D163*F163</f>
        <v>62100</v>
      </c>
      <c r="H163" s="2">
        <v>0.93</v>
      </c>
      <c r="I163" s="25">
        <f>G163*H163</f>
        <v>57753</v>
      </c>
      <c r="J163" s="11">
        <f t="shared" si="2"/>
        <v>57800</v>
      </c>
    </row>
    <row r="164" spans="1:10" ht="20.25" x14ac:dyDescent="0.25">
      <c r="A164" s="22"/>
      <c r="B164" s="21"/>
      <c r="C164" s="8" t="s">
        <v>16</v>
      </c>
      <c r="D164" s="1">
        <v>5</v>
      </c>
      <c r="E164" s="1">
        <v>12022</v>
      </c>
      <c r="F164" s="21"/>
      <c r="G164" s="2"/>
      <c r="H164" s="2"/>
      <c r="I164" s="26"/>
      <c r="J164" s="11"/>
    </row>
    <row r="165" spans="1:10" ht="20.25" x14ac:dyDescent="0.25">
      <c r="A165" s="22">
        <v>42</v>
      </c>
      <c r="B165" s="21" t="s">
        <v>92</v>
      </c>
      <c r="C165" s="21" t="s">
        <v>13</v>
      </c>
      <c r="D165" s="21">
        <v>5.14</v>
      </c>
      <c r="E165" s="21" t="s">
        <v>13</v>
      </c>
      <c r="F165" s="21">
        <v>398</v>
      </c>
      <c r="G165" s="2">
        <f>D166*E166+D165*F165</f>
        <v>63838.799999999996</v>
      </c>
      <c r="H165" s="2">
        <v>0.91</v>
      </c>
      <c r="I165" s="25">
        <f>G165*H165</f>
        <v>58093.307999999997</v>
      </c>
      <c r="J165" s="11">
        <f t="shared" si="2"/>
        <v>58100</v>
      </c>
    </row>
    <row r="166" spans="1:10" ht="20.25" x14ac:dyDescent="0.25">
      <c r="A166" s="22"/>
      <c r="B166" s="21"/>
      <c r="C166" s="8" t="s">
        <v>16</v>
      </c>
      <c r="D166" s="2">
        <v>5.14</v>
      </c>
      <c r="E166" s="1">
        <v>12022</v>
      </c>
      <c r="F166" s="21"/>
      <c r="G166" s="2"/>
      <c r="H166" s="2"/>
      <c r="I166" s="26"/>
      <c r="J166" s="11"/>
    </row>
    <row r="167" spans="1:10" ht="20.25" x14ac:dyDescent="0.25">
      <c r="A167" s="22">
        <v>43</v>
      </c>
      <c r="B167" s="21" t="s">
        <v>69</v>
      </c>
      <c r="C167" s="21" t="s">
        <v>13</v>
      </c>
      <c r="D167" s="21">
        <v>85</v>
      </c>
      <c r="E167" s="21" t="s">
        <v>13</v>
      </c>
      <c r="F167" s="21">
        <v>398</v>
      </c>
      <c r="G167" s="2">
        <f>D168*E168+D169*E169+D167*F167</f>
        <v>874700</v>
      </c>
      <c r="H167" s="2">
        <v>0.9</v>
      </c>
      <c r="I167" s="25">
        <f>G167*H167</f>
        <v>787230</v>
      </c>
      <c r="J167" s="11">
        <f t="shared" si="2"/>
        <v>787200</v>
      </c>
    </row>
    <row r="168" spans="1:10" ht="20.25" x14ac:dyDescent="0.25">
      <c r="A168" s="22"/>
      <c r="B168" s="21"/>
      <c r="C168" s="8" t="s">
        <v>16</v>
      </c>
      <c r="D168" s="1">
        <v>35</v>
      </c>
      <c r="E168" s="1">
        <v>12022</v>
      </c>
      <c r="F168" s="21"/>
      <c r="G168" s="2"/>
      <c r="H168" s="2"/>
      <c r="I168" s="26"/>
      <c r="J168" s="11"/>
    </row>
    <row r="169" spans="1:10" ht="20.25" x14ac:dyDescent="0.25">
      <c r="A169" s="22"/>
      <c r="B169" s="21"/>
      <c r="C169" s="8" t="s">
        <v>17</v>
      </c>
      <c r="D169" s="1">
        <v>50</v>
      </c>
      <c r="E169" s="1">
        <v>8402</v>
      </c>
      <c r="F169" s="21"/>
      <c r="G169" s="2"/>
      <c r="H169" s="2"/>
      <c r="I169" s="26"/>
      <c r="J169" s="11"/>
    </row>
    <row r="170" spans="1:10" ht="20.25" x14ac:dyDescent="0.25">
      <c r="A170" s="22">
        <v>44</v>
      </c>
      <c r="B170" s="21" t="s">
        <v>70</v>
      </c>
      <c r="C170" s="21" t="s">
        <v>13</v>
      </c>
      <c r="D170" s="21">
        <v>46.8</v>
      </c>
      <c r="E170" s="21" t="s">
        <v>13</v>
      </c>
      <c r="F170" s="21">
        <v>398</v>
      </c>
      <c r="G170" s="2">
        <f>D171*E171+D170*F170</f>
        <v>255855.59999999998</v>
      </c>
      <c r="H170" s="2">
        <v>0.9</v>
      </c>
      <c r="I170" s="25">
        <f>G170*H170</f>
        <v>230270.03999999998</v>
      </c>
      <c r="J170" s="11">
        <f t="shared" si="2"/>
        <v>230300</v>
      </c>
    </row>
    <row r="171" spans="1:10" ht="20.25" x14ac:dyDescent="0.25">
      <c r="A171" s="22"/>
      <c r="B171" s="21"/>
      <c r="C171" s="8" t="s">
        <v>18</v>
      </c>
      <c r="D171" s="7">
        <v>46.8</v>
      </c>
      <c r="E171" s="1">
        <v>5069</v>
      </c>
      <c r="F171" s="21"/>
      <c r="G171" s="2"/>
      <c r="H171" s="2"/>
      <c r="I171" s="26"/>
      <c r="J171" s="11"/>
    </row>
    <row r="172" spans="1:10" ht="20.25" x14ac:dyDescent="0.25">
      <c r="A172" s="22">
        <v>45</v>
      </c>
      <c r="B172" s="21" t="s">
        <v>60</v>
      </c>
      <c r="C172" s="21" t="s">
        <v>13</v>
      </c>
      <c r="D172" s="21">
        <v>0.87</v>
      </c>
      <c r="E172" s="21" t="s">
        <v>13</v>
      </c>
      <c r="F172" s="21">
        <v>398</v>
      </c>
      <c r="G172" s="2">
        <f>D173*E173+D172*F172</f>
        <v>10805.4</v>
      </c>
      <c r="H172" s="2">
        <v>0.92</v>
      </c>
      <c r="I172" s="25">
        <f>G172*H172</f>
        <v>9940.9680000000008</v>
      </c>
      <c r="J172" s="11">
        <f t="shared" si="2"/>
        <v>9900</v>
      </c>
    </row>
    <row r="173" spans="1:10" ht="20.25" x14ac:dyDescent="0.25">
      <c r="A173" s="22"/>
      <c r="B173" s="21"/>
      <c r="C173" s="8" t="s">
        <v>16</v>
      </c>
      <c r="D173" s="2">
        <v>0.87</v>
      </c>
      <c r="E173" s="1">
        <v>12022</v>
      </c>
      <c r="F173" s="21"/>
      <c r="G173" s="2"/>
      <c r="H173" s="2"/>
      <c r="I173" s="26"/>
      <c r="J173" s="11"/>
    </row>
    <row r="174" spans="1:10" ht="20.25" x14ac:dyDescent="0.25">
      <c r="A174" s="22">
        <v>46</v>
      </c>
      <c r="B174" s="21" t="s">
        <v>71</v>
      </c>
      <c r="C174" s="21" t="s">
        <v>13</v>
      </c>
      <c r="D174" s="21">
        <v>70.849999999999994</v>
      </c>
      <c r="E174" s="21" t="s">
        <v>13</v>
      </c>
      <c r="F174" s="21">
        <v>398</v>
      </c>
      <c r="G174" s="2">
        <f>D175*E175+D176*E176+D174*F174</f>
        <v>817512.00000000012</v>
      </c>
      <c r="H174" s="2">
        <v>0.71</v>
      </c>
      <c r="I174" s="25">
        <f>G174*H174</f>
        <v>580433.52</v>
      </c>
      <c r="J174" s="11">
        <f t="shared" si="2"/>
        <v>580400</v>
      </c>
    </row>
    <row r="175" spans="1:10" ht="20.25" x14ac:dyDescent="0.25">
      <c r="A175" s="22"/>
      <c r="B175" s="21"/>
      <c r="C175" s="8" t="s">
        <v>16</v>
      </c>
      <c r="D175" s="7">
        <v>53.6</v>
      </c>
      <c r="E175" s="1">
        <v>12022</v>
      </c>
      <c r="F175" s="21"/>
      <c r="G175" s="2"/>
      <c r="H175" s="2"/>
      <c r="I175" s="26"/>
      <c r="J175" s="11"/>
    </row>
    <row r="176" spans="1:10" ht="20.25" x14ac:dyDescent="0.25">
      <c r="A176" s="22"/>
      <c r="B176" s="21"/>
      <c r="C176" s="8" t="s">
        <v>17</v>
      </c>
      <c r="D176" s="2">
        <v>17.25</v>
      </c>
      <c r="E176" s="1">
        <v>8402</v>
      </c>
      <c r="F176" s="21"/>
      <c r="G176" s="2"/>
      <c r="H176" s="2"/>
      <c r="I176" s="26"/>
      <c r="J176" s="11"/>
    </row>
    <row r="177" spans="1:10" ht="20.25" x14ac:dyDescent="0.25">
      <c r="A177" s="22">
        <v>47</v>
      </c>
      <c r="B177" s="21" t="s">
        <v>72</v>
      </c>
      <c r="C177" s="21" t="s">
        <v>13</v>
      </c>
      <c r="D177" s="21">
        <v>40</v>
      </c>
      <c r="E177" s="21" t="s">
        <v>13</v>
      </c>
      <c r="F177" s="21">
        <v>398</v>
      </c>
      <c r="G177" s="2">
        <f>D178*E178+D179*E179+D180*E180+D181*E181+D177*F177</f>
        <v>403440</v>
      </c>
      <c r="H177" s="2">
        <v>0.93</v>
      </c>
      <c r="I177" s="25">
        <f>G177*H177</f>
        <v>375199.2</v>
      </c>
      <c r="J177" s="11">
        <f t="shared" si="2"/>
        <v>375200</v>
      </c>
    </row>
    <row r="178" spans="1:10" ht="20.25" x14ac:dyDescent="0.25">
      <c r="A178" s="22"/>
      <c r="B178" s="21"/>
      <c r="C178" s="8" t="s">
        <v>14</v>
      </c>
      <c r="D178" s="1">
        <v>5</v>
      </c>
      <c r="E178" s="1">
        <v>18467</v>
      </c>
      <c r="F178" s="21"/>
      <c r="G178" s="2"/>
      <c r="H178" s="2"/>
      <c r="I178" s="26"/>
      <c r="J178" s="11"/>
    </row>
    <row r="179" spans="1:10" ht="20.25" x14ac:dyDescent="0.25">
      <c r="A179" s="22"/>
      <c r="B179" s="21"/>
      <c r="C179" s="8" t="s">
        <v>15</v>
      </c>
      <c r="D179" s="1">
        <v>5</v>
      </c>
      <c r="E179" s="1">
        <v>15291</v>
      </c>
      <c r="F179" s="21"/>
      <c r="G179" s="2"/>
      <c r="H179" s="2"/>
      <c r="I179" s="26"/>
      <c r="J179" s="11"/>
    </row>
    <row r="180" spans="1:10" ht="20.25" x14ac:dyDescent="0.25">
      <c r="A180" s="22"/>
      <c r="B180" s="21"/>
      <c r="C180" s="8" t="s">
        <v>17</v>
      </c>
      <c r="D180" s="1">
        <v>20</v>
      </c>
      <c r="E180" s="1">
        <v>8402</v>
      </c>
      <c r="F180" s="21"/>
      <c r="G180" s="2"/>
      <c r="H180" s="2"/>
      <c r="I180" s="26"/>
      <c r="J180" s="11"/>
    </row>
    <row r="181" spans="1:10" ht="20.25" x14ac:dyDescent="0.25">
      <c r="A181" s="22"/>
      <c r="B181" s="21"/>
      <c r="C181" s="8" t="s">
        <v>18</v>
      </c>
      <c r="D181" s="1">
        <v>10</v>
      </c>
      <c r="E181" s="1">
        <v>5069</v>
      </c>
      <c r="F181" s="21"/>
      <c r="G181" s="2"/>
      <c r="H181" s="2"/>
      <c r="I181" s="26"/>
      <c r="J181" s="11"/>
    </row>
    <row r="182" spans="1:10" ht="22.5" x14ac:dyDescent="0.25">
      <c r="A182" s="49" t="s">
        <v>87</v>
      </c>
      <c r="B182" s="50"/>
      <c r="C182" s="51"/>
      <c r="D182" s="31">
        <f>D183</f>
        <v>2.79</v>
      </c>
      <c r="E182" s="31" t="s">
        <v>13</v>
      </c>
      <c r="F182" s="31" t="s">
        <v>13</v>
      </c>
      <c r="G182" s="32">
        <f>G183</f>
        <v>42617.899999999994</v>
      </c>
      <c r="H182" s="31" t="s">
        <v>13</v>
      </c>
      <c r="I182" s="34">
        <f>I183</f>
        <v>32815.782999999996</v>
      </c>
      <c r="J182" s="11">
        <f>SUM(J183)</f>
        <v>32800</v>
      </c>
    </row>
    <row r="183" spans="1:10" ht="20.25" x14ac:dyDescent="0.25">
      <c r="A183" s="22">
        <v>48</v>
      </c>
      <c r="B183" s="21" t="s">
        <v>87</v>
      </c>
      <c r="C183" s="21" t="s">
        <v>13</v>
      </c>
      <c r="D183" s="21">
        <v>2.79</v>
      </c>
      <c r="E183" s="21" t="s">
        <v>13</v>
      </c>
      <c r="F183" s="21">
        <v>398</v>
      </c>
      <c r="G183" s="2">
        <f>D184*E184+D185*E185+D186*E186+D187*E187+D188*E188+D183*F183</f>
        <v>42617.899999999994</v>
      </c>
      <c r="H183" s="2">
        <v>0.77</v>
      </c>
      <c r="I183" s="25">
        <f>G183*H183</f>
        <v>32815.782999999996</v>
      </c>
      <c r="J183" s="11">
        <f t="shared" si="2"/>
        <v>32800</v>
      </c>
    </row>
    <row r="184" spans="1:10" ht="20.25" x14ac:dyDescent="0.25">
      <c r="A184" s="22"/>
      <c r="B184" s="21"/>
      <c r="C184" s="8" t="s">
        <v>14</v>
      </c>
      <c r="D184" s="2">
        <v>0.05</v>
      </c>
      <c r="E184" s="1">
        <v>18467</v>
      </c>
      <c r="F184" s="21"/>
      <c r="G184" s="2"/>
      <c r="H184" s="2"/>
      <c r="I184" s="26"/>
      <c r="J184" s="11"/>
    </row>
    <row r="185" spans="1:10" ht="20.25" x14ac:dyDescent="0.25">
      <c r="A185" s="22"/>
      <c r="B185" s="21"/>
      <c r="C185" s="8" t="s">
        <v>15</v>
      </c>
      <c r="D185" s="7">
        <v>2.5</v>
      </c>
      <c r="E185" s="1">
        <v>15291</v>
      </c>
      <c r="F185" s="21"/>
      <c r="G185" s="2"/>
      <c r="H185" s="2"/>
      <c r="I185" s="26"/>
      <c r="J185" s="11"/>
    </row>
    <row r="186" spans="1:10" ht="20.25" x14ac:dyDescent="0.25">
      <c r="A186" s="22"/>
      <c r="B186" s="21"/>
      <c r="C186" s="8" t="s">
        <v>16</v>
      </c>
      <c r="D186" s="2">
        <v>0.14000000000000001</v>
      </c>
      <c r="E186" s="1">
        <v>12022</v>
      </c>
      <c r="F186" s="21"/>
      <c r="G186" s="2"/>
      <c r="H186" s="2"/>
      <c r="I186" s="26"/>
      <c r="J186" s="11"/>
    </row>
    <row r="187" spans="1:10" ht="20.25" x14ac:dyDescent="0.25">
      <c r="A187" s="22"/>
      <c r="B187" s="21"/>
      <c r="C187" s="8" t="s">
        <v>17</v>
      </c>
      <c r="D187" s="2">
        <v>0.05</v>
      </c>
      <c r="E187" s="1">
        <v>8402</v>
      </c>
      <c r="F187" s="21"/>
      <c r="G187" s="2"/>
      <c r="H187" s="2"/>
      <c r="I187" s="26"/>
      <c r="J187" s="11"/>
    </row>
    <row r="188" spans="1:10" ht="21" thickBot="1" x14ac:dyDescent="0.3">
      <c r="A188" s="3"/>
      <c r="B188" s="4"/>
      <c r="C188" s="9" t="s">
        <v>18</v>
      </c>
      <c r="D188" s="6">
        <v>0.05</v>
      </c>
      <c r="E188" s="5">
        <v>5069</v>
      </c>
      <c r="F188" s="4"/>
      <c r="G188" s="6"/>
      <c r="H188" s="6"/>
      <c r="I188" s="27"/>
      <c r="J188" s="48"/>
    </row>
  </sheetData>
  <mergeCells count="27">
    <mergeCell ref="H4:H6"/>
    <mergeCell ref="I4:I6"/>
    <mergeCell ref="A3:J3"/>
    <mergeCell ref="C4:C6"/>
    <mergeCell ref="A182:C182"/>
    <mergeCell ref="A72:C72"/>
    <mergeCell ref="A83:C83"/>
    <mergeCell ref="A89:C89"/>
    <mergeCell ref="A94:C94"/>
    <mergeCell ref="A102:C102"/>
    <mergeCell ref="A155:C155"/>
    <mergeCell ref="J4:J6"/>
    <mergeCell ref="A7:C7"/>
    <mergeCell ref="A142:C142"/>
    <mergeCell ref="A145:C145"/>
    <mergeCell ref="A150:C150"/>
    <mergeCell ref="A8:C8"/>
    <mergeCell ref="A16:C16"/>
    <mergeCell ref="A27:C27"/>
    <mergeCell ref="A37:C37"/>
    <mergeCell ref="A42:C42"/>
    <mergeCell ref="G4:G6"/>
    <mergeCell ref="A4:A6"/>
    <mergeCell ref="B4:B6"/>
    <mergeCell ref="D4:D6"/>
    <mergeCell ref="E4:E6"/>
    <mergeCell ref="F4:F6"/>
  </mergeCells>
  <pageMargins left="0.25" right="0.25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2021 год</vt:lpstr>
      <vt:lpstr>2022 год</vt:lpstr>
      <vt:lpstr>2023 год</vt:lpstr>
      <vt:lpstr>'2021 год'!Область_печати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2020-08-28T10:26:02Z</dcterms:modified>
</cp:coreProperties>
</file>