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375" yWindow="90" windowWidth="12405" windowHeight="12600" activeTab="2"/>
  </bookViews>
  <sheets>
    <sheet name="Утепление фасадов" sheetId="1" r:id="rId1"/>
    <sheet name="Подъезды" sheetId="5" r:id="rId2"/>
    <sheet name="Ср. стоимость по видам работ" sheetId="6" r:id="rId3"/>
  </sheets>
  <definedNames>
    <definedName name="BossProviderVariable?_80913d9a_7cfa_4649_b605_3d214b9a9efc" hidden="1">"25_01_2006"</definedName>
    <definedName name="_xlnm.Print_Area" localSheetId="1">Подъезды!$A$1:$M$11</definedName>
  </definedNames>
  <calcPr calcId="145621"/>
</workbook>
</file>

<file path=xl/calcChain.xml><?xml version="1.0" encoding="utf-8"?>
<calcChain xmlns="http://schemas.openxmlformats.org/spreadsheetml/2006/main">
  <c r="D9" i="1" l="1"/>
  <c r="D9" i="5" l="1"/>
  <c r="M4" i="5"/>
  <c r="B19" i="6" l="1"/>
  <c r="C19" i="6"/>
  <c r="D19" i="6"/>
  <c r="E19" i="6"/>
  <c r="F19" i="6"/>
  <c r="G19" i="6"/>
  <c r="H19" i="6"/>
  <c r="I19" i="6"/>
  <c r="J19" i="6"/>
  <c r="K19" i="6"/>
  <c r="L19" i="6"/>
  <c r="M19" i="6"/>
  <c r="B24" i="6"/>
  <c r="D24" i="6"/>
  <c r="F24" i="6"/>
  <c r="H24" i="6"/>
  <c r="J24" i="6"/>
  <c r="L24" i="6"/>
  <c r="B25" i="6"/>
  <c r="D25" i="6"/>
  <c r="F25" i="6"/>
  <c r="H25" i="6"/>
  <c r="J25" i="6"/>
  <c r="L25" i="6"/>
  <c r="B26" i="6"/>
  <c r="D26" i="6"/>
  <c r="F26" i="6"/>
  <c r="H26" i="6"/>
  <c r="J26" i="6"/>
  <c r="F27" i="6"/>
  <c r="H27" i="6"/>
  <c r="J27" i="6"/>
  <c r="L27" i="6"/>
  <c r="B28" i="6"/>
  <c r="D28" i="6"/>
  <c r="F28" i="6"/>
  <c r="H28" i="6"/>
  <c r="J28" i="6"/>
  <c r="L28" i="6"/>
  <c r="H29" i="6"/>
  <c r="L29" i="6"/>
  <c r="B30" i="6"/>
  <c r="D30" i="6"/>
  <c r="H30" i="6"/>
  <c r="J30" i="6"/>
  <c r="L30" i="6"/>
  <c r="B31" i="6"/>
  <c r="D31" i="6"/>
  <c r="F31" i="6"/>
  <c r="H31" i="6"/>
  <c r="J31" i="6"/>
  <c r="L31" i="6"/>
  <c r="B32" i="6"/>
  <c r="D32" i="6"/>
  <c r="F32" i="6"/>
  <c r="H32" i="6"/>
  <c r="J32" i="6"/>
  <c r="L32" i="6"/>
  <c r="B33" i="6"/>
  <c r="D33" i="6"/>
  <c r="F33" i="6"/>
  <c r="H33" i="6"/>
  <c r="J33" i="6"/>
  <c r="L33" i="6"/>
  <c r="B34" i="6"/>
  <c r="D34" i="6"/>
  <c r="F34" i="6"/>
  <c r="H34" i="6"/>
  <c r="J34" i="6"/>
  <c r="L34" i="6"/>
  <c r="B35" i="6"/>
  <c r="D35" i="6"/>
  <c r="F35" i="6"/>
  <c r="H35" i="6"/>
  <c r="J35" i="6"/>
  <c r="L35" i="6"/>
  <c r="B36" i="6"/>
  <c r="D36" i="6"/>
  <c r="F36" i="6"/>
  <c r="H36" i="6"/>
  <c r="J36" i="6"/>
  <c r="L36" i="6"/>
  <c r="B37" i="6"/>
  <c r="D37" i="6"/>
  <c r="F37" i="6"/>
  <c r="H37" i="6"/>
  <c r="J37" i="6"/>
  <c r="L37" i="6"/>
  <c r="L38" i="6" l="1"/>
  <c r="N28" i="6"/>
  <c r="N27" i="6"/>
  <c r="N30" i="6"/>
  <c r="N26" i="6"/>
  <c r="N24" i="6"/>
  <c r="N29" i="6"/>
  <c r="N36" i="6"/>
  <c r="N34" i="6"/>
  <c r="N32" i="6"/>
  <c r="N37" i="6"/>
  <c r="N35" i="6"/>
  <c r="N33" i="6"/>
  <c r="N31" i="6"/>
  <c r="N25" i="6"/>
  <c r="F38" i="6"/>
  <c r="H38" i="6"/>
  <c r="B38" i="6"/>
  <c r="D38" i="6"/>
  <c r="J38" i="6"/>
  <c r="C5" i="1"/>
  <c r="D5" i="1"/>
  <c r="F5" i="1"/>
  <c r="G5" i="1"/>
  <c r="B5" i="1"/>
  <c r="K4" i="5"/>
  <c r="L4" i="5"/>
  <c r="J4" i="5"/>
  <c r="N38" i="6" l="1"/>
  <c r="E4" i="1"/>
  <c r="E3" i="1"/>
  <c r="I3" i="1" s="1"/>
  <c r="I4" i="1" l="1"/>
  <c r="I5" i="1" s="1"/>
  <c r="E5" i="1"/>
</calcChain>
</file>

<file path=xl/sharedStrings.xml><?xml version="1.0" encoding="utf-8"?>
<sst xmlns="http://schemas.openxmlformats.org/spreadsheetml/2006/main" count="96" uniqueCount="46">
  <si>
    <t>2014-2015</t>
  </si>
  <si>
    <t>2015-2016</t>
  </si>
  <si>
    <t>2017-2019</t>
  </si>
  <si>
    <t>2016-2017</t>
  </si>
  <si>
    <t>ИТОГО</t>
  </si>
  <si>
    <t>Сумма</t>
  </si>
  <si>
    <t>Площадь</t>
  </si>
  <si>
    <t>Подъезд</t>
  </si>
  <si>
    <t>Кол-во домов</t>
  </si>
  <si>
    <t>Количество домов</t>
  </si>
  <si>
    <t>Общая сумма</t>
  </si>
  <si>
    <t>Средняя стоимость</t>
  </si>
  <si>
    <t xml:space="preserve">КР подъездов </t>
  </si>
  <si>
    <t>Ср. стоимость КР 1 подъезда</t>
  </si>
  <si>
    <t>Итого:</t>
  </si>
  <si>
    <t>Строительный контроль</t>
  </si>
  <si>
    <t>ПИР</t>
  </si>
  <si>
    <t>Лифты</t>
  </si>
  <si>
    <t>Водоотведение</t>
  </si>
  <si>
    <t>ГВС</t>
  </si>
  <si>
    <t>ХВС</t>
  </si>
  <si>
    <t>Теплоснабжение</t>
  </si>
  <si>
    <t>Электроснабжение</t>
  </si>
  <si>
    <t>ПУ и УУ</t>
  </si>
  <si>
    <t>Подвал</t>
  </si>
  <si>
    <t>Фундамент</t>
  </si>
  <si>
    <t>Утепление фасада</t>
  </si>
  <si>
    <t>Фасад</t>
  </si>
  <si>
    <t>Крыша</t>
  </si>
  <si>
    <t>Количество</t>
  </si>
  <si>
    <t>ИТОГО по годам</t>
  </si>
  <si>
    <t>КП 2019</t>
  </si>
  <si>
    <t>КП 2018</t>
  </si>
  <si>
    <t>КП 2017</t>
  </si>
  <si>
    <t>КП 2016</t>
  </si>
  <si>
    <t>КП 2015</t>
  </si>
  <si>
    <t>КП 2014</t>
  </si>
  <si>
    <t>Виды работ</t>
  </si>
  <si>
    <t>Среднее количество подъездов в доме</t>
  </si>
  <si>
    <t>Ср. стоимость КР подъездов 12 000 домов</t>
  </si>
  <si>
    <t>Стоимость работ по утеплению фасадов в многоквартирных домах до конца действия Региональной программы капитального ремонта общего имущества в многоквартирных домах на территории Ленинградской области на 2014 -2043 годы</t>
  </si>
  <si>
    <t>Общее количество домов</t>
  </si>
  <si>
    <t>Ср. стоимость КР утепления 4 000 домов</t>
  </si>
  <si>
    <t>Ср. стоимость КР утепления 1 фасада</t>
  </si>
  <si>
    <t>Стоимость работ по ремонту межквартирных лестничных площадок, лестниц, коридоров, предназначенных для обслуживания более одного помещения в многоквартирном доме (ремонт подъездов) до конца действия Региональной программы капитального ремонта общего имущества в многоквартирных домах на территории Ленинградской области на 2014 -2043 годы</t>
  </si>
  <si>
    <t xml:space="preserve">Расчет средней стоимости комплексного капитального ремонта общего имущества в одном многоквартирном доме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</si>
</sst>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2"/>
      <charset val="204"/>
    </font>
    <font>
      <sz val="11"/>
      <color indexed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10">
    <xf numFmtId="0" fontId="0" fillId="0" borderId="0" xfId="0"/>
    <xf numFmtId="4" fontId="0" fillId="0" borderId="0" xfId="0" applyNumberFormat="1"/>
    <xf numFmtId="3" fontId="0" fillId="0" borderId="0" xfId="0" applyNumberFormat="1"/>
    <xf numFmtId="0" fontId="11" fillId="0" borderId="15" xfId="0" applyFont="1" applyBorder="1"/>
    <xf numFmtId="0" fontId="11" fillId="0" borderId="11" xfId="0" applyFont="1" applyBorder="1"/>
    <xf numFmtId="4" fontId="11" fillId="0" borderId="1" xfId="0" applyNumberFormat="1" applyFont="1" applyFill="1" applyBorder="1" applyAlignment="1">
      <alignment horizontal="center" vertical="center"/>
    </xf>
    <xf numFmtId="4" fontId="11" fillId="0" borderId="17" xfId="0" applyNumberFormat="1" applyFont="1" applyFill="1" applyBorder="1" applyAlignment="1">
      <alignment horizontal="center" vertical="center"/>
    </xf>
    <xf numFmtId="4" fontId="11" fillId="0" borderId="18" xfId="0" applyNumberFormat="1" applyFont="1" applyFill="1" applyBorder="1" applyAlignment="1">
      <alignment horizontal="center" vertical="center"/>
    </xf>
    <xf numFmtId="4" fontId="11" fillId="0" borderId="24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23" xfId="0" applyFont="1" applyFill="1" applyBorder="1" applyAlignment="1">
      <alignment horizontal="center" vertical="center"/>
    </xf>
    <xf numFmtId="3" fontId="11" fillId="0" borderId="17" xfId="0" applyNumberFormat="1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center"/>
    </xf>
    <xf numFmtId="0" fontId="11" fillId="0" borderId="33" xfId="0" applyFont="1" applyBorder="1"/>
    <xf numFmtId="0" fontId="12" fillId="0" borderId="4" xfId="0" applyFont="1" applyBorder="1"/>
    <xf numFmtId="0" fontId="11" fillId="0" borderId="10" xfId="0" applyFont="1" applyBorder="1"/>
    <xf numFmtId="0" fontId="12" fillId="0" borderId="15" xfId="0" applyFont="1" applyBorder="1"/>
    <xf numFmtId="4" fontId="12" fillId="0" borderId="28" xfId="0" applyNumberFormat="1" applyFont="1" applyBorder="1" applyAlignment="1">
      <alignment horizontal="center" vertical="center"/>
    </xf>
    <xf numFmtId="4" fontId="12" fillId="0" borderId="2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22" xfId="0" applyFont="1" applyFill="1" applyBorder="1"/>
    <xf numFmtId="3" fontId="12" fillId="0" borderId="24" xfId="0" applyNumberFormat="1" applyFont="1" applyFill="1" applyBorder="1" applyAlignment="1">
      <alignment horizontal="center"/>
    </xf>
    <xf numFmtId="4" fontId="11" fillId="0" borderId="23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29" xfId="0" applyFont="1" applyFill="1" applyBorder="1"/>
    <xf numFmtId="0" fontId="12" fillId="0" borderId="28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" fontId="12" fillId="0" borderId="23" xfId="0" applyNumberFormat="1" applyFont="1" applyFill="1" applyBorder="1" applyAlignment="1">
      <alignment horizontal="center" vertical="center"/>
    </xf>
    <xf numFmtId="4" fontId="12" fillId="0" borderId="23" xfId="0" applyNumberFormat="1" applyFont="1" applyFill="1" applyBorder="1" applyAlignment="1">
      <alignment horizontal="center" vertical="center"/>
    </xf>
    <xf numFmtId="0" fontId="11" fillId="0" borderId="24" xfId="0" applyFont="1" applyFill="1" applyBorder="1"/>
    <xf numFmtId="4" fontId="11" fillId="0" borderId="25" xfId="0" applyNumberFormat="1" applyFont="1" applyFill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8" xfId="0" applyFont="1" applyBorder="1" applyAlignment="1">
      <alignment horizontal="center" wrapText="1"/>
    </xf>
    <xf numFmtId="0" fontId="11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23" xfId="0" applyNumberFormat="1" applyFont="1" applyBorder="1" applyAlignment="1">
      <alignment horizontal="center" vertical="center"/>
    </xf>
    <xf numFmtId="4" fontId="11" fillId="0" borderId="17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1" fillId="0" borderId="19" xfId="0" applyNumberFormat="1" applyFont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4" fontId="11" fillId="0" borderId="36" xfId="0" applyNumberFormat="1" applyFont="1" applyBorder="1" applyAlignment="1">
      <alignment horizontal="center" vertical="center"/>
    </xf>
    <xf numFmtId="4" fontId="11" fillId="0" borderId="23" xfId="0" applyNumberFormat="1" applyFont="1" applyFill="1" applyBorder="1"/>
    <xf numFmtId="4" fontId="11" fillId="0" borderId="5" xfId="0" applyNumberFormat="1" applyFont="1" applyFill="1" applyBorder="1"/>
    <xf numFmtId="0" fontId="11" fillId="0" borderId="13" xfId="0" applyFont="1" applyFill="1" applyBorder="1"/>
    <xf numFmtId="0" fontId="11" fillId="0" borderId="31" xfId="0" applyFont="1" applyFill="1" applyBorder="1"/>
    <xf numFmtId="4" fontId="11" fillId="0" borderId="30" xfId="0" applyNumberFormat="1" applyFont="1" applyFill="1" applyBorder="1"/>
    <xf numFmtId="4" fontId="11" fillId="0" borderId="14" xfId="0" applyNumberFormat="1" applyFont="1" applyFill="1" applyBorder="1"/>
    <xf numFmtId="0" fontId="11" fillId="0" borderId="32" xfId="0" applyFont="1" applyFill="1" applyBorder="1"/>
    <xf numFmtId="0" fontId="11" fillId="0" borderId="7" xfId="0" applyFont="1" applyFill="1" applyBorder="1"/>
    <xf numFmtId="4" fontId="11" fillId="0" borderId="8" xfId="0" applyNumberFormat="1" applyFont="1" applyFill="1" applyBorder="1"/>
    <xf numFmtId="0" fontId="11" fillId="0" borderId="35" xfId="0" applyFont="1" applyFill="1" applyBorder="1"/>
    <xf numFmtId="4" fontId="11" fillId="0" borderId="9" xfId="0" applyNumberFormat="1" applyFont="1" applyFill="1" applyBorder="1"/>
    <xf numFmtId="0" fontId="11" fillId="0" borderId="3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2" fillId="0" borderId="36" xfId="0" applyFont="1" applyFill="1" applyBorder="1" applyAlignment="1"/>
    <xf numFmtId="0" fontId="11" fillId="0" borderId="37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" fontId="11" fillId="0" borderId="36" xfId="0" applyNumberFormat="1" applyFont="1" applyFill="1" applyBorder="1" applyAlignment="1">
      <alignment horizontal="center"/>
    </xf>
    <xf numFmtId="4" fontId="11" fillId="0" borderId="20" xfId="0" applyNumberFormat="1" applyFont="1" applyFill="1" applyBorder="1" applyAlignment="1">
      <alignment horizontal="center"/>
    </xf>
    <xf numFmtId="4" fontId="11" fillId="0" borderId="19" xfId="0" applyNumberFormat="1" applyFont="1" applyFill="1" applyBorder="1" applyAlignment="1">
      <alignment horizontal="center"/>
    </xf>
    <xf numFmtId="4" fontId="11" fillId="0" borderId="6" xfId="0" applyNumberFormat="1" applyFont="1" applyFill="1" applyBorder="1" applyAlignment="1">
      <alignment horizontal="center" vertical="center"/>
    </xf>
    <xf numFmtId="4" fontId="11" fillId="0" borderId="38" xfId="0" applyNumberFormat="1" applyFont="1" applyFill="1" applyBorder="1" applyAlignment="1">
      <alignment horizontal="center"/>
    </xf>
    <xf numFmtId="4" fontId="11" fillId="0" borderId="13" xfId="0" applyNumberFormat="1" applyFont="1" applyFill="1" applyBorder="1" applyAlignment="1">
      <alignment horizontal="center"/>
    </xf>
    <xf numFmtId="4" fontId="11" fillId="0" borderId="5" xfId="0" applyNumberFormat="1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" fontId="11" fillId="0" borderId="27" xfId="0" applyNumberFormat="1" applyFont="1" applyFill="1" applyBorder="1"/>
    <xf numFmtId="4" fontId="11" fillId="0" borderId="19" xfId="0" applyNumberFormat="1" applyFont="1" applyFill="1" applyBorder="1"/>
    <xf numFmtId="0" fontId="11" fillId="0" borderId="2" xfId="0" applyFont="1" applyFill="1" applyBorder="1"/>
    <xf numFmtId="4" fontId="11" fillId="0" borderId="3" xfId="0" applyNumberFormat="1" applyFont="1" applyFill="1" applyBorder="1"/>
    <xf numFmtId="0" fontId="11" fillId="0" borderId="20" xfId="0" applyFont="1" applyFill="1" applyBorder="1"/>
    <xf numFmtId="0" fontId="11" fillId="0" borderId="26" xfId="0" applyFont="1" applyFill="1" applyBorder="1"/>
    <xf numFmtId="4" fontId="11" fillId="0" borderId="34" xfId="0" applyNumberFormat="1" applyFont="1" applyFill="1" applyBorder="1"/>
  </cellXfs>
  <cellStyles count="71">
    <cellStyle name="Excel Built-in Normal" xfId="8"/>
    <cellStyle name="Excel Built-in Normal 2" xfId="9"/>
    <cellStyle name="Excel Built-in Normal 2 2" xfId="4"/>
    <cellStyle name="Excel Built-in Normal 2 2 2" xfId="10"/>
    <cellStyle name="Excel Built-in Normal 2 3" xfId="11"/>
    <cellStyle name="Excel Built-in Normal 3" xfId="12"/>
    <cellStyle name="Excel Built-in Normal 3 2" xfId="13"/>
    <cellStyle name="Excel Built-in Normal 4" xfId="14"/>
    <cellStyle name="TableStyleLight1" xfId="15"/>
    <cellStyle name="Обычный" xfId="0" builtinId="0"/>
    <cellStyle name="Обычный 10" xfId="16"/>
    <cellStyle name="Обычный 10 2" xfId="17"/>
    <cellStyle name="Обычный 10 2 2" xfId="18"/>
    <cellStyle name="Обычный 10 3" xfId="5"/>
    <cellStyle name="Обычный 11" xfId="19"/>
    <cellStyle name="Обычный 12" xfId="20"/>
    <cellStyle name="Обычный 12 2" xfId="21"/>
    <cellStyle name="Обычный 13" xfId="22"/>
    <cellStyle name="Обычный 14" xfId="23"/>
    <cellStyle name="Обычный 14 2" xfId="24"/>
    <cellStyle name="Обычный 15" xfId="25"/>
    <cellStyle name="Обычный 16" xfId="26"/>
    <cellStyle name="Обычный 17" xfId="27"/>
    <cellStyle name="Обычный 18" xfId="28"/>
    <cellStyle name="Обычный 19" xfId="29"/>
    <cellStyle name="Обычный 2" xfId="1"/>
    <cellStyle name="Обычный 2 2" xfId="7"/>
    <cellStyle name="Обычный 2 2 2" xfId="30"/>
    <cellStyle name="Обычный 2 3" xfId="6"/>
    <cellStyle name="Обычный 2 4" xfId="31"/>
    <cellStyle name="Обычный 20" xfId="32"/>
    <cellStyle name="Обычный 21" xfId="33"/>
    <cellStyle name="Обычный 22" xfId="34"/>
    <cellStyle name="Обычный 24" xfId="35"/>
    <cellStyle name="Обычный 3" xfId="3"/>
    <cellStyle name="Обычный 3 2" xfId="36"/>
    <cellStyle name="Обычный 3 2 2" xfId="37"/>
    <cellStyle name="Обычный 3 3" xfId="38"/>
    <cellStyle name="Обычный 3 4" xfId="39"/>
    <cellStyle name="Обычный 3 4 2" xfId="40"/>
    <cellStyle name="Обычный 3 5" xfId="41"/>
    <cellStyle name="Обычный 4" xfId="42"/>
    <cellStyle name="Обычный 4 2" xfId="43"/>
    <cellStyle name="Обычный 4 3" xfId="44"/>
    <cellStyle name="Обычный 4 4" xfId="45"/>
    <cellStyle name="Обычный 4 4 2" xfId="46"/>
    <cellStyle name="Обычный 4 5" xfId="47"/>
    <cellStyle name="Обычный 5" xfId="48"/>
    <cellStyle name="Обычный 5 2" xfId="49"/>
    <cellStyle name="Обычный 6" xfId="50"/>
    <cellStyle name="Обычный 6 2" xfId="51"/>
    <cellStyle name="Обычный 6 3" xfId="52"/>
    <cellStyle name="Обычный 6 4" xfId="53"/>
    <cellStyle name="Обычный 6 4 2" xfId="54"/>
    <cellStyle name="Обычный 6 5" xfId="55"/>
    <cellStyle name="Обычный 7" xfId="56"/>
    <cellStyle name="Обычный 7 2" xfId="57"/>
    <cellStyle name="Обычный 7 3" xfId="58"/>
    <cellStyle name="Обычный 7 4" xfId="59"/>
    <cellStyle name="Обычный 7 4 2" xfId="60"/>
    <cellStyle name="Обычный 7 5" xfId="61"/>
    <cellStyle name="Обычный 8" xfId="62"/>
    <cellStyle name="Обычный 8 2" xfId="63"/>
    <cellStyle name="Обычный 9" xfId="64"/>
    <cellStyle name="Обычный 9 2" xfId="65"/>
    <cellStyle name="Обычный 9 3" xfId="66"/>
    <cellStyle name="Финансовый 2" xfId="2"/>
    <cellStyle name="Финансовый 2 2" xfId="67"/>
    <cellStyle name="Финансовый 3" xfId="68"/>
    <cellStyle name="Финансовый 3 2" xfId="69"/>
    <cellStyle name="Финансовый 4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="90" zoomScaleNormal="100" zoomScaleSheetLayoutView="90" workbookViewId="0">
      <selection sqref="A1:I1"/>
    </sheetView>
  </sheetViews>
  <sheetFormatPr defaultRowHeight="15" outlineLevelCol="1" x14ac:dyDescent="0.25"/>
  <cols>
    <col min="1" max="1" width="21.28515625" customWidth="1"/>
    <col min="2" max="5" width="20.7109375" customWidth="1"/>
    <col min="6" max="8" width="20.7109375" hidden="1" customWidth="1" outlineLevel="1"/>
    <col min="9" max="9" width="20.7109375" customWidth="1" collapsed="1"/>
    <col min="10" max="10" width="11" bestFit="1" customWidth="1"/>
  </cols>
  <sheetData>
    <row r="1" spans="1:9" ht="57.75" customHeight="1" thickBot="1" x14ac:dyDescent="0.3">
      <c r="A1" s="38" t="s">
        <v>40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29"/>
      <c r="B2" s="30" t="s">
        <v>0</v>
      </c>
      <c r="C2" s="30" t="s">
        <v>1</v>
      </c>
      <c r="D2" s="30" t="s">
        <v>3</v>
      </c>
      <c r="E2" s="30" t="s">
        <v>2</v>
      </c>
      <c r="F2" s="31">
        <v>2017</v>
      </c>
      <c r="G2" s="31">
        <v>2018</v>
      </c>
      <c r="H2" s="31">
        <v>2019</v>
      </c>
      <c r="I2" s="32" t="s">
        <v>4</v>
      </c>
    </row>
    <row r="3" spans="1:9" x14ac:dyDescent="0.25">
      <c r="A3" s="24" t="s">
        <v>9</v>
      </c>
      <c r="B3" s="28">
        <v>19</v>
      </c>
      <c r="C3" s="28">
        <v>26</v>
      </c>
      <c r="D3" s="28">
        <v>23</v>
      </c>
      <c r="E3" s="28">
        <f>SUM(F3:H3)</f>
        <v>16</v>
      </c>
      <c r="F3" s="12">
        <v>14</v>
      </c>
      <c r="G3" s="12">
        <v>2</v>
      </c>
      <c r="H3" s="12">
        <v>0</v>
      </c>
      <c r="I3" s="33">
        <f>SUM(B3:E3)</f>
        <v>84</v>
      </c>
    </row>
    <row r="4" spans="1:9" x14ac:dyDescent="0.25">
      <c r="A4" s="24" t="s">
        <v>10</v>
      </c>
      <c r="B4" s="5">
        <v>55327390</v>
      </c>
      <c r="C4" s="5">
        <v>65232341.200000003</v>
      </c>
      <c r="D4" s="5">
        <v>95798735.189999998</v>
      </c>
      <c r="E4" s="5">
        <f>SUM(F4:H4)</f>
        <v>133065877.28</v>
      </c>
      <c r="F4" s="5">
        <v>123592934.73999999</v>
      </c>
      <c r="G4" s="5">
        <v>9472942.5399999991</v>
      </c>
      <c r="H4" s="5">
        <v>0</v>
      </c>
      <c r="I4" s="34">
        <f>SUM(B4:E4)</f>
        <v>349424343.66999996</v>
      </c>
    </row>
    <row r="5" spans="1:9" ht="15.75" thickBot="1" x14ac:dyDescent="0.3">
      <c r="A5" s="35" t="s">
        <v>11</v>
      </c>
      <c r="B5" s="6">
        <f>B4/B3</f>
        <v>2911967.8947368423</v>
      </c>
      <c r="C5" s="6">
        <f t="shared" ref="C5:G5" si="0">C4/C3</f>
        <v>2508936.2000000002</v>
      </c>
      <c r="D5" s="6">
        <f t="shared" si="0"/>
        <v>4165162.3995652171</v>
      </c>
      <c r="E5" s="6">
        <f t="shared" si="0"/>
        <v>8316617.3300000001</v>
      </c>
      <c r="F5" s="6">
        <f t="shared" si="0"/>
        <v>8828066.7671428565</v>
      </c>
      <c r="G5" s="6">
        <f t="shared" si="0"/>
        <v>4736471.2699999996</v>
      </c>
      <c r="H5" s="6">
        <v>0</v>
      </c>
      <c r="I5" s="36">
        <f>I4/I3</f>
        <v>4159813.615119047</v>
      </c>
    </row>
    <row r="6" spans="1:9" ht="15.75" thickBot="1" x14ac:dyDescent="0.3"/>
    <row r="7" spans="1:9" x14ac:dyDescent="0.25">
      <c r="A7" s="39" t="s">
        <v>41</v>
      </c>
      <c r="B7" s="40"/>
      <c r="C7" s="40"/>
      <c r="D7" s="37">
        <v>4000</v>
      </c>
    </row>
    <row r="8" spans="1:9" x14ac:dyDescent="0.25">
      <c r="A8" s="41" t="s">
        <v>43</v>
      </c>
      <c r="B8" s="42"/>
      <c r="C8" s="42"/>
      <c r="D8" s="26">
        <v>4159813.62</v>
      </c>
    </row>
    <row r="9" spans="1:9" ht="15.75" thickBot="1" x14ac:dyDescent="0.3">
      <c r="A9" s="43" t="s">
        <v>42</v>
      </c>
      <c r="B9" s="44"/>
      <c r="C9" s="44"/>
      <c r="D9" s="27">
        <f>(D7*D8)</f>
        <v>16639254480</v>
      </c>
    </row>
  </sheetData>
  <mergeCells count="4">
    <mergeCell ref="A1:I1"/>
    <mergeCell ref="A7:C7"/>
    <mergeCell ref="A8:C8"/>
    <mergeCell ref="A9:C9"/>
  </mergeCells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view="pageBreakPreview" zoomScale="90" zoomScaleNormal="80" zoomScaleSheetLayoutView="90" workbookViewId="0">
      <selection activeCell="E16" sqref="E16"/>
    </sheetView>
  </sheetViews>
  <sheetFormatPr defaultRowHeight="15" x14ac:dyDescent="0.25"/>
  <cols>
    <col min="1" max="1" width="19.28515625" customWidth="1"/>
    <col min="2" max="2" width="9.140625" customWidth="1"/>
    <col min="3" max="3" width="13.7109375" customWidth="1"/>
    <col min="4" max="4" width="11" bestFit="1" customWidth="1"/>
    <col min="5" max="5" width="14.85546875" bestFit="1" customWidth="1"/>
    <col min="6" max="6" width="17.5703125" bestFit="1" customWidth="1"/>
    <col min="7" max="7" width="13.7109375" customWidth="1"/>
    <col min="8" max="8" width="9.85546875" bestFit="1" customWidth="1"/>
    <col min="9" max="9" width="13.5703125" bestFit="1" customWidth="1"/>
    <col min="10" max="10" width="15" bestFit="1" customWidth="1"/>
    <col min="11" max="11" width="13.7109375" bestFit="1" customWidth="1"/>
    <col min="12" max="12" width="11.42578125" bestFit="1" customWidth="1"/>
    <col min="13" max="13" width="15" bestFit="1" customWidth="1"/>
  </cols>
  <sheetData>
    <row r="1" spans="1:13" ht="67.5" customHeight="1" thickBot="1" x14ac:dyDescent="0.3">
      <c r="A1" s="56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x14ac:dyDescent="0.25">
      <c r="A2" s="57"/>
      <c r="B2" s="62">
        <v>2017</v>
      </c>
      <c r="C2" s="62"/>
      <c r="D2" s="62"/>
      <c r="E2" s="62"/>
      <c r="F2" s="58">
        <v>2019</v>
      </c>
      <c r="G2" s="58"/>
      <c r="H2" s="58"/>
      <c r="I2" s="59"/>
      <c r="J2" s="60" t="s">
        <v>4</v>
      </c>
      <c r="K2" s="58"/>
      <c r="L2" s="58"/>
      <c r="M2" s="61"/>
    </row>
    <row r="3" spans="1:13" x14ac:dyDescent="0.25">
      <c r="A3" s="46"/>
      <c r="B3" s="12" t="s">
        <v>7</v>
      </c>
      <c r="C3" s="12" t="s">
        <v>8</v>
      </c>
      <c r="D3" s="12" t="s">
        <v>6</v>
      </c>
      <c r="E3" s="12" t="s">
        <v>5</v>
      </c>
      <c r="F3" s="13" t="s">
        <v>7</v>
      </c>
      <c r="G3" s="12" t="s">
        <v>8</v>
      </c>
      <c r="H3" s="13" t="s">
        <v>6</v>
      </c>
      <c r="I3" s="23" t="s">
        <v>5</v>
      </c>
      <c r="J3" s="24" t="s">
        <v>7</v>
      </c>
      <c r="K3" s="12" t="s">
        <v>8</v>
      </c>
      <c r="L3" s="13" t="s">
        <v>6</v>
      </c>
      <c r="M3" s="14" t="s">
        <v>5</v>
      </c>
    </row>
    <row r="4" spans="1:13" s="1" customFormat="1" ht="15.75" thickBot="1" x14ac:dyDescent="0.3">
      <c r="A4" s="8" t="s">
        <v>12</v>
      </c>
      <c r="B4" s="15">
        <v>3</v>
      </c>
      <c r="C4" s="15">
        <v>1</v>
      </c>
      <c r="D4" s="6">
        <v>214.43</v>
      </c>
      <c r="E4" s="6">
        <v>764470.08</v>
      </c>
      <c r="F4" s="15">
        <v>142</v>
      </c>
      <c r="G4" s="15">
        <v>39</v>
      </c>
      <c r="H4" s="6">
        <v>75274.3</v>
      </c>
      <c r="I4" s="7">
        <v>48234247.43</v>
      </c>
      <c r="J4" s="25">
        <f>B4+F4</f>
        <v>145</v>
      </c>
      <c r="K4" s="16">
        <f t="shared" ref="K4:L4" si="0">C4+G4</f>
        <v>40</v>
      </c>
      <c r="L4" s="16">
        <f t="shared" si="0"/>
        <v>75488.73</v>
      </c>
      <c r="M4" s="22">
        <f>E4+I4</f>
        <v>48998717.509999998</v>
      </c>
    </row>
    <row r="5" spans="1:13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.75" thickBot="1" x14ac:dyDescent="0.3">
      <c r="A6" s="9"/>
      <c r="B6" s="9"/>
      <c r="C6" s="9"/>
      <c r="D6" s="9"/>
      <c r="E6" s="9"/>
      <c r="F6" s="9"/>
      <c r="G6" s="9"/>
      <c r="H6" s="9"/>
      <c r="I6" s="9"/>
      <c r="J6" s="10"/>
      <c r="K6" s="9"/>
      <c r="L6" s="9"/>
      <c r="M6" s="9"/>
    </row>
    <row r="7" spans="1:13" x14ac:dyDescent="0.25">
      <c r="A7" s="39" t="s">
        <v>38</v>
      </c>
      <c r="B7" s="40"/>
      <c r="C7" s="45"/>
      <c r="D7" s="50">
        <v>4</v>
      </c>
      <c r="E7" s="51"/>
    </row>
    <row r="8" spans="1:13" x14ac:dyDescent="0.25">
      <c r="A8" s="46" t="s">
        <v>13</v>
      </c>
      <c r="B8" s="47"/>
      <c r="C8" s="48"/>
      <c r="D8" s="52">
        <v>337922.19</v>
      </c>
      <c r="E8" s="53"/>
    </row>
    <row r="9" spans="1:13" ht="15.75" thickBot="1" x14ac:dyDescent="0.3">
      <c r="A9" s="43" t="s">
        <v>39</v>
      </c>
      <c r="B9" s="44"/>
      <c r="C9" s="49"/>
      <c r="D9" s="54">
        <f>(D7*D8)*12000</f>
        <v>16220265120</v>
      </c>
      <c r="E9" s="55"/>
    </row>
  </sheetData>
  <mergeCells count="11">
    <mergeCell ref="A1:M1"/>
    <mergeCell ref="A2:A3"/>
    <mergeCell ref="F2:I2"/>
    <mergeCell ref="J2:M2"/>
    <mergeCell ref="B2:E2"/>
    <mergeCell ref="A7:C7"/>
    <mergeCell ref="A8:C8"/>
    <mergeCell ref="A9:C9"/>
    <mergeCell ref="D7:E7"/>
    <mergeCell ref="D8:E8"/>
    <mergeCell ref="D9:E9"/>
  </mergeCells>
  <pageMargins left="0.25" right="0.25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90" zoomScaleNormal="90" workbookViewId="0">
      <pane xSplit="1" ySplit="2" topLeftCell="B33" activePane="bottomRight" state="frozen"/>
      <selection pane="topRight" activeCell="B1" sqref="B1"/>
      <selection pane="bottomLeft" activeCell="A2" sqref="A2"/>
      <selection pane="bottomRight" activeCell="F8" sqref="F8"/>
    </sheetView>
  </sheetViews>
  <sheetFormatPr defaultRowHeight="15" x14ac:dyDescent="0.25"/>
  <cols>
    <col min="1" max="1" width="23.5703125" customWidth="1"/>
    <col min="2" max="2" width="8.42578125" customWidth="1"/>
    <col min="3" max="3" width="14.85546875" bestFit="1" customWidth="1"/>
    <col min="4" max="4" width="9.28515625" customWidth="1"/>
    <col min="5" max="5" width="16.42578125" customWidth="1"/>
    <col min="6" max="6" width="9.7109375" customWidth="1"/>
    <col min="7" max="7" width="16.42578125" bestFit="1" customWidth="1"/>
    <col min="8" max="8" width="8.7109375" bestFit="1" customWidth="1"/>
    <col min="9" max="9" width="16.42578125" bestFit="1" customWidth="1"/>
    <col min="10" max="10" width="8.7109375" bestFit="1" customWidth="1"/>
    <col min="11" max="11" width="16.42578125" bestFit="1" customWidth="1"/>
    <col min="12" max="12" width="7.5703125" customWidth="1"/>
    <col min="13" max="13" width="16.42578125" bestFit="1" customWidth="1"/>
    <col min="14" max="14" width="16.140625" bestFit="1" customWidth="1"/>
    <col min="15" max="15" width="6.28515625" customWidth="1"/>
    <col min="16" max="16" width="15" customWidth="1"/>
    <col min="17" max="18" width="5" customWidth="1"/>
    <col min="19" max="19" width="13.7109375" customWidth="1"/>
    <col min="20" max="21" width="5.140625" customWidth="1"/>
    <col min="22" max="22" width="13.7109375" customWidth="1"/>
    <col min="23" max="24" width="5.140625" customWidth="1"/>
    <col min="25" max="25" width="13.7109375" customWidth="1"/>
    <col min="26" max="27" width="5.140625" customWidth="1"/>
    <col min="28" max="29" width="13.85546875" customWidth="1"/>
    <col min="30" max="30" width="15.85546875" customWidth="1"/>
    <col min="31" max="31" width="14.85546875" customWidth="1"/>
  </cols>
  <sheetData>
    <row r="1" spans="1:14" ht="41.25" customHeight="1" thickBot="1" x14ac:dyDescent="0.3">
      <c r="A1" s="68" t="s">
        <v>45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63" t="s">
        <v>37</v>
      </c>
      <c r="B2" s="50" t="s">
        <v>36</v>
      </c>
      <c r="C2" s="50"/>
      <c r="D2" s="50" t="s">
        <v>35</v>
      </c>
      <c r="E2" s="50"/>
      <c r="F2" s="50" t="s">
        <v>34</v>
      </c>
      <c r="G2" s="50"/>
      <c r="H2" s="50" t="s">
        <v>33</v>
      </c>
      <c r="I2" s="50"/>
      <c r="J2" s="50" t="s">
        <v>32</v>
      </c>
      <c r="K2" s="67"/>
      <c r="L2" s="63" t="s">
        <v>31</v>
      </c>
      <c r="M2" s="51"/>
      <c r="N2" s="9"/>
    </row>
    <row r="3" spans="1:14" ht="30.75" thickBot="1" x14ac:dyDescent="0.3">
      <c r="A3" s="66"/>
      <c r="B3" s="91" t="s">
        <v>29</v>
      </c>
      <c r="C3" s="91" t="s">
        <v>5</v>
      </c>
      <c r="D3" s="91" t="s">
        <v>29</v>
      </c>
      <c r="E3" s="91" t="s">
        <v>5</v>
      </c>
      <c r="F3" s="91" t="s">
        <v>29</v>
      </c>
      <c r="G3" s="99" t="s">
        <v>5</v>
      </c>
      <c r="H3" s="100" t="s">
        <v>29</v>
      </c>
      <c r="I3" s="99" t="s">
        <v>5</v>
      </c>
      <c r="J3" s="100" t="s">
        <v>29</v>
      </c>
      <c r="K3" s="99" t="s">
        <v>5</v>
      </c>
      <c r="L3" s="101" t="s">
        <v>29</v>
      </c>
      <c r="M3" s="102" t="s">
        <v>5</v>
      </c>
      <c r="N3" s="9"/>
    </row>
    <row r="4" spans="1:14" x14ac:dyDescent="0.25">
      <c r="A4" s="3" t="s">
        <v>28</v>
      </c>
      <c r="B4" s="29">
        <v>209</v>
      </c>
      <c r="C4" s="103">
        <v>260314423.31</v>
      </c>
      <c r="D4" s="29">
        <v>208</v>
      </c>
      <c r="E4" s="103">
        <v>339309118.61000001</v>
      </c>
      <c r="F4" s="29">
        <v>196</v>
      </c>
      <c r="G4" s="104">
        <v>516467005.98000002</v>
      </c>
      <c r="H4" s="105">
        <v>201</v>
      </c>
      <c r="I4" s="106">
        <v>528155512.19</v>
      </c>
      <c r="J4" s="107">
        <v>44</v>
      </c>
      <c r="K4" s="104">
        <v>262385876.25999999</v>
      </c>
      <c r="L4" s="108">
        <v>123</v>
      </c>
      <c r="M4" s="109">
        <v>678721161.5</v>
      </c>
      <c r="N4" s="9"/>
    </row>
    <row r="5" spans="1:14" x14ac:dyDescent="0.25">
      <c r="A5" s="4" t="s">
        <v>27</v>
      </c>
      <c r="B5" s="24">
        <v>106</v>
      </c>
      <c r="C5" s="72">
        <v>104979876.31999999</v>
      </c>
      <c r="D5" s="24">
        <v>118</v>
      </c>
      <c r="E5" s="72">
        <v>186634780.72</v>
      </c>
      <c r="F5" s="24">
        <v>121</v>
      </c>
      <c r="G5" s="73">
        <v>303375582.13</v>
      </c>
      <c r="H5" s="74">
        <v>126</v>
      </c>
      <c r="I5" s="73">
        <v>521180928.48000002</v>
      </c>
      <c r="J5" s="74">
        <v>111</v>
      </c>
      <c r="K5" s="73">
        <v>1328956769.9200001</v>
      </c>
      <c r="L5" s="24">
        <v>50</v>
      </c>
      <c r="M5" s="72">
        <v>653459837.15999997</v>
      </c>
      <c r="N5" s="9"/>
    </row>
    <row r="6" spans="1:14" x14ac:dyDescent="0.25">
      <c r="A6" s="4" t="s">
        <v>26</v>
      </c>
      <c r="B6" s="24">
        <v>20</v>
      </c>
      <c r="C6" s="72">
        <v>58417384</v>
      </c>
      <c r="D6" s="24">
        <v>26</v>
      </c>
      <c r="E6" s="72">
        <v>65232341.200000003</v>
      </c>
      <c r="F6" s="24">
        <v>23</v>
      </c>
      <c r="G6" s="73">
        <v>95798735.189999998</v>
      </c>
      <c r="H6" s="74">
        <v>14</v>
      </c>
      <c r="I6" s="73">
        <v>123592934.73999999</v>
      </c>
      <c r="J6" s="74">
        <v>2</v>
      </c>
      <c r="K6" s="73">
        <v>9472942.5399999991</v>
      </c>
      <c r="L6" s="24">
        <v>0</v>
      </c>
      <c r="M6" s="72">
        <v>0</v>
      </c>
      <c r="N6" s="9"/>
    </row>
    <row r="7" spans="1:14" x14ac:dyDescent="0.25">
      <c r="A7" s="4" t="s">
        <v>25</v>
      </c>
      <c r="B7" s="24">
        <v>0</v>
      </c>
      <c r="C7" s="72">
        <v>0</v>
      </c>
      <c r="D7" s="24">
        <v>0</v>
      </c>
      <c r="E7" s="72">
        <v>0</v>
      </c>
      <c r="F7" s="24">
        <v>1</v>
      </c>
      <c r="G7" s="73">
        <v>5313728.2300000004</v>
      </c>
      <c r="H7" s="74">
        <v>5</v>
      </c>
      <c r="I7" s="73">
        <v>14094241.02</v>
      </c>
      <c r="J7" s="74">
        <v>9</v>
      </c>
      <c r="K7" s="73">
        <v>26743190.539999999</v>
      </c>
      <c r="L7" s="24">
        <v>18</v>
      </c>
      <c r="M7" s="72">
        <v>317414327.35000002</v>
      </c>
      <c r="N7" s="9"/>
    </row>
    <row r="8" spans="1:14" x14ac:dyDescent="0.25">
      <c r="A8" s="4" t="s">
        <v>24</v>
      </c>
      <c r="B8" s="24">
        <v>12</v>
      </c>
      <c r="C8" s="72">
        <v>8710488.0600000005</v>
      </c>
      <c r="D8" s="24">
        <v>11</v>
      </c>
      <c r="E8" s="72">
        <v>8055139.3600000003</v>
      </c>
      <c r="F8" s="24">
        <v>14</v>
      </c>
      <c r="G8" s="73">
        <v>14258456.82</v>
      </c>
      <c r="H8" s="74">
        <v>27</v>
      </c>
      <c r="I8" s="73">
        <v>68200289.290000007</v>
      </c>
      <c r="J8" s="74">
        <v>42</v>
      </c>
      <c r="K8" s="73">
        <v>265410233.69999999</v>
      </c>
      <c r="L8" s="24">
        <v>7</v>
      </c>
      <c r="M8" s="72">
        <v>96556964.989999995</v>
      </c>
      <c r="N8" s="9"/>
    </row>
    <row r="9" spans="1:14" x14ac:dyDescent="0.25">
      <c r="A9" s="4" t="s">
        <v>7</v>
      </c>
      <c r="B9" s="24">
        <v>0</v>
      </c>
      <c r="C9" s="72">
        <v>0</v>
      </c>
      <c r="D9" s="24">
        <v>0</v>
      </c>
      <c r="E9" s="72">
        <v>0</v>
      </c>
      <c r="F9" s="24">
        <v>0</v>
      </c>
      <c r="G9" s="73">
        <v>0</v>
      </c>
      <c r="H9" s="74">
        <v>1</v>
      </c>
      <c r="I9" s="73">
        <v>764470.08</v>
      </c>
      <c r="J9" s="74">
        <v>0</v>
      </c>
      <c r="K9" s="73">
        <v>0</v>
      </c>
      <c r="L9" s="24">
        <v>39</v>
      </c>
      <c r="M9" s="72">
        <v>48234247.43</v>
      </c>
      <c r="N9" s="9"/>
    </row>
    <row r="10" spans="1:14" x14ac:dyDescent="0.25">
      <c r="A10" s="4" t="s">
        <v>23</v>
      </c>
      <c r="B10" s="24">
        <v>17</v>
      </c>
      <c r="C10" s="72">
        <v>1628632.58</v>
      </c>
      <c r="D10" s="24">
        <v>5</v>
      </c>
      <c r="E10" s="72">
        <v>282813.89</v>
      </c>
      <c r="F10" s="24">
        <v>0</v>
      </c>
      <c r="G10" s="73">
        <v>0</v>
      </c>
      <c r="H10" s="74">
        <v>14</v>
      </c>
      <c r="I10" s="73">
        <v>6540200.8899999997</v>
      </c>
      <c r="J10" s="74">
        <v>22</v>
      </c>
      <c r="K10" s="73">
        <v>6941037.0800000001</v>
      </c>
      <c r="L10" s="24">
        <v>20</v>
      </c>
      <c r="M10" s="72">
        <v>22334736.219999999</v>
      </c>
      <c r="N10" s="9"/>
    </row>
    <row r="11" spans="1:14" x14ac:dyDescent="0.25">
      <c r="A11" s="4" t="s">
        <v>22</v>
      </c>
      <c r="B11" s="24">
        <v>33</v>
      </c>
      <c r="C11" s="72">
        <v>12134537.039999999</v>
      </c>
      <c r="D11" s="24">
        <v>15</v>
      </c>
      <c r="E11" s="72">
        <v>9790410.1999999993</v>
      </c>
      <c r="F11" s="24">
        <v>25</v>
      </c>
      <c r="G11" s="73">
        <v>37641404.530000001</v>
      </c>
      <c r="H11" s="74">
        <v>69</v>
      </c>
      <c r="I11" s="73">
        <v>75075862.629999995</v>
      </c>
      <c r="J11" s="74">
        <v>123</v>
      </c>
      <c r="K11" s="73">
        <v>122198532.98</v>
      </c>
      <c r="L11" s="24">
        <v>157</v>
      </c>
      <c r="M11" s="72">
        <v>247984179.78999999</v>
      </c>
      <c r="N11" s="9"/>
    </row>
    <row r="12" spans="1:14" x14ac:dyDescent="0.25">
      <c r="A12" s="4" t="s">
        <v>21</v>
      </c>
      <c r="B12" s="24">
        <v>82</v>
      </c>
      <c r="C12" s="72">
        <v>71065549.349999994</v>
      </c>
      <c r="D12" s="24">
        <v>40</v>
      </c>
      <c r="E12" s="72">
        <v>60920290.609999999</v>
      </c>
      <c r="F12" s="24">
        <v>9</v>
      </c>
      <c r="G12" s="73">
        <v>22775190.460000001</v>
      </c>
      <c r="H12" s="74">
        <v>41</v>
      </c>
      <c r="I12" s="73">
        <v>129903399.5</v>
      </c>
      <c r="J12" s="74">
        <v>80</v>
      </c>
      <c r="K12" s="73">
        <v>443690003.17000002</v>
      </c>
      <c r="L12" s="24">
        <v>50</v>
      </c>
      <c r="M12" s="72">
        <v>272386801.75</v>
      </c>
      <c r="N12" s="9"/>
    </row>
    <row r="13" spans="1:14" x14ac:dyDescent="0.25">
      <c r="A13" s="4" t="s">
        <v>20</v>
      </c>
      <c r="B13" s="24">
        <v>74</v>
      </c>
      <c r="C13" s="72">
        <v>16646205.23</v>
      </c>
      <c r="D13" s="24">
        <v>31</v>
      </c>
      <c r="E13" s="72">
        <v>12391344.92</v>
      </c>
      <c r="F13" s="24">
        <v>7</v>
      </c>
      <c r="G13" s="73">
        <v>4247147.34</v>
      </c>
      <c r="H13" s="74">
        <v>37</v>
      </c>
      <c r="I13" s="73">
        <v>23866673.690000001</v>
      </c>
      <c r="J13" s="74">
        <v>89</v>
      </c>
      <c r="K13" s="73">
        <v>73682297.709999993</v>
      </c>
      <c r="L13" s="24">
        <v>50</v>
      </c>
      <c r="M13" s="72">
        <v>46277672.140000001</v>
      </c>
      <c r="N13" s="9"/>
    </row>
    <row r="14" spans="1:14" x14ac:dyDescent="0.25">
      <c r="A14" s="4" t="s">
        <v>19</v>
      </c>
      <c r="B14" s="24">
        <v>26</v>
      </c>
      <c r="C14" s="72">
        <v>11516145.800000001</v>
      </c>
      <c r="D14" s="24">
        <v>26</v>
      </c>
      <c r="E14" s="72">
        <v>12831213.65</v>
      </c>
      <c r="F14" s="24">
        <v>18</v>
      </c>
      <c r="G14" s="73">
        <v>23730268.68</v>
      </c>
      <c r="H14" s="74">
        <v>18</v>
      </c>
      <c r="I14" s="73">
        <v>23589099.859999999</v>
      </c>
      <c r="J14" s="74">
        <v>64</v>
      </c>
      <c r="K14" s="73">
        <v>81584180.219999999</v>
      </c>
      <c r="L14" s="24">
        <v>13</v>
      </c>
      <c r="M14" s="72">
        <v>33545039.710000001</v>
      </c>
      <c r="N14" s="9"/>
    </row>
    <row r="15" spans="1:14" x14ac:dyDescent="0.25">
      <c r="A15" s="4" t="s">
        <v>18</v>
      </c>
      <c r="B15" s="24">
        <v>30</v>
      </c>
      <c r="C15" s="72">
        <v>7841427.4500000002</v>
      </c>
      <c r="D15" s="24">
        <v>10</v>
      </c>
      <c r="E15" s="72">
        <v>2220218.39</v>
      </c>
      <c r="F15" s="24">
        <v>6</v>
      </c>
      <c r="G15" s="73">
        <v>3638972.68</v>
      </c>
      <c r="H15" s="74">
        <v>29</v>
      </c>
      <c r="I15" s="73">
        <v>10285559.109999999</v>
      </c>
      <c r="J15" s="74">
        <v>65</v>
      </c>
      <c r="K15" s="73">
        <v>50291806.579999998</v>
      </c>
      <c r="L15" s="24">
        <v>33</v>
      </c>
      <c r="M15" s="72">
        <v>23477299.420000002</v>
      </c>
      <c r="N15" s="9"/>
    </row>
    <row r="16" spans="1:14" x14ac:dyDescent="0.25">
      <c r="A16" s="4" t="s">
        <v>17</v>
      </c>
      <c r="B16" s="24">
        <v>27</v>
      </c>
      <c r="C16" s="72">
        <v>52692457</v>
      </c>
      <c r="D16" s="24">
        <v>123</v>
      </c>
      <c r="E16" s="72">
        <v>301199443.26999998</v>
      </c>
      <c r="F16" s="24">
        <v>124</v>
      </c>
      <c r="G16" s="73">
        <v>283619325.97000003</v>
      </c>
      <c r="H16" s="74">
        <v>138</v>
      </c>
      <c r="I16" s="73">
        <v>349644561.98000002</v>
      </c>
      <c r="J16" s="74">
        <v>301</v>
      </c>
      <c r="K16" s="73">
        <v>705115214.95000005</v>
      </c>
      <c r="L16" s="24">
        <v>113</v>
      </c>
      <c r="M16" s="72">
        <v>266166361.05000001</v>
      </c>
      <c r="N16" s="9"/>
    </row>
    <row r="17" spans="1:14" x14ac:dyDescent="0.25">
      <c r="A17" s="4" t="s">
        <v>16</v>
      </c>
      <c r="B17" s="24">
        <v>40</v>
      </c>
      <c r="C17" s="72">
        <v>13936062</v>
      </c>
      <c r="D17" s="24">
        <v>95</v>
      </c>
      <c r="E17" s="72">
        <v>35614201.840000004</v>
      </c>
      <c r="F17" s="24">
        <v>272</v>
      </c>
      <c r="G17" s="73">
        <v>173098506.33000001</v>
      </c>
      <c r="H17" s="74">
        <v>766</v>
      </c>
      <c r="I17" s="73">
        <v>303246706.80000001</v>
      </c>
      <c r="J17" s="74">
        <v>753</v>
      </c>
      <c r="K17" s="73">
        <v>527648764.79000002</v>
      </c>
      <c r="L17" s="24">
        <v>112</v>
      </c>
      <c r="M17" s="72">
        <v>43023759.75</v>
      </c>
      <c r="N17" s="9"/>
    </row>
    <row r="18" spans="1:14" ht="15.75" thickBot="1" x14ac:dyDescent="0.3">
      <c r="A18" s="17" t="s">
        <v>15</v>
      </c>
      <c r="B18" s="75"/>
      <c r="C18" s="76">
        <v>4734421</v>
      </c>
      <c r="D18" s="75"/>
      <c r="E18" s="76">
        <v>15870728</v>
      </c>
      <c r="F18" s="75"/>
      <c r="G18" s="77">
        <v>28052528.559999999</v>
      </c>
      <c r="H18" s="78"/>
      <c r="I18" s="77">
        <v>39955621.920000002</v>
      </c>
      <c r="J18" s="78"/>
      <c r="K18" s="77">
        <v>71608310.829999998</v>
      </c>
      <c r="L18" s="75"/>
      <c r="M18" s="76">
        <v>57762221.310000002</v>
      </c>
      <c r="N18" s="9"/>
    </row>
    <row r="19" spans="1:14" ht="15.75" thickBot="1" x14ac:dyDescent="0.3">
      <c r="A19" s="18" t="s">
        <v>14</v>
      </c>
      <c r="B19" s="79">
        <f t="shared" ref="B19:M19" si="0">SUM(B4:B18)</f>
        <v>676</v>
      </c>
      <c r="C19" s="80">
        <f t="shared" si="0"/>
        <v>624617609.13999999</v>
      </c>
      <c r="D19" s="79">
        <f t="shared" si="0"/>
        <v>708</v>
      </c>
      <c r="E19" s="80">
        <f t="shared" si="0"/>
        <v>1050352044.6600001</v>
      </c>
      <c r="F19" s="81">
        <f t="shared" si="0"/>
        <v>816</v>
      </c>
      <c r="G19" s="82">
        <f t="shared" si="0"/>
        <v>1512016852.8999999</v>
      </c>
      <c r="H19" s="81">
        <f t="shared" si="0"/>
        <v>1486</v>
      </c>
      <c r="I19" s="82">
        <f t="shared" si="0"/>
        <v>2218096062.1800003</v>
      </c>
      <c r="J19" s="81">
        <f t="shared" si="0"/>
        <v>1705</v>
      </c>
      <c r="K19" s="82">
        <f t="shared" si="0"/>
        <v>3975729161.2699995</v>
      </c>
      <c r="L19" s="79">
        <f t="shared" si="0"/>
        <v>785</v>
      </c>
      <c r="M19" s="80">
        <f t="shared" si="0"/>
        <v>2807344609.5699997</v>
      </c>
      <c r="N19" s="9"/>
    </row>
    <row r="20" spans="1:14" x14ac:dyDescent="0.25">
      <c r="A20" s="9"/>
      <c r="B20" s="9"/>
      <c r="C20" s="9"/>
      <c r="D20" s="9"/>
      <c r="E20" s="11"/>
      <c r="F20" s="9"/>
      <c r="G20" s="9"/>
      <c r="H20" s="9"/>
      <c r="I20" s="9"/>
      <c r="J20" s="9"/>
      <c r="K20" s="11"/>
      <c r="L20" s="9"/>
      <c r="M20" s="9"/>
      <c r="N20" s="9"/>
    </row>
    <row r="21" spans="1:14" ht="15.75" thickBo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64" t="s">
        <v>37</v>
      </c>
      <c r="B22" s="83" t="s">
        <v>36</v>
      </c>
      <c r="C22" s="84"/>
      <c r="D22" s="85" t="s">
        <v>35</v>
      </c>
      <c r="E22" s="84"/>
      <c r="F22" s="85" t="s">
        <v>34</v>
      </c>
      <c r="G22" s="84"/>
      <c r="H22" s="85" t="s">
        <v>33</v>
      </c>
      <c r="I22" s="84"/>
      <c r="J22" s="85" t="s">
        <v>32</v>
      </c>
      <c r="K22" s="84"/>
      <c r="L22" s="85" t="s">
        <v>31</v>
      </c>
      <c r="M22" s="86"/>
      <c r="N22" s="87" t="s">
        <v>30</v>
      </c>
    </row>
    <row r="23" spans="1:14" ht="15.75" thickBot="1" x14ac:dyDescent="0.3">
      <c r="A23" s="65"/>
      <c r="B23" s="88" t="s">
        <v>5</v>
      </c>
      <c r="C23" s="89"/>
      <c r="D23" s="90" t="s">
        <v>5</v>
      </c>
      <c r="E23" s="89"/>
      <c r="F23" s="90" t="s">
        <v>5</v>
      </c>
      <c r="G23" s="89"/>
      <c r="H23" s="90" t="s">
        <v>5</v>
      </c>
      <c r="I23" s="89"/>
      <c r="J23" s="90" t="s">
        <v>5</v>
      </c>
      <c r="K23" s="89"/>
      <c r="L23" s="90" t="s">
        <v>5</v>
      </c>
      <c r="M23" s="89"/>
      <c r="N23" s="91" t="s">
        <v>5</v>
      </c>
    </row>
    <row r="24" spans="1:14" x14ac:dyDescent="0.25">
      <c r="A24" s="19" t="s">
        <v>28</v>
      </c>
      <c r="B24" s="92">
        <f>C4/B4</f>
        <v>1245523.556507177</v>
      </c>
      <c r="C24" s="93"/>
      <c r="D24" s="94">
        <f>E4/D4</f>
        <v>1631293.8394711539</v>
      </c>
      <c r="E24" s="93"/>
      <c r="F24" s="94">
        <f>G4/F4</f>
        <v>2635035.7447959185</v>
      </c>
      <c r="G24" s="93"/>
      <c r="H24" s="94">
        <f t="shared" ref="H24:H37" si="1">I4/H4</f>
        <v>2627639.3641293533</v>
      </c>
      <c r="I24" s="93"/>
      <c r="J24" s="94">
        <f>K4/J4</f>
        <v>5963315.3695454542</v>
      </c>
      <c r="K24" s="93"/>
      <c r="L24" s="94">
        <f>M4/L4</f>
        <v>5518058.2235772358</v>
      </c>
      <c r="M24" s="93"/>
      <c r="N24" s="95">
        <f t="shared" ref="N24:N37" si="2">(B24+D24+F24+H24+J24+L24)/6</f>
        <v>3270144.3496710486</v>
      </c>
    </row>
    <row r="25" spans="1:14" x14ac:dyDescent="0.25">
      <c r="A25" s="4" t="s">
        <v>27</v>
      </c>
      <c r="B25" s="96">
        <f>C5/B5</f>
        <v>990376.19169811311</v>
      </c>
      <c r="C25" s="97"/>
      <c r="D25" s="98">
        <f>E5/D5</f>
        <v>1581650.6840677967</v>
      </c>
      <c r="E25" s="97"/>
      <c r="F25" s="98">
        <f>G5/F5</f>
        <v>2507236.2159504131</v>
      </c>
      <c r="G25" s="97"/>
      <c r="H25" s="98">
        <f t="shared" si="1"/>
        <v>4136356.5752380956</v>
      </c>
      <c r="I25" s="97"/>
      <c r="J25" s="98">
        <f>K5/J5</f>
        <v>11972583.512792794</v>
      </c>
      <c r="K25" s="97"/>
      <c r="L25" s="98">
        <f>M5/L5</f>
        <v>13069196.743199999</v>
      </c>
      <c r="M25" s="97"/>
      <c r="N25" s="95">
        <f t="shared" si="2"/>
        <v>5709566.6538245352</v>
      </c>
    </row>
    <row r="26" spans="1:14" x14ac:dyDescent="0.25">
      <c r="A26" s="4" t="s">
        <v>26</v>
      </c>
      <c r="B26" s="96">
        <f>C6/B6</f>
        <v>2920869.2</v>
      </c>
      <c r="C26" s="97"/>
      <c r="D26" s="98">
        <f>E6/D6</f>
        <v>2508936.2000000002</v>
      </c>
      <c r="E26" s="97"/>
      <c r="F26" s="98">
        <f>G6/F6</f>
        <v>4165162.3995652171</v>
      </c>
      <c r="G26" s="97"/>
      <c r="H26" s="98">
        <f t="shared" si="1"/>
        <v>8828066.7671428565</v>
      </c>
      <c r="I26" s="97"/>
      <c r="J26" s="98">
        <f>K6/J6</f>
        <v>4736471.2699999996</v>
      </c>
      <c r="K26" s="97"/>
      <c r="L26" s="98">
        <v>0</v>
      </c>
      <c r="M26" s="97"/>
      <c r="N26" s="95">
        <f t="shared" si="2"/>
        <v>3859917.6394513454</v>
      </c>
    </row>
    <row r="27" spans="1:14" x14ac:dyDescent="0.25">
      <c r="A27" s="4" t="s">
        <v>25</v>
      </c>
      <c r="B27" s="96">
        <v>0</v>
      </c>
      <c r="C27" s="97"/>
      <c r="D27" s="98">
        <v>0</v>
      </c>
      <c r="E27" s="97"/>
      <c r="F27" s="98">
        <f>G7/F7</f>
        <v>5313728.2300000004</v>
      </c>
      <c r="G27" s="97"/>
      <c r="H27" s="98">
        <f t="shared" si="1"/>
        <v>2818848.2039999999</v>
      </c>
      <c r="I27" s="97"/>
      <c r="J27" s="98">
        <f>K7/J7</f>
        <v>2971465.6155555556</v>
      </c>
      <c r="K27" s="97"/>
      <c r="L27" s="98">
        <f t="shared" ref="L27:L37" si="3">M7/L7</f>
        <v>17634129.297222223</v>
      </c>
      <c r="M27" s="97"/>
      <c r="N27" s="95">
        <f t="shared" si="2"/>
        <v>4789695.2244629627</v>
      </c>
    </row>
    <row r="28" spans="1:14" x14ac:dyDescent="0.25">
      <c r="A28" s="4" t="s">
        <v>24</v>
      </c>
      <c r="B28" s="96">
        <f>C8/B8</f>
        <v>725874.005</v>
      </c>
      <c r="C28" s="97"/>
      <c r="D28" s="98">
        <f>E8/D8</f>
        <v>732285.39636363636</v>
      </c>
      <c r="E28" s="97"/>
      <c r="F28" s="98">
        <f>G8/F8</f>
        <v>1018461.2014285715</v>
      </c>
      <c r="G28" s="97"/>
      <c r="H28" s="98">
        <f t="shared" si="1"/>
        <v>2525936.6403703708</v>
      </c>
      <c r="I28" s="97"/>
      <c r="J28" s="98">
        <f>K8/J8</f>
        <v>6319291.2785714287</v>
      </c>
      <c r="K28" s="97"/>
      <c r="L28" s="98">
        <f t="shared" si="3"/>
        <v>13793852.141428571</v>
      </c>
      <c r="M28" s="97"/>
      <c r="N28" s="95">
        <f t="shared" si="2"/>
        <v>4185950.1105270963</v>
      </c>
    </row>
    <row r="29" spans="1:14" x14ac:dyDescent="0.25">
      <c r="A29" s="4" t="s">
        <v>7</v>
      </c>
      <c r="B29" s="96">
        <v>0</v>
      </c>
      <c r="C29" s="97"/>
      <c r="D29" s="98">
        <v>0</v>
      </c>
      <c r="E29" s="97"/>
      <c r="F29" s="98">
        <v>0</v>
      </c>
      <c r="G29" s="97"/>
      <c r="H29" s="98">
        <f t="shared" si="1"/>
        <v>764470.08</v>
      </c>
      <c r="I29" s="97"/>
      <c r="J29" s="98">
        <v>0</v>
      </c>
      <c r="K29" s="97"/>
      <c r="L29" s="98">
        <f t="shared" si="3"/>
        <v>1236775.5751282051</v>
      </c>
      <c r="M29" s="97"/>
      <c r="N29" s="95">
        <f t="shared" si="2"/>
        <v>333540.94252136751</v>
      </c>
    </row>
    <row r="30" spans="1:14" x14ac:dyDescent="0.25">
      <c r="A30" s="4" t="s">
        <v>23</v>
      </c>
      <c r="B30" s="96">
        <f t="shared" ref="B30:B37" si="4">C10/B10</f>
        <v>95801.916470588243</v>
      </c>
      <c r="C30" s="97"/>
      <c r="D30" s="98">
        <f t="shared" ref="D30:D37" si="5">E10/D10</f>
        <v>56562.778000000006</v>
      </c>
      <c r="E30" s="97"/>
      <c r="F30" s="98">
        <v>0</v>
      </c>
      <c r="G30" s="97"/>
      <c r="H30" s="98">
        <f t="shared" si="1"/>
        <v>467157.20642857143</v>
      </c>
      <c r="I30" s="97"/>
      <c r="J30" s="98">
        <f t="shared" ref="J30:J37" si="6">K10/J10</f>
        <v>315501.68545454548</v>
      </c>
      <c r="K30" s="97"/>
      <c r="L30" s="98">
        <f t="shared" si="3"/>
        <v>1116736.811</v>
      </c>
      <c r="M30" s="97"/>
      <c r="N30" s="95">
        <f t="shared" si="2"/>
        <v>341960.06622561754</v>
      </c>
    </row>
    <row r="31" spans="1:14" x14ac:dyDescent="0.25">
      <c r="A31" s="4" t="s">
        <v>22</v>
      </c>
      <c r="B31" s="96">
        <f t="shared" si="4"/>
        <v>367713.24363636359</v>
      </c>
      <c r="C31" s="97"/>
      <c r="D31" s="98">
        <f t="shared" si="5"/>
        <v>652694.01333333331</v>
      </c>
      <c r="E31" s="97"/>
      <c r="F31" s="98">
        <f t="shared" ref="F31:F37" si="7">G11/F11</f>
        <v>1505656.1812</v>
      </c>
      <c r="G31" s="97"/>
      <c r="H31" s="98">
        <f t="shared" si="1"/>
        <v>1088055.9801449275</v>
      </c>
      <c r="I31" s="97"/>
      <c r="J31" s="98">
        <f t="shared" si="6"/>
        <v>993484.00796747976</v>
      </c>
      <c r="K31" s="97"/>
      <c r="L31" s="98">
        <f t="shared" si="3"/>
        <v>1579517.0687261147</v>
      </c>
      <c r="M31" s="97"/>
      <c r="N31" s="95">
        <f t="shared" si="2"/>
        <v>1031186.7491680365</v>
      </c>
    </row>
    <row r="32" spans="1:14" x14ac:dyDescent="0.25">
      <c r="A32" s="4" t="s">
        <v>21</v>
      </c>
      <c r="B32" s="96">
        <f t="shared" si="4"/>
        <v>866653.04085365846</v>
      </c>
      <c r="C32" s="97"/>
      <c r="D32" s="98">
        <f t="shared" si="5"/>
        <v>1523007.2652499999</v>
      </c>
      <c r="E32" s="97"/>
      <c r="F32" s="98">
        <f t="shared" si="7"/>
        <v>2530576.7177777779</v>
      </c>
      <c r="G32" s="97"/>
      <c r="H32" s="98">
        <f t="shared" si="1"/>
        <v>3168375.5975609757</v>
      </c>
      <c r="I32" s="97"/>
      <c r="J32" s="98">
        <f t="shared" si="6"/>
        <v>5546125.0396250002</v>
      </c>
      <c r="K32" s="97"/>
      <c r="L32" s="98">
        <f t="shared" si="3"/>
        <v>5447736.0350000001</v>
      </c>
      <c r="M32" s="97"/>
      <c r="N32" s="95">
        <f t="shared" si="2"/>
        <v>3180412.2826779019</v>
      </c>
    </row>
    <row r="33" spans="1:14" x14ac:dyDescent="0.25">
      <c r="A33" s="4" t="s">
        <v>20</v>
      </c>
      <c r="B33" s="96">
        <f t="shared" si="4"/>
        <v>224948.71932432434</v>
      </c>
      <c r="C33" s="97"/>
      <c r="D33" s="98">
        <f t="shared" si="5"/>
        <v>399720.80387096776</v>
      </c>
      <c r="E33" s="97"/>
      <c r="F33" s="98">
        <f t="shared" si="7"/>
        <v>606735.33428571431</v>
      </c>
      <c r="G33" s="97"/>
      <c r="H33" s="98">
        <f t="shared" si="1"/>
        <v>645045.23486486485</v>
      </c>
      <c r="I33" s="97"/>
      <c r="J33" s="98">
        <f t="shared" si="6"/>
        <v>827890.98550561792</v>
      </c>
      <c r="K33" s="97"/>
      <c r="L33" s="98">
        <f t="shared" si="3"/>
        <v>925553.44279999996</v>
      </c>
      <c r="M33" s="97"/>
      <c r="N33" s="95">
        <f t="shared" si="2"/>
        <v>604982.42010858154</v>
      </c>
    </row>
    <row r="34" spans="1:14" x14ac:dyDescent="0.25">
      <c r="A34" s="4" t="s">
        <v>19</v>
      </c>
      <c r="B34" s="96">
        <f t="shared" si="4"/>
        <v>442928.68461538467</v>
      </c>
      <c r="C34" s="97"/>
      <c r="D34" s="98">
        <f t="shared" si="5"/>
        <v>493508.21730769234</v>
      </c>
      <c r="E34" s="97"/>
      <c r="F34" s="98">
        <f t="shared" si="7"/>
        <v>1318348.26</v>
      </c>
      <c r="G34" s="97"/>
      <c r="H34" s="98">
        <f t="shared" si="1"/>
        <v>1310505.5477777778</v>
      </c>
      <c r="I34" s="97"/>
      <c r="J34" s="98">
        <f t="shared" si="6"/>
        <v>1274752.8159375</v>
      </c>
      <c r="K34" s="97"/>
      <c r="L34" s="98">
        <f t="shared" si="3"/>
        <v>2580387.67</v>
      </c>
      <c r="M34" s="97"/>
      <c r="N34" s="95">
        <f t="shared" si="2"/>
        <v>1236738.5326063924</v>
      </c>
    </row>
    <row r="35" spans="1:14" x14ac:dyDescent="0.25">
      <c r="A35" s="4" t="s">
        <v>18</v>
      </c>
      <c r="B35" s="96">
        <f t="shared" si="4"/>
        <v>261380.91500000001</v>
      </c>
      <c r="C35" s="97"/>
      <c r="D35" s="98">
        <f t="shared" si="5"/>
        <v>222021.83900000001</v>
      </c>
      <c r="E35" s="97"/>
      <c r="F35" s="98">
        <f t="shared" si="7"/>
        <v>606495.44666666666</v>
      </c>
      <c r="G35" s="97"/>
      <c r="H35" s="98">
        <f t="shared" si="1"/>
        <v>354674.45206896547</v>
      </c>
      <c r="I35" s="97"/>
      <c r="J35" s="98">
        <f t="shared" si="6"/>
        <v>773720.10123076919</v>
      </c>
      <c r="K35" s="97"/>
      <c r="L35" s="98">
        <f t="shared" si="3"/>
        <v>711433.31575757579</v>
      </c>
      <c r="M35" s="97"/>
      <c r="N35" s="95">
        <f t="shared" si="2"/>
        <v>488287.67828732956</v>
      </c>
    </row>
    <row r="36" spans="1:14" x14ac:dyDescent="0.25">
      <c r="A36" s="4" t="s">
        <v>17</v>
      </c>
      <c r="B36" s="96">
        <f t="shared" si="4"/>
        <v>1951572.4814814816</v>
      </c>
      <c r="C36" s="97"/>
      <c r="D36" s="98">
        <f t="shared" si="5"/>
        <v>2448775.9615447153</v>
      </c>
      <c r="E36" s="97"/>
      <c r="F36" s="98">
        <f t="shared" si="7"/>
        <v>2287252.6287903227</v>
      </c>
      <c r="G36" s="97"/>
      <c r="H36" s="98">
        <f t="shared" si="1"/>
        <v>2533656.2462318842</v>
      </c>
      <c r="I36" s="97"/>
      <c r="J36" s="98">
        <f t="shared" si="6"/>
        <v>2342575.4649501662</v>
      </c>
      <c r="K36" s="97"/>
      <c r="L36" s="98">
        <f t="shared" si="3"/>
        <v>2355454.5225663716</v>
      </c>
      <c r="M36" s="97"/>
      <c r="N36" s="95">
        <f t="shared" si="2"/>
        <v>2319881.2175941574</v>
      </c>
    </row>
    <row r="37" spans="1:14" ht="15.75" thickBot="1" x14ac:dyDescent="0.3">
      <c r="A37" s="4" t="s">
        <v>16</v>
      </c>
      <c r="B37" s="96">
        <f t="shared" si="4"/>
        <v>348401.55</v>
      </c>
      <c r="C37" s="97"/>
      <c r="D37" s="98">
        <f t="shared" si="5"/>
        <v>374886.33515789476</v>
      </c>
      <c r="E37" s="97"/>
      <c r="F37" s="98">
        <f t="shared" si="7"/>
        <v>636391.56738970592</v>
      </c>
      <c r="G37" s="97"/>
      <c r="H37" s="98">
        <f t="shared" si="1"/>
        <v>395883.42924281984</v>
      </c>
      <c r="I37" s="97"/>
      <c r="J37" s="98">
        <f t="shared" si="6"/>
        <v>700728.7713014608</v>
      </c>
      <c r="K37" s="97"/>
      <c r="L37" s="98">
        <f t="shared" si="3"/>
        <v>384140.71205357142</v>
      </c>
      <c r="M37" s="97"/>
      <c r="N37" s="95">
        <f t="shared" si="2"/>
        <v>473405.39419090882</v>
      </c>
    </row>
    <row r="38" spans="1:14" x14ac:dyDescent="0.25">
      <c r="A38" s="20" t="s">
        <v>14</v>
      </c>
      <c r="B38" s="71">
        <f>SUM(B24:B37)</f>
        <v>10442043.504587092</v>
      </c>
      <c r="C38" s="70"/>
      <c r="D38" s="69">
        <f>SUM(D24:D37)</f>
        <v>12625343.333367191</v>
      </c>
      <c r="E38" s="70"/>
      <c r="F38" s="69">
        <f>SUM(F24:F37)</f>
        <v>25131079.927850306</v>
      </c>
      <c r="G38" s="70"/>
      <c r="H38" s="69">
        <f>SUM(H24:H37)</f>
        <v>31664671.325201467</v>
      </c>
      <c r="I38" s="70"/>
      <c r="J38" s="69">
        <f>SUM(J24:J37)</f>
        <v>44737905.918437771</v>
      </c>
      <c r="K38" s="70"/>
      <c r="L38" s="69">
        <f>SUM(L24:L37)</f>
        <v>66352971.558459878</v>
      </c>
      <c r="M38" s="70"/>
      <c r="N38" s="21">
        <f>SUM(N24:N37)</f>
        <v>31825669.261317287</v>
      </c>
    </row>
    <row r="39" spans="1:14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3" spans="1:14" x14ac:dyDescent="0.25">
      <c r="C43" s="2"/>
    </row>
    <row r="44" spans="1:14" x14ac:dyDescent="0.25">
      <c r="D44" s="1"/>
    </row>
  </sheetData>
  <mergeCells count="111">
    <mergeCell ref="L26:M26"/>
    <mergeCell ref="L27:M27"/>
    <mergeCell ref="L28:M28"/>
    <mergeCell ref="J37:K37"/>
    <mergeCell ref="H24:I24"/>
    <mergeCell ref="H25:I25"/>
    <mergeCell ref="H26:I26"/>
    <mergeCell ref="H27:I27"/>
    <mergeCell ref="A1:N1"/>
    <mergeCell ref="L38:M38"/>
    <mergeCell ref="B38:C38"/>
    <mergeCell ref="D38:E38"/>
    <mergeCell ref="F38:G38"/>
    <mergeCell ref="H38:I38"/>
    <mergeCell ref="J38:K38"/>
    <mergeCell ref="L34:M34"/>
    <mergeCell ref="L35:M35"/>
    <mergeCell ref="L36:M36"/>
    <mergeCell ref="L37:M37"/>
    <mergeCell ref="H37:I37"/>
    <mergeCell ref="F37:G37"/>
    <mergeCell ref="L29:M29"/>
    <mergeCell ref="L30:M30"/>
    <mergeCell ref="L31:M31"/>
    <mergeCell ref="L32:M32"/>
    <mergeCell ref="L33:M33"/>
    <mergeCell ref="L24:M24"/>
    <mergeCell ref="L25:M25"/>
    <mergeCell ref="J24:K24"/>
    <mergeCell ref="J25:K25"/>
    <mergeCell ref="J26:K26"/>
    <mergeCell ref="J27:K27"/>
    <mergeCell ref="J28:K28"/>
    <mergeCell ref="J29:K29"/>
    <mergeCell ref="J30:K30"/>
    <mergeCell ref="J32:K32"/>
    <mergeCell ref="J31:K31"/>
    <mergeCell ref="F34:G34"/>
    <mergeCell ref="F35:G35"/>
    <mergeCell ref="F36:G36"/>
    <mergeCell ref="F28:G28"/>
    <mergeCell ref="F29:G29"/>
    <mergeCell ref="F30:G30"/>
    <mergeCell ref="F31:G31"/>
    <mergeCell ref="F32:G32"/>
    <mergeCell ref="J33:K33"/>
    <mergeCell ref="J34:K34"/>
    <mergeCell ref="J35:K35"/>
    <mergeCell ref="J36:K36"/>
    <mergeCell ref="H28:I28"/>
    <mergeCell ref="H29:I29"/>
    <mergeCell ref="H30:I30"/>
    <mergeCell ref="H31:I31"/>
    <mergeCell ref="F33:G33"/>
    <mergeCell ref="H32:I32"/>
    <mergeCell ref="H33:I33"/>
    <mergeCell ref="H34:I34"/>
    <mergeCell ref="H35:I35"/>
    <mergeCell ref="H36:I36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33:E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D24:E24"/>
    <mergeCell ref="D25:E25"/>
    <mergeCell ref="D26:E26"/>
    <mergeCell ref="D27:E27"/>
    <mergeCell ref="F24:G24"/>
    <mergeCell ref="F25:G25"/>
    <mergeCell ref="F26:G26"/>
    <mergeCell ref="F27:G27"/>
    <mergeCell ref="L2:M2"/>
    <mergeCell ref="A22:A23"/>
    <mergeCell ref="B22:C22"/>
    <mergeCell ref="D22:E22"/>
    <mergeCell ref="F22:G22"/>
    <mergeCell ref="H22:I22"/>
    <mergeCell ref="J22:K22"/>
    <mergeCell ref="L22:M22"/>
    <mergeCell ref="A2:A3"/>
    <mergeCell ref="B2:C2"/>
    <mergeCell ref="D2:E2"/>
    <mergeCell ref="F2:G2"/>
    <mergeCell ref="H2:I2"/>
    <mergeCell ref="J2:K2"/>
    <mergeCell ref="L23:M23"/>
    <mergeCell ref="B23:C23"/>
    <mergeCell ref="D23:E23"/>
    <mergeCell ref="F23:G23"/>
    <mergeCell ref="H23:I23"/>
    <mergeCell ref="J23:K2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Утепление фасадов</vt:lpstr>
      <vt:lpstr>Подъезды</vt:lpstr>
      <vt:lpstr>Ср. стоимость по видам работ</vt:lpstr>
      <vt:lpstr>Подъезды!Область_печати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Олеговна Мануйло</dc:creator>
  <cp:lastModifiedBy>Наталья Павловна Байкова</cp:lastModifiedBy>
  <cp:lastPrinted>2019-10-14T10:51:23Z</cp:lastPrinted>
  <dcterms:created xsi:type="dcterms:W3CDTF">2019-08-19T14:25:57Z</dcterms:created>
  <dcterms:modified xsi:type="dcterms:W3CDTF">2019-10-14T10:52:43Z</dcterms:modified>
</cp:coreProperties>
</file>