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3860"/>
  </bookViews>
  <sheets>
    <sheet name="Расчет на 2020 год" sheetId="1" r:id="rId1"/>
    <sheet name="Расчет на 2021 год" sheetId="5" r:id="rId2"/>
  </sheets>
  <calcPr calcId="145621"/>
</workbook>
</file>

<file path=xl/calcChain.xml><?xml version="1.0" encoding="utf-8"?>
<calcChain xmlns="http://schemas.openxmlformats.org/spreadsheetml/2006/main">
  <c r="E26" i="5" l="1"/>
  <c r="N25" i="5"/>
  <c r="J25" i="5"/>
  <c r="N24" i="5"/>
  <c r="J24" i="5"/>
  <c r="N23" i="5"/>
  <c r="J23" i="5"/>
  <c r="N22" i="5"/>
  <c r="J22" i="5"/>
  <c r="N21" i="5"/>
  <c r="J21" i="5"/>
  <c r="N20" i="5"/>
  <c r="J20" i="5"/>
  <c r="N19" i="5"/>
  <c r="J19" i="5"/>
  <c r="N18" i="5"/>
  <c r="J18" i="5"/>
  <c r="N17" i="5"/>
  <c r="J17" i="5"/>
  <c r="N16" i="5"/>
  <c r="J16" i="5"/>
  <c r="N15" i="5"/>
  <c r="J15" i="5"/>
  <c r="N14" i="5"/>
  <c r="J14" i="5"/>
  <c r="N13" i="5"/>
  <c r="J13" i="5"/>
  <c r="N12" i="5"/>
  <c r="J12" i="5"/>
  <c r="N11" i="5"/>
  <c r="J11" i="5"/>
  <c r="N10" i="5"/>
  <c r="J10" i="5"/>
  <c r="N9" i="5"/>
  <c r="J9" i="5"/>
  <c r="N8" i="5"/>
  <c r="N26" i="5" s="1"/>
  <c r="J8" i="5"/>
  <c r="J26" i="5" s="1"/>
  <c r="O26" i="1"/>
  <c r="L26" i="1"/>
  <c r="G26" i="1"/>
  <c r="Q25" i="1"/>
  <c r="S25" i="1" s="1"/>
  <c r="P25" i="1"/>
  <c r="M25" i="1"/>
  <c r="N25" i="1" s="1"/>
  <c r="K25" i="1"/>
  <c r="Q24" i="1"/>
  <c r="S24" i="1" s="1"/>
  <c r="P24" i="1"/>
  <c r="N24" i="1"/>
  <c r="M24" i="1"/>
  <c r="K24" i="1"/>
  <c r="Q23" i="1"/>
  <c r="S23" i="1" s="1"/>
  <c r="P23" i="1"/>
  <c r="M23" i="1"/>
  <c r="N23" i="1" s="1"/>
  <c r="K23" i="1"/>
  <c r="Q22" i="1"/>
  <c r="S22" i="1" s="1"/>
  <c r="P22" i="1"/>
  <c r="N22" i="1"/>
  <c r="M22" i="1"/>
  <c r="K22" i="1"/>
  <c r="Q21" i="1"/>
  <c r="S21" i="1" s="1"/>
  <c r="P21" i="1"/>
  <c r="M21" i="1"/>
  <c r="N21" i="1" s="1"/>
  <c r="K21" i="1"/>
  <c r="Q20" i="1"/>
  <c r="S20" i="1" s="1"/>
  <c r="P20" i="1"/>
  <c r="N20" i="1"/>
  <c r="M20" i="1"/>
  <c r="K20" i="1"/>
  <c r="Q19" i="1"/>
  <c r="S19" i="1" s="1"/>
  <c r="P19" i="1"/>
  <c r="M19" i="1"/>
  <c r="N19" i="1" s="1"/>
  <c r="K19" i="1"/>
  <c r="Q18" i="1"/>
  <c r="S18" i="1" s="1"/>
  <c r="P18" i="1"/>
  <c r="N18" i="1"/>
  <c r="M18" i="1"/>
  <c r="K18" i="1"/>
  <c r="Q17" i="1"/>
  <c r="S17" i="1" s="1"/>
  <c r="P17" i="1"/>
  <c r="M17" i="1"/>
  <c r="N17" i="1" s="1"/>
  <c r="K17" i="1"/>
  <c r="Q16" i="1"/>
  <c r="S16" i="1" s="1"/>
  <c r="P16" i="1"/>
  <c r="N16" i="1"/>
  <c r="M16" i="1"/>
  <c r="K16" i="1"/>
  <c r="Q15" i="1"/>
  <c r="S15" i="1" s="1"/>
  <c r="P15" i="1"/>
  <c r="M15" i="1"/>
  <c r="N15" i="1" s="1"/>
  <c r="K15" i="1"/>
  <c r="Q14" i="1"/>
  <c r="S14" i="1" s="1"/>
  <c r="P14" i="1"/>
  <c r="N14" i="1"/>
  <c r="M14" i="1"/>
  <c r="K14" i="1"/>
  <c r="Q13" i="1"/>
  <c r="S13" i="1" s="1"/>
  <c r="P13" i="1"/>
  <c r="M13" i="1"/>
  <c r="N13" i="1" s="1"/>
  <c r="K13" i="1"/>
  <c r="Q12" i="1"/>
  <c r="S12" i="1" s="1"/>
  <c r="P12" i="1"/>
  <c r="N12" i="1"/>
  <c r="M12" i="1"/>
  <c r="K12" i="1"/>
  <c r="Q11" i="1"/>
  <c r="S11" i="1" s="1"/>
  <c r="P11" i="1"/>
  <c r="M11" i="1"/>
  <c r="N11" i="1" s="1"/>
  <c r="K11" i="1"/>
  <c r="Q10" i="1"/>
  <c r="S10" i="1" s="1"/>
  <c r="P10" i="1"/>
  <c r="N10" i="1"/>
  <c r="M10" i="1"/>
  <c r="K10" i="1"/>
  <c r="Q9" i="1"/>
  <c r="S9" i="1" s="1"/>
  <c r="P9" i="1"/>
  <c r="M9" i="1"/>
  <c r="N9" i="1" s="1"/>
  <c r="K9" i="1"/>
  <c r="Q8" i="1"/>
  <c r="Q26" i="1" s="1"/>
  <c r="P8" i="1"/>
  <c r="N8" i="1"/>
  <c r="M8" i="1"/>
  <c r="K8" i="1"/>
  <c r="K26" i="1" s="1"/>
  <c r="N26" i="1" l="1"/>
  <c r="M26" i="1"/>
  <c r="P26" i="1"/>
  <c r="S8" i="1"/>
  <c r="S26" i="1" s="1"/>
</calcChain>
</file>

<file path=xl/sharedStrings.xml><?xml version="1.0" encoding="utf-8"?>
<sst xmlns="http://schemas.openxmlformats.org/spreadsheetml/2006/main" count="82" uniqueCount="52">
  <si>
    <t>Наименование района</t>
  </si>
  <si>
    <t xml:space="preserve">средний коэффициент сложности актов гражд состояния и юридич </t>
  </si>
  <si>
    <t>Bpi (АЗ 1926-2016)</t>
  </si>
  <si>
    <t>Bfi (АЗ 2015-2016г.)</t>
  </si>
  <si>
    <t>Xg</t>
  </si>
  <si>
    <t>G</t>
  </si>
  <si>
    <t>Li</t>
  </si>
  <si>
    <t>Ci на вып.полном.</t>
  </si>
  <si>
    <t>Аi</t>
  </si>
  <si>
    <t>Hi</t>
  </si>
  <si>
    <t>Ki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</si>
  <si>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</si>
  <si>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</si>
  <si>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</si>
  <si>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</si>
  <si>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</si>
  <si>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</si>
  <si>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</si>
  <si>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</si>
  <si>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</si>
  <si>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</si>
  <si>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</si>
  <si>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</si>
  <si>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</si>
  <si>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</si>
  <si>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</si>
  <si>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</si>
  <si>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</si>
  <si>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</si>
  <si>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</si>
  <si>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Средний норматив финан затрат (в расчете на 1 юрид значим действие)</t>
  </si>
  <si>
    <t xml:space="preserve">Колво актов гражд состояния и юр. знач событ за 2016 год </t>
  </si>
  <si>
    <t>таблица 1</t>
  </si>
  <si>
    <t>таблица 2</t>
  </si>
  <si>
    <t>Расчет субвенции бюджетам муниципальных образований на осуществление отдельных государственных полномочий Ленинградской области в сфере государственной регистрации актов гражданского состояния на 2020 год</t>
  </si>
  <si>
    <t>Переведено за 2018</t>
  </si>
  <si>
    <t>Ci на вып.полном.с округл</t>
  </si>
  <si>
    <t>Ci на конвертацию с округлением</t>
  </si>
  <si>
    <t>Исп.полн.МР (без бланков)</t>
  </si>
  <si>
    <t>Ci общ (МР+бланки)</t>
  </si>
  <si>
    <t>Бланки упр.ЗАГС</t>
  </si>
  <si>
    <t>Ci общ МР</t>
  </si>
  <si>
    <t>с 2017 по 2020</t>
  </si>
  <si>
    <t>"-"бланки</t>
  </si>
  <si>
    <t xml:space="preserve">Приложение 30 к пояснительной записке 2020 года </t>
  </si>
  <si>
    <t>Ci на2021  без округления</t>
  </si>
  <si>
    <t>Ci общ с округл. (МР+бланки)</t>
  </si>
  <si>
    <t>Расчет субвенции бюджетам муниципальных образований на осуществление отдельных государственных полномочий Ленинградской области в сфере государственной регистрации актов гражданского состояния на 2021 год</t>
  </si>
  <si>
    <t>Ci общ МР
 (без бланков)</t>
  </si>
  <si>
    <t>Bpi
 (АЗ 1926-2016)</t>
  </si>
  <si>
    <t>Bfi
 (АЗ 2015-2016г.)</t>
  </si>
  <si>
    <t xml:space="preserve">Наименование муниципального образования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</si>
</sst>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wrapText="1"/>
    </xf>
    <xf numFmtId="0" fontId="1" fillId="0" borderId="1" xfId="0" applyFont="1" applyBorder="1"/>
    <xf numFmtId="0" fontId="4" fillId="2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/>
    <xf numFmtId="0" fontId="7" fillId="0" borderId="0" xfId="0" applyFont="1" applyFill="1" applyAlignment="1">
      <alignment horizontal="right"/>
    </xf>
    <xf numFmtId="164" fontId="6" fillId="0" borderId="1" xfId="0" applyNumberFormat="1" applyFont="1" applyBorder="1"/>
    <xf numFmtId="0" fontId="8" fillId="0" borderId="1" xfId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/>
    <xf numFmtId="0" fontId="9" fillId="0" borderId="0" xfId="0" applyFont="1"/>
    <xf numFmtId="0" fontId="1" fillId="0" borderId="3" xfId="0" applyFont="1" applyFill="1" applyBorder="1"/>
    <xf numFmtId="0" fontId="10" fillId="0" borderId="0" xfId="0" applyFont="1"/>
    <xf numFmtId="0" fontId="1" fillId="0" borderId="0" xfId="0" applyFont="1" applyAlignment="1">
      <alignment horizontal="center" wrapText="1"/>
    </xf>
    <xf numFmtId="0" fontId="11" fillId="0" borderId="0" xfId="0" applyFont="1"/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tabSelected="1" zoomScaleNormal="100" workbookViewId="0">
      <selection activeCell="E13" sqref="E13"/>
    </sheetView>
  </sheetViews>
  <sheetFormatPr defaultRowHeight="15" x14ac:dyDescent="0.25"/>
  <cols>
    <col min="1" max="1" width="23.85546875" customWidth="1"/>
    <col min="2" max="2" width="15.85546875" customWidth="1"/>
    <col min="3" max="3" width="15" customWidth="1"/>
    <col min="4" max="4" width="14" customWidth="1"/>
    <col min="5" max="5" width="13.7109375" customWidth="1"/>
    <col min="6" max="7" width="12.140625" customWidth="1"/>
    <col min="10" max="10" width="12.42578125" bestFit="1" customWidth="1"/>
    <col min="11" max="11" width="18.28515625" hidden="1" customWidth="1"/>
    <col min="12" max="12" width="18.28515625" customWidth="1"/>
    <col min="13" max="14" width="18.28515625" hidden="1" customWidth="1"/>
    <col min="15" max="15" width="16" customWidth="1"/>
    <col min="16" max="16" width="17.42578125" customWidth="1"/>
    <col min="17" max="17" width="21.140625" customWidth="1"/>
    <col min="18" max="18" width="15.7109375" customWidth="1"/>
    <col min="19" max="19" width="16" customWidth="1"/>
    <col min="20" max="20" width="15.140625" customWidth="1"/>
    <col min="21" max="21" width="13.140625" customWidth="1"/>
    <col min="22" max="22" width="13.28515625" customWidth="1"/>
    <col min="23" max="23" width="17.7109375" customWidth="1"/>
  </cols>
  <sheetData>
    <row r="1" spans="1:19" x14ac:dyDescent="0.25">
      <c r="S1" s="20" t="s">
        <v>44</v>
      </c>
    </row>
    <row r="2" spans="1:19" x14ac:dyDescent="0.25">
      <c r="S2" s="20" t="s">
        <v>32</v>
      </c>
    </row>
    <row r="3" spans="1:19" x14ac:dyDescent="0.25">
      <c r="S3" s="20"/>
    </row>
    <row r="4" spans="1:19" ht="45.75" customHeight="1" x14ac:dyDescent="0.3">
      <c r="A4" s="30" t="s">
        <v>34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6" spans="1:19" s="29" customFormat="1" ht="110.25" x14ac:dyDescent="0.25">
      <c r="A6" s="15" t="s">
        <v>51</v>
      </c>
      <c r="B6" s="16" t="s">
        <v>31</v>
      </c>
      <c r="C6" s="15" t="s">
        <v>30</v>
      </c>
      <c r="D6" s="15" t="s">
        <v>1</v>
      </c>
      <c r="E6" s="15" t="s">
        <v>2</v>
      </c>
      <c r="F6" s="15" t="s">
        <v>3</v>
      </c>
      <c r="G6" s="15" t="s">
        <v>35</v>
      </c>
      <c r="H6" s="17" t="s">
        <v>4</v>
      </c>
      <c r="I6" s="17" t="s">
        <v>5</v>
      </c>
      <c r="J6" s="17" t="s">
        <v>6</v>
      </c>
      <c r="K6" s="18"/>
      <c r="L6" s="18" t="s">
        <v>36</v>
      </c>
      <c r="M6" s="18"/>
      <c r="N6" s="18"/>
      <c r="O6" s="18" t="s">
        <v>37</v>
      </c>
      <c r="P6" s="18" t="s">
        <v>38</v>
      </c>
      <c r="Q6" s="18" t="s">
        <v>39</v>
      </c>
      <c r="R6" s="15" t="s">
        <v>40</v>
      </c>
      <c r="S6" s="17" t="s">
        <v>41</v>
      </c>
    </row>
    <row r="7" spans="1:19" ht="25.5" x14ac:dyDescent="0.3">
      <c r="A7" s="1"/>
      <c r="B7" s="2" t="s">
        <v>8</v>
      </c>
      <c r="C7" s="3" t="s">
        <v>9</v>
      </c>
      <c r="D7" s="3" t="s">
        <v>10</v>
      </c>
      <c r="E7" s="4"/>
      <c r="F7" s="4"/>
      <c r="G7" s="4"/>
      <c r="H7" s="4" t="s">
        <v>42</v>
      </c>
      <c r="I7" s="3"/>
      <c r="J7" s="3"/>
      <c r="K7" s="5">
        <v>1.0732340116117816</v>
      </c>
      <c r="L7" s="5"/>
      <c r="M7" s="5"/>
      <c r="N7" s="5">
        <v>0.19863832699689943</v>
      </c>
      <c r="O7" s="5"/>
      <c r="P7" s="5"/>
      <c r="Q7" s="6"/>
      <c r="R7" s="8" t="s">
        <v>43</v>
      </c>
      <c r="S7" s="8"/>
    </row>
    <row r="8" spans="1:19" ht="37.5" x14ac:dyDescent="0.3">
      <c r="A8" s="7" t="s">
        <v>11</v>
      </c>
      <c r="B8" s="8">
        <v>5181</v>
      </c>
      <c r="C8" s="8">
        <v>79.789000000000001</v>
      </c>
      <c r="D8" s="8">
        <v>6.2695999999999996</v>
      </c>
      <c r="E8" s="8">
        <v>213161</v>
      </c>
      <c r="F8" s="8">
        <v>4173</v>
      </c>
      <c r="G8" s="8">
        <v>84526</v>
      </c>
      <c r="H8" s="8">
        <v>1</v>
      </c>
      <c r="I8" s="8">
        <v>11.2</v>
      </c>
      <c r="J8" s="8">
        <v>1.75</v>
      </c>
      <c r="K8" s="8">
        <f>B8*C8*D8*K7</f>
        <v>2781575.6474194564</v>
      </c>
      <c r="L8" s="8">
        <v>2781576</v>
      </c>
      <c r="M8" s="8">
        <f t="shared" ref="M8:M25" si="0">(E8-F8)/H8*I8*J8</f>
        <v>4096164.7999999993</v>
      </c>
      <c r="N8" s="8">
        <f>M8*N7</f>
        <v>813655.32297558896</v>
      </c>
      <c r="O8" s="8">
        <v>813655</v>
      </c>
      <c r="P8" s="8">
        <f t="shared" ref="P8:P25" si="1">L8-R8</f>
        <v>2732702.76</v>
      </c>
      <c r="Q8" s="8">
        <f t="shared" ref="Q8:Q25" si="2">L8+O8</f>
        <v>3595231</v>
      </c>
      <c r="R8" s="8">
        <v>48873.24</v>
      </c>
      <c r="S8" s="8">
        <f t="shared" ref="S8:S25" si="3">Q8-R8</f>
        <v>3546357.7599999998</v>
      </c>
    </row>
    <row r="9" spans="1:19" ht="22.5" customHeight="1" x14ac:dyDescent="0.3">
      <c r="A9" s="9" t="s">
        <v>12</v>
      </c>
      <c r="B9" s="8">
        <v>4303</v>
      </c>
      <c r="C9" s="8">
        <v>79.789000000000001</v>
      </c>
      <c r="D9" s="8">
        <v>6.2695999999999996</v>
      </c>
      <c r="E9" s="8">
        <v>160998</v>
      </c>
      <c r="F9" s="8">
        <v>3577</v>
      </c>
      <c r="G9" s="8">
        <v>64257</v>
      </c>
      <c r="H9" s="8">
        <v>1</v>
      </c>
      <c r="I9" s="8">
        <v>11.2</v>
      </c>
      <c r="J9" s="8">
        <v>1.75</v>
      </c>
      <c r="K9" s="8">
        <f>B9*C9*D9*K7</f>
        <v>2310194.9451545882</v>
      </c>
      <c r="L9" s="8">
        <v>2310195</v>
      </c>
      <c r="M9" s="8">
        <f t="shared" si="0"/>
        <v>3085451.6</v>
      </c>
      <c r="N9" s="8">
        <f>M9*N7</f>
        <v>612888.94385390659</v>
      </c>
      <c r="O9" s="8">
        <v>612889</v>
      </c>
      <c r="P9" s="8">
        <f t="shared" si="1"/>
        <v>2262947.7200000002</v>
      </c>
      <c r="Q9" s="8">
        <f t="shared" si="2"/>
        <v>2923084</v>
      </c>
      <c r="R9" s="8">
        <v>47247.28</v>
      </c>
      <c r="S9" s="8">
        <f t="shared" si="3"/>
        <v>2875836.72</v>
      </c>
    </row>
    <row r="10" spans="1:19" ht="18.75" x14ac:dyDescent="0.3">
      <c r="A10" s="9" t="s">
        <v>13</v>
      </c>
      <c r="B10" s="8">
        <v>8435</v>
      </c>
      <c r="C10" s="8">
        <v>79.789000000000001</v>
      </c>
      <c r="D10" s="8">
        <v>6.2695999999999996</v>
      </c>
      <c r="E10" s="8">
        <v>416871</v>
      </c>
      <c r="F10" s="8">
        <v>6745</v>
      </c>
      <c r="G10" s="8">
        <v>167406</v>
      </c>
      <c r="H10" s="8">
        <v>1</v>
      </c>
      <c r="I10" s="8">
        <v>11.2</v>
      </c>
      <c r="J10" s="8">
        <v>1.75</v>
      </c>
      <c r="K10" s="8">
        <f>B10*C10*D10*K7</f>
        <v>4528583.3981824201</v>
      </c>
      <c r="L10" s="8">
        <v>4528583</v>
      </c>
      <c r="M10" s="8">
        <f t="shared" si="0"/>
        <v>8038469.5999999987</v>
      </c>
      <c r="N10" s="8">
        <f>M10*N7</f>
        <v>1596748.152959435</v>
      </c>
      <c r="O10" s="8">
        <v>1596748</v>
      </c>
      <c r="P10" s="8">
        <f t="shared" si="1"/>
        <v>4441414.6399999997</v>
      </c>
      <c r="Q10" s="8">
        <f t="shared" si="2"/>
        <v>6125331</v>
      </c>
      <c r="R10" s="8">
        <v>87168.36</v>
      </c>
      <c r="S10" s="8">
        <f t="shared" si="3"/>
        <v>6038162.6399999997</v>
      </c>
    </row>
    <row r="11" spans="1:19" ht="37.5" x14ac:dyDescent="0.3">
      <c r="A11" s="9" t="s">
        <v>14</v>
      </c>
      <c r="B11" s="8">
        <v>20802</v>
      </c>
      <c r="C11" s="8">
        <v>79.789000000000001</v>
      </c>
      <c r="D11" s="8">
        <v>6.2695999999999996</v>
      </c>
      <c r="E11" s="8">
        <v>558211</v>
      </c>
      <c r="F11" s="8">
        <v>18538</v>
      </c>
      <c r="G11" s="8">
        <v>220285</v>
      </c>
      <c r="H11" s="8">
        <v>1</v>
      </c>
      <c r="I11" s="8">
        <v>11.2</v>
      </c>
      <c r="J11" s="8">
        <v>1.75</v>
      </c>
      <c r="K11" s="8">
        <f>B11*C11*D11*K7</f>
        <v>11168179.235209329</v>
      </c>
      <c r="L11" s="8">
        <v>11168179</v>
      </c>
      <c r="M11" s="8">
        <f t="shared" si="0"/>
        <v>10577590.799999999</v>
      </c>
      <c r="N11" s="8">
        <f>M11*N7</f>
        <v>2101114.940169795</v>
      </c>
      <c r="O11" s="8">
        <v>2101115</v>
      </c>
      <c r="P11" s="8">
        <f t="shared" si="1"/>
        <v>10911599.52</v>
      </c>
      <c r="Q11" s="8">
        <f t="shared" si="2"/>
        <v>13269294</v>
      </c>
      <c r="R11" s="8">
        <v>256579.48</v>
      </c>
      <c r="S11" s="8">
        <f t="shared" si="3"/>
        <v>13012714.52</v>
      </c>
    </row>
    <row r="12" spans="1:19" ht="18.75" x14ac:dyDescent="0.3">
      <c r="A12" s="9" t="s">
        <v>15</v>
      </c>
      <c r="B12" s="8">
        <v>16602</v>
      </c>
      <c r="C12" s="8">
        <v>79.789000000000001</v>
      </c>
      <c r="D12" s="8">
        <v>6.2695999999999996</v>
      </c>
      <c r="E12" s="8">
        <v>491428</v>
      </c>
      <c r="F12" s="8">
        <v>13885</v>
      </c>
      <c r="G12" s="8">
        <v>194924</v>
      </c>
      <c r="H12" s="8">
        <v>1</v>
      </c>
      <c r="I12" s="8">
        <v>11.2</v>
      </c>
      <c r="J12" s="8">
        <v>1.75</v>
      </c>
      <c r="K12" s="8">
        <f>B12*C12*D12*K7</f>
        <v>8913282.9373591635</v>
      </c>
      <c r="L12" s="8">
        <v>8913283</v>
      </c>
      <c r="M12" s="8">
        <f t="shared" si="0"/>
        <v>9359842.7999999989</v>
      </c>
      <c r="N12" s="8">
        <f>M12*N7</f>
        <v>1859223.5147459744</v>
      </c>
      <c r="O12" s="8">
        <v>1859224</v>
      </c>
      <c r="P12" s="8">
        <f t="shared" si="1"/>
        <v>8747441.1300000008</v>
      </c>
      <c r="Q12" s="8">
        <f t="shared" si="2"/>
        <v>10772507</v>
      </c>
      <c r="R12" s="8">
        <v>165841.87</v>
      </c>
      <c r="S12" s="8">
        <f t="shared" si="3"/>
        <v>10606665.130000001</v>
      </c>
    </row>
    <row r="13" spans="1:19" ht="18.75" x14ac:dyDescent="0.3">
      <c r="A13" s="9" t="s">
        <v>16</v>
      </c>
      <c r="B13" s="8">
        <v>19723</v>
      </c>
      <c r="C13" s="8">
        <v>79.789000000000001</v>
      </c>
      <c r="D13" s="8">
        <v>6.2695999999999996</v>
      </c>
      <c r="E13" s="8">
        <v>660774</v>
      </c>
      <c r="F13" s="8">
        <v>17082</v>
      </c>
      <c r="G13" s="8">
        <v>262099</v>
      </c>
      <c r="H13" s="8">
        <v>1</v>
      </c>
      <c r="I13" s="8">
        <v>11.2</v>
      </c>
      <c r="J13" s="8">
        <v>1.75</v>
      </c>
      <c r="K13" s="8">
        <f>B13*C13*D13*K7</f>
        <v>10588885.638690203</v>
      </c>
      <c r="L13" s="8">
        <v>10588886</v>
      </c>
      <c r="M13" s="8">
        <f t="shared" si="0"/>
        <v>12616363.199999999</v>
      </c>
      <c r="N13" s="8">
        <f>M13*N7</f>
        <v>2506093.2788332482</v>
      </c>
      <c r="O13" s="8">
        <v>2506093</v>
      </c>
      <c r="P13" s="8">
        <f t="shared" si="1"/>
        <v>10372547.630000001</v>
      </c>
      <c r="Q13" s="8">
        <f t="shared" si="2"/>
        <v>13094979</v>
      </c>
      <c r="R13" s="8">
        <v>216338.37</v>
      </c>
      <c r="S13" s="8">
        <f t="shared" si="3"/>
        <v>12878640.630000001</v>
      </c>
    </row>
    <row r="14" spans="1:19" ht="37.5" x14ac:dyDescent="0.3">
      <c r="A14" s="9" t="s">
        <v>17</v>
      </c>
      <c r="B14" s="8">
        <v>7559</v>
      </c>
      <c r="C14" s="8">
        <v>79.789000000000001</v>
      </c>
      <c r="D14" s="8">
        <v>6.2695999999999996</v>
      </c>
      <c r="E14" s="8">
        <v>257905</v>
      </c>
      <c r="F14" s="8">
        <v>6145</v>
      </c>
      <c r="G14" s="8">
        <v>102764</v>
      </c>
      <c r="H14" s="8">
        <v>1</v>
      </c>
      <c r="I14" s="8">
        <v>11.2</v>
      </c>
      <c r="J14" s="8">
        <v>1.75</v>
      </c>
      <c r="K14" s="8">
        <f>B14*C14*D14*K7</f>
        <v>4058276.4560593851</v>
      </c>
      <c r="L14" s="8">
        <v>4058276</v>
      </c>
      <c r="M14" s="8">
        <f t="shared" si="0"/>
        <v>4934496</v>
      </c>
      <c r="N14" s="8">
        <f>M14*N7</f>
        <v>980180.03001289221</v>
      </c>
      <c r="O14" s="8">
        <v>980180</v>
      </c>
      <c r="P14" s="8">
        <f t="shared" si="1"/>
        <v>3984354.68</v>
      </c>
      <c r="Q14" s="8">
        <f t="shared" si="2"/>
        <v>5038456</v>
      </c>
      <c r="R14" s="8">
        <v>73921.320000000007</v>
      </c>
      <c r="S14" s="8">
        <f t="shared" si="3"/>
        <v>4964534.68</v>
      </c>
    </row>
    <row r="15" spans="1:19" ht="18.75" x14ac:dyDescent="0.3">
      <c r="A15" s="10" t="s">
        <v>18</v>
      </c>
      <c r="B15" s="8">
        <v>6600</v>
      </c>
      <c r="C15" s="8">
        <v>79.789000000000001</v>
      </c>
      <c r="D15" s="8">
        <v>6.2695999999999996</v>
      </c>
      <c r="E15" s="8">
        <v>184505</v>
      </c>
      <c r="F15" s="8">
        <v>5296</v>
      </c>
      <c r="G15" s="8">
        <v>73049</v>
      </c>
      <c r="H15" s="8">
        <v>1</v>
      </c>
      <c r="I15" s="8">
        <v>11.2</v>
      </c>
      <c r="J15" s="8">
        <v>1.75</v>
      </c>
      <c r="K15" s="8">
        <f>B15*C15*D15*K7</f>
        <v>3543408.4680502634</v>
      </c>
      <c r="L15" s="8">
        <v>3543408</v>
      </c>
      <c r="M15" s="8">
        <f t="shared" si="0"/>
        <v>3512496.3999999994</v>
      </c>
      <c r="N15" s="8">
        <f>M15*N7</f>
        <v>697716.40847863199</v>
      </c>
      <c r="O15" s="8">
        <v>697716</v>
      </c>
      <c r="P15" s="8">
        <f t="shared" si="1"/>
        <v>3473863</v>
      </c>
      <c r="Q15" s="8">
        <f t="shared" si="2"/>
        <v>4241124</v>
      </c>
      <c r="R15" s="8">
        <v>69545</v>
      </c>
      <c r="S15" s="8">
        <f t="shared" si="3"/>
        <v>4171579</v>
      </c>
    </row>
    <row r="16" spans="1:19" ht="18.75" x14ac:dyDescent="0.3">
      <c r="A16" s="9" t="s">
        <v>19</v>
      </c>
      <c r="B16" s="8">
        <v>8491</v>
      </c>
      <c r="C16" s="8">
        <v>79.789000000000001</v>
      </c>
      <c r="D16" s="8">
        <v>6.2695999999999996</v>
      </c>
      <c r="E16" s="8">
        <v>248012</v>
      </c>
      <c r="F16" s="8">
        <v>7112</v>
      </c>
      <c r="G16" s="8">
        <v>98331</v>
      </c>
      <c r="H16" s="8">
        <v>1</v>
      </c>
      <c r="I16" s="8">
        <v>11.2</v>
      </c>
      <c r="J16" s="8">
        <v>1.75</v>
      </c>
      <c r="K16" s="8">
        <f>B16*C16*D16*K7</f>
        <v>4558648.6821537558</v>
      </c>
      <c r="L16" s="8">
        <v>4558649</v>
      </c>
      <c r="M16" s="8">
        <f t="shared" si="0"/>
        <v>4721640</v>
      </c>
      <c r="N16" s="8">
        <f>M16*N7</f>
        <v>937898.67028164025</v>
      </c>
      <c r="O16" s="8">
        <v>937899</v>
      </c>
      <c r="P16" s="8">
        <f t="shared" si="1"/>
        <v>4476637.5199999996</v>
      </c>
      <c r="Q16" s="8">
        <f t="shared" si="2"/>
        <v>5496548</v>
      </c>
      <c r="R16" s="8">
        <v>82011.48</v>
      </c>
      <c r="S16" s="8">
        <f t="shared" si="3"/>
        <v>5414536.5199999996</v>
      </c>
    </row>
    <row r="17" spans="1:19" ht="37.5" x14ac:dyDescent="0.3">
      <c r="A17" s="9" t="s">
        <v>20</v>
      </c>
      <c r="B17" s="8">
        <v>2572</v>
      </c>
      <c r="C17" s="8">
        <v>79.789000000000001</v>
      </c>
      <c r="D17" s="8">
        <v>6.2695999999999996</v>
      </c>
      <c r="E17" s="8">
        <v>166613</v>
      </c>
      <c r="F17" s="8">
        <v>2416</v>
      </c>
      <c r="G17" s="8">
        <v>67023</v>
      </c>
      <c r="H17" s="8">
        <v>1</v>
      </c>
      <c r="I17" s="8">
        <v>11.2</v>
      </c>
      <c r="J17" s="8">
        <v>1.75</v>
      </c>
      <c r="K17" s="8">
        <f>B17*C17*D17*K7</f>
        <v>1380855.5423977692</v>
      </c>
      <c r="L17" s="8">
        <v>1380856</v>
      </c>
      <c r="M17" s="8">
        <f t="shared" si="0"/>
        <v>3218261.1999999997</v>
      </c>
      <c r="N17" s="8">
        <f>M17*N7</f>
        <v>639270.02060703386</v>
      </c>
      <c r="O17" s="8">
        <v>639270</v>
      </c>
      <c r="P17" s="8">
        <f t="shared" si="1"/>
        <v>1355155.4</v>
      </c>
      <c r="Q17" s="8">
        <f t="shared" si="2"/>
        <v>2020126</v>
      </c>
      <c r="R17" s="8">
        <v>25700.600000000002</v>
      </c>
      <c r="S17" s="8">
        <f t="shared" si="3"/>
        <v>1994425.4</v>
      </c>
    </row>
    <row r="18" spans="1:19" ht="37.5" x14ac:dyDescent="0.3">
      <c r="A18" s="9" t="s">
        <v>21</v>
      </c>
      <c r="B18" s="8">
        <v>4708</v>
      </c>
      <c r="C18" s="8">
        <v>79.789000000000001</v>
      </c>
      <c r="D18" s="8">
        <v>6.2695999999999996</v>
      </c>
      <c r="E18" s="8">
        <v>189065</v>
      </c>
      <c r="F18" s="8">
        <v>4360</v>
      </c>
      <c r="G18" s="8">
        <v>75394</v>
      </c>
      <c r="H18" s="8">
        <v>1</v>
      </c>
      <c r="I18" s="8">
        <v>11.2</v>
      </c>
      <c r="J18" s="8">
        <v>1.75</v>
      </c>
      <c r="K18" s="8">
        <f>B18*C18*D18*K7</f>
        <v>2527631.3738758545</v>
      </c>
      <c r="L18" s="8">
        <v>2527631</v>
      </c>
      <c r="M18" s="8">
        <f t="shared" si="0"/>
        <v>3620217.9999999995</v>
      </c>
      <c r="N18" s="8">
        <f>M18*N7</f>
        <v>719114.04688406119</v>
      </c>
      <c r="O18" s="8">
        <v>719114</v>
      </c>
      <c r="P18" s="8">
        <f t="shared" si="1"/>
        <v>2477511.64</v>
      </c>
      <c r="Q18" s="8">
        <f t="shared" si="2"/>
        <v>3246745</v>
      </c>
      <c r="R18" s="8">
        <v>50119.360000000001</v>
      </c>
      <c r="S18" s="8">
        <f t="shared" si="3"/>
        <v>3196625.64</v>
      </c>
    </row>
    <row r="19" spans="1:19" ht="18.75" x14ac:dyDescent="0.3">
      <c r="A19" s="9" t="s">
        <v>22</v>
      </c>
      <c r="B19" s="8">
        <v>7217</v>
      </c>
      <c r="C19" s="8">
        <v>79.789000000000001</v>
      </c>
      <c r="D19" s="8">
        <v>6.2695999999999996</v>
      </c>
      <c r="E19" s="8">
        <v>332047</v>
      </c>
      <c r="F19" s="8">
        <v>5980</v>
      </c>
      <c r="G19" s="8">
        <v>133094</v>
      </c>
      <c r="H19" s="8">
        <v>1</v>
      </c>
      <c r="I19" s="8">
        <v>11.2</v>
      </c>
      <c r="J19" s="8">
        <v>1.75</v>
      </c>
      <c r="K19" s="8">
        <f>B19*C19*D19*K7</f>
        <v>3874663.4718058715</v>
      </c>
      <c r="L19" s="8">
        <v>3874664</v>
      </c>
      <c r="M19" s="8">
        <f t="shared" si="0"/>
        <v>6390913.2000000002</v>
      </c>
      <c r="N19" s="8">
        <f>M19*N7</f>
        <v>1269480.306030401</v>
      </c>
      <c r="O19" s="8">
        <v>1269480</v>
      </c>
      <c r="P19" s="8">
        <f t="shared" si="1"/>
        <v>3800740.22</v>
      </c>
      <c r="Q19" s="8">
        <f t="shared" si="2"/>
        <v>5144144</v>
      </c>
      <c r="R19" s="8">
        <v>73923.78</v>
      </c>
      <c r="S19" s="8">
        <f t="shared" si="3"/>
        <v>5070220.22</v>
      </c>
    </row>
    <row r="20" spans="1:19" ht="37.5" x14ac:dyDescent="0.3">
      <c r="A20" s="9" t="s">
        <v>23</v>
      </c>
      <c r="B20" s="8">
        <v>3262</v>
      </c>
      <c r="C20" s="8">
        <v>79.789000000000001</v>
      </c>
      <c r="D20" s="8">
        <v>6.2695999999999996</v>
      </c>
      <c r="E20" s="8">
        <v>170587</v>
      </c>
      <c r="F20" s="8">
        <v>2480</v>
      </c>
      <c r="G20" s="8">
        <v>68618</v>
      </c>
      <c r="H20" s="8">
        <v>1</v>
      </c>
      <c r="I20" s="8">
        <v>11.2</v>
      </c>
      <c r="J20" s="8">
        <v>1.75</v>
      </c>
      <c r="K20" s="8">
        <f>B20*C20*D20*K7</f>
        <v>1751302.7913302965</v>
      </c>
      <c r="L20" s="8">
        <v>1751303</v>
      </c>
      <c r="M20" s="8">
        <f t="shared" si="0"/>
        <v>3294897.1999999997</v>
      </c>
      <c r="N20" s="8">
        <f>M20*N7</f>
        <v>654492.86743476824</v>
      </c>
      <c r="O20" s="8">
        <v>654493</v>
      </c>
      <c r="P20" s="8">
        <f t="shared" si="1"/>
        <v>1721511.79</v>
      </c>
      <c r="Q20" s="8">
        <f t="shared" si="2"/>
        <v>2405796</v>
      </c>
      <c r="R20" s="8">
        <v>29791.21</v>
      </c>
      <c r="S20" s="8">
        <f t="shared" si="3"/>
        <v>2376004.79</v>
      </c>
    </row>
    <row r="21" spans="1:19" ht="24.75" customHeight="1" x14ac:dyDescent="0.3">
      <c r="A21" s="9" t="s">
        <v>24</v>
      </c>
      <c r="B21" s="8">
        <v>4828</v>
      </c>
      <c r="C21" s="8">
        <v>79.789000000000001</v>
      </c>
      <c r="D21" s="8">
        <v>6.2695999999999996</v>
      </c>
      <c r="E21" s="8">
        <v>167557</v>
      </c>
      <c r="F21" s="8">
        <v>4426</v>
      </c>
      <c r="G21" s="8">
        <v>66587</v>
      </c>
      <c r="H21" s="8">
        <v>1</v>
      </c>
      <c r="I21" s="8">
        <v>11.2</v>
      </c>
      <c r="J21" s="8">
        <v>1.75</v>
      </c>
      <c r="K21" s="8">
        <f>B21*C21*D21*K7</f>
        <v>2592056.9823858594</v>
      </c>
      <c r="L21" s="8">
        <v>2592057</v>
      </c>
      <c r="M21" s="8">
        <f t="shared" si="0"/>
        <v>3197367.6</v>
      </c>
      <c r="N21" s="8">
        <f>M21*N7</f>
        <v>635119.75085809152</v>
      </c>
      <c r="O21" s="8">
        <v>635120</v>
      </c>
      <c r="P21" s="8">
        <f t="shared" si="1"/>
        <v>2530607.91</v>
      </c>
      <c r="Q21" s="8">
        <f t="shared" si="2"/>
        <v>3227177</v>
      </c>
      <c r="R21" s="8">
        <v>61449.09</v>
      </c>
      <c r="S21" s="8">
        <f t="shared" si="3"/>
        <v>3165727.91</v>
      </c>
    </row>
    <row r="22" spans="1:19" ht="24.75" customHeight="1" x14ac:dyDescent="0.3">
      <c r="A22" s="9" t="s">
        <v>25</v>
      </c>
      <c r="B22" s="8">
        <v>5029</v>
      </c>
      <c r="C22" s="8">
        <v>79.789000000000001</v>
      </c>
      <c r="D22" s="8">
        <v>6.2695999999999996</v>
      </c>
      <c r="E22" s="8">
        <v>156342</v>
      </c>
      <c r="F22" s="8">
        <v>3411</v>
      </c>
      <c r="G22" s="8">
        <v>62423</v>
      </c>
      <c r="H22" s="8">
        <v>1</v>
      </c>
      <c r="I22" s="8">
        <v>11.2</v>
      </c>
      <c r="J22" s="8">
        <v>1.75</v>
      </c>
      <c r="K22" s="8">
        <f>B22*C22*D22*K7</f>
        <v>2699969.8766401173</v>
      </c>
      <c r="L22" s="8">
        <v>2699970</v>
      </c>
      <c r="M22" s="8">
        <f t="shared" si="0"/>
        <v>2997447.6</v>
      </c>
      <c r="N22" s="8">
        <f>M22*N7</f>
        <v>595407.97652487142</v>
      </c>
      <c r="O22" s="8">
        <v>595408</v>
      </c>
      <c r="P22" s="8">
        <f t="shared" si="1"/>
        <v>2657213.48</v>
      </c>
      <c r="Q22" s="8">
        <f t="shared" si="2"/>
        <v>3295378</v>
      </c>
      <c r="R22" s="8">
        <v>42756.520000000004</v>
      </c>
      <c r="S22" s="8">
        <f t="shared" si="3"/>
        <v>3252621.48</v>
      </c>
    </row>
    <row r="23" spans="1:19" ht="18.75" x14ac:dyDescent="0.3">
      <c r="A23" s="11" t="s">
        <v>26</v>
      </c>
      <c r="B23" s="8">
        <v>7921</v>
      </c>
      <c r="C23" s="8">
        <v>79.789000000000001</v>
      </c>
      <c r="D23" s="8">
        <v>6.2695999999999996</v>
      </c>
      <c r="E23" s="8">
        <v>272296</v>
      </c>
      <c r="F23" s="8">
        <v>5828</v>
      </c>
      <c r="G23" s="8">
        <v>108767</v>
      </c>
      <c r="H23" s="8">
        <v>1</v>
      </c>
      <c r="I23" s="8">
        <v>11.2</v>
      </c>
      <c r="J23" s="8">
        <v>1.75</v>
      </c>
      <c r="K23" s="8">
        <f>B23*C23*D23*K7</f>
        <v>4252627.0417312328</v>
      </c>
      <c r="L23" s="8">
        <v>4252627</v>
      </c>
      <c r="M23" s="8">
        <f t="shared" si="0"/>
        <v>5222772.7999999989</v>
      </c>
      <c r="N23" s="8">
        <f>M23*N7</f>
        <v>1037442.8512769118</v>
      </c>
      <c r="O23" s="8">
        <v>1037443</v>
      </c>
      <c r="P23" s="8">
        <f t="shared" si="1"/>
        <v>4176147.5</v>
      </c>
      <c r="Q23" s="8">
        <f t="shared" si="2"/>
        <v>5290070</v>
      </c>
      <c r="R23" s="8">
        <v>76479.499999999985</v>
      </c>
      <c r="S23" s="8">
        <f t="shared" si="3"/>
        <v>5213590.5</v>
      </c>
    </row>
    <row r="24" spans="1:19" ht="18.75" x14ac:dyDescent="0.3">
      <c r="A24" s="11" t="s">
        <v>27</v>
      </c>
      <c r="B24" s="8">
        <v>9278</v>
      </c>
      <c r="C24" s="8">
        <v>79.789000000000001</v>
      </c>
      <c r="D24" s="8">
        <v>6.2695999999999996</v>
      </c>
      <c r="E24" s="8">
        <v>368072</v>
      </c>
      <c r="F24" s="8">
        <v>8228</v>
      </c>
      <c r="G24" s="8">
        <v>155562</v>
      </c>
      <c r="H24" s="8">
        <v>1</v>
      </c>
      <c r="I24" s="8">
        <v>11.2</v>
      </c>
      <c r="J24" s="8">
        <v>1.75</v>
      </c>
      <c r="K24" s="8">
        <f>B24*C24*D24*K7</f>
        <v>4981173.2979652043</v>
      </c>
      <c r="L24" s="8">
        <v>4981173</v>
      </c>
      <c r="M24" s="8">
        <f t="shared" si="0"/>
        <v>7052942.3999999994</v>
      </c>
      <c r="N24" s="8">
        <f>M24*N7</f>
        <v>1400984.6787414965</v>
      </c>
      <c r="O24" s="8">
        <v>1400985</v>
      </c>
      <c r="P24" s="8">
        <f t="shared" si="1"/>
        <v>4887827.57</v>
      </c>
      <c r="Q24" s="8">
        <f t="shared" si="2"/>
        <v>6382158</v>
      </c>
      <c r="R24" s="8">
        <v>93345.430000000008</v>
      </c>
      <c r="S24" s="8">
        <f t="shared" si="3"/>
        <v>6288812.5700000003</v>
      </c>
    </row>
    <row r="25" spans="1:19" ht="37.5" x14ac:dyDescent="0.3">
      <c r="A25" s="11" t="s">
        <v>28</v>
      </c>
      <c r="B25" s="8">
        <v>5268</v>
      </c>
      <c r="C25" s="8">
        <v>79.789000000000001</v>
      </c>
      <c r="D25" s="8">
        <v>6.2695999999999996</v>
      </c>
      <c r="E25" s="8">
        <v>95212</v>
      </c>
      <c r="F25" s="8">
        <v>4783</v>
      </c>
      <c r="G25" s="8">
        <v>36911</v>
      </c>
      <c r="H25" s="8">
        <v>1</v>
      </c>
      <c r="I25" s="8">
        <v>11.2</v>
      </c>
      <c r="J25" s="8">
        <v>1.75</v>
      </c>
      <c r="K25" s="8">
        <f>B25*C25*D25*K7</f>
        <v>2828284.2135892105</v>
      </c>
      <c r="L25" s="8">
        <v>2828284</v>
      </c>
      <c r="M25" s="8">
        <f t="shared" si="0"/>
        <v>1772408.4</v>
      </c>
      <c r="N25" s="8">
        <f>M25*N7</f>
        <v>352068.2393312513</v>
      </c>
      <c r="O25" s="8">
        <v>352068</v>
      </c>
      <c r="P25" s="8">
        <f t="shared" si="1"/>
        <v>2771066.71</v>
      </c>
      <c r="Q25" s="8">
        <f t="shared" si="2"/>
        <v>3180352</v>
      </c>
      <c r="R25" s="8">
        <v>57217.29</v>
      </c>
      <c r="S25" s="8">
        <f t="shared" si="3"/>
        <v>3123134.71</v>
      </c>
    </row>
    <row r="26" spans="1:19" ht="18.75" x14ac:dyDescent="0.3">
      <c r="A26" s="12" t="s">
        <v>29</v>
      </c>
      <c r="B26" s="14">
        <v>147779</v>
      </c>
      <c r="C26" s="8"/>
      <c r="D26" s="8"/>
      <c r="E26" s="8">
        <v>5109656</v>
      </c>
      <c r="F26" s="8">
        <v>124465</v>
      </c>
      <c r="G26" s="8">
        <f>SUM(G8:G25)</f>
        <v>2042020</v>
      </c>
      <c r="H26" s="8"/>
      <c r="I26" s="8"/>
      <c r="J26" s="8"/>
      <c r="K26" s="8">
        <f t="shared" ref="K26:Q26" si="4">SUM(K8:K25)</f>
        <v>79339599.99999997</v>
      </c>
      <c r="L26" s="8">
        <f t="shared" si="4"/>
        <v>79339600</v>
      </c>
      <c r="M26" s="8">
        <f t="shared" si="4"/>
        <v>97709743.599999994</v>
      </c>
      <c r="N26" s="8">
        <f t="shared" si="4"/>
        <v>19408899.999999996</v>
      </c>
      <c r="O26" s="8">
        <f t="shared" si="4"/>
        <v>19408900</v>
      </c>
      <c r="P26" s="8">
        <f>SUM(P8:P25)</f>
        <v>77781290.819999978</v>
      </c>
      <c r="Q26" s="8">
        <f t="shared" si="4"/>
        <v>98748500</v>
      </c>
      <c r="R26" s="8">
        <v>1558309.1800000002</v>
      </c>
      <c r="S26" s="8">
        <f>SUM(S8:S25)</f>
        <v>97190190.820000008</v>
      </c>
    </row>
    <row r="27" spans="1:19" ht="18.75" x14ac:dyDescent="0.3">
      <c r="M27" s="13"/>
      <c r="P27" s="13"/>
      <c r="Q27" s="26"/>
    </row>
    <row r="31" spans="1:19" x14ac:dyDescent="0.25">
      <c r="R31" s="27"/>
    </row>
    <row r="43" spans="18:18" x14ac:dyDescent="0.25">
      <c r="R43" s="27"/>
    </row>
  </sheetData>
  <mergeCells count="1">
    <mergeCell ref="A4:S4"/>
  </mergeCells>
  <pageMargins left="0.31496062992125984" right="0.11811023622047245" top="0.35433070866141736" bottom="0.35433070866141736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C6" sqref="C6"/>
    </sheetView>
  </sheetViews>
  <sheetFormatPr defaultRowHeight="15" x14ac:dyDescent="0.25"/>
  <cols>
    <col min="1" max="1" width="23.85546875" customWidth="1"/>
    <col min="2" max="3" width="16" customWidth="1"/>
    <col min="4" max="4" width="15" customWidth="1"/>
    <col min="5" max="5" width="13.7109375" customWidth="1"/>
    <col min="6" max="6" width="12.140625" customWidth="1"/>
    <col min="9" max="9" width="12.42578125" bestFit="1" customWidth="1"/>
    <col min="10" max="10" width="18.28515625" customWidth="1"/>
    <col min="11" max="11" width="16" customWidth="1"/>
    <col min="12" max="12" width="21.140625" customWidth="1"/>
    <col min="13" max="13" width="17.42578125" customWidth="1"/>
    <col min="14" max="14" width="21.28515625" customWidth="1"/>
    <col min="15" max="15" width="12" customWidth="1"/>
    <col min="16" max="16" width="13.140625" customWidth="1"/>
    <col min="17" max="17" width="13.28515625" customWidth="1"/>
    <col min="18" max="18" width="17.7109375" customWidth="1"/>
  </cols>
  <sheetData>
    <row r="1" spans="1:14" x14ac:dyDescent="0.25">
      <c r="N1" s="20" t="s">
        <v>44</v>
      </c>
    </row>
    <row r="2" spans="1:14" x14ac:dyDescent="0.25">
      <c r="N2" s="20" t="s">
        <v>33</v>
      </c>
    </row>
    <row r="4" spans="1:14" ht="44.25" customHeight="1" x14ac:dyDescent="0.3">
      <c r="A4" s="30" t="s">
        <v>47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18.75" x14ac:dyDescent="0.3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4" s="29" customFormat="1" ht="102" customHeight="1" x14ac:dyDescent="0.25">
      <c r="A6" s="15" t="s">
        <v>0</v>
      </c>
      <c r="B6" s="16" t="s">
        <v>31</v>
      </c>
      <c r="C6" s="15" t="s">
        <v>30</v>
      </c>
      <c r="D6" s="15" t="s">
        <v>1</v>
      </c>
      <c r="E6" s="15" t="s">
        <v>49</v>
      </c>
      <c r="F6" s="15" t="s">
        <v>50</v>
      </c>
      <c r="G6" s="17" t="s">
        <v>4</v>
      </c>
      <c r="H6" s="17" t="s">
        <v>5</v>
      </c>
      <c r="I6" s="17" t="s">
        <v>6</v>
      </c>
      <c r="J6" s="18" t="s">
        <v>7</v>
      </c>
      <c r="K6" s="18" t="s">
        <v>45</v>
      </c>
      <c r="L6" s="18" t="s">
        <v>46</v>
      </c>
      <c r="M6" s="15" t="s">
        <v>40</v>
      </c>
      <c r="N6" s="15" t="s">
        <v>48</v>
      </c>
    </row>
    <row r="7" spans="1:14" ht="18.75" x14ac:dyDescent="0.3">
      <c r="A7" s="1"/>
      <c r="B7" s="2" t="s">
        <v>8</v>
      </c>
      <c r="C7" s="3" t="s">
        <v>9</v>
      </c>
      <c r="D7" s="3" t="s">
        <v>10</v>
      </c>
      <c r="E7" s="4"/>
      <c r="F7" s="4"/>
      <c r="G7" s="4"/>
      <c r="H7" s="3"/>
      <c r="I7" s="3"/>
      <c r="J7" s="5">
        <v>1.1065228305518244</v>
      </c>
      <c r="K7" s="5"/>
      <c r="L7" s="6"/>
      <c r="M7" s="8"/>
      <c r="N7" s="8"/>
    </row>
    <row r="8" spans="1:14" ht="37.5" x14ac:dyDescent="0.3">
      <c r="A8" s="7" t="s">
        <v>11</v>
      </c>
      <c r="B8" s="8">
        <v>5181</v>
      </c>
      <c r="C8" s="8">
        <v>79.789000000000001</v>
      </c>
      <c r="D8" s="8">
        <v>6.2695999999999996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19">
        <f>B8*C8*D8*J7</f>
        <v>2867852.607610011</v>
      </c>
      <c r="K8" s="19">
        <v>2867900</v>
      </c>
      <c r="L8" s="19">
        <v>2867900</v>
      </c>
      <c r="M8" s="19">
        <v>48873.24</v>
      </c>
      <c r="N8" s="19">
        <f t="shared" ref="N8:N25" si="0">L8-M8</f>
        <v>2819026.76</v>
      </c>
    </row>
    <row r="9" spans="1:14" ht="37.5" x14ac:dyDescent="0.3">
      <c r="A9" s="9" t="s">
        <v>12</v>
      </c>
      <c r="B9" s="8">
        <v>4303</v>
      </c>
      <c r="C9" s="8">
        <v>79.789000000000001</v>
      </c>
      <c r="D9" s="8">
        <v>6.2695999999999996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19">
        <f>B9*C9*D9*J7</f>
        <v>2381850.9497289862</v>
      </c>
      <c r="K9" s="19">
        <v>2381900</v>
      </c>
      <c r="L9" s="19">
        <v>2381900</v>
      </c>
      <c r="M9" s="19">
        <v>47247.28</v>
      </c>
      <c r="N9" s="19">
        <f t="shared" si="0"/>
        <v>2334652.7200000002</v>
      </c>
    </row>
    <row r="10" spans="1:14" ht="18.75" x14ac:dyDescent="0.3">
      <c r="A10" s="9" t="s">
        <v>13</v>
      </c>
      <c r="B10" s="8">
        <v>8435</v>
      </c>
      <c r="C10" s="8">
        <v>79.789000000000001</v>
      </c>
      <c r="D10" s="8">
        <v>6.2695999999999996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9">
        <f>B10*C10*D10*J7</f>
        <v>4669047.8180255638</v>
      </c>
      <c r="K10" s="19">
        <v>4669000</v>
      </c>
      <c r="L10" s="19">
        <v>4669000</v>
      </c>
      <c r="M10" s="19">
        <v>87168.36</v>
      </c>
      <c r="N10" s="19">
        <f t="shared" si="0"/>
        <v>4581831.6399999997</v>
      </c>
    </row>
    <row r="11" spans="1:14" ht="37.5" x14ac:dyDescent="0.3">
      <c r="A11" s="9" t="s">
        <v>14</v>
      </c>
      <c r="B11" s="8">
        <v>20802</v>
      </c>
      <c r="C11" s="8">
        <v>79.789000000000001</v>
      </c>
      <c r="D11" s="8">
        <v>6.2695999999999996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9">
        <f>B11*C11*D11*J7</f>
        <v>11514585.976356583</v>
      </c>
      <c r="K11" s="19">
        <v>11514600</v>
      </c>
      <c r="L11" s="19">
        <v>11514600</v>
      </c>
      <c r="M11" s="19">
        <v>256579.48</v>
      </c>
      <c r="N11" s="19">
        <f t="shared" si="0"/>
        <v>11258020.52</v>
      </c>
    </row>
    <row r="12" spans="1:14" ht="18.75" x14ac:dyDescent="0.3">
      <c r="A12" s="9" t="s">
        <v>15</v>
      </c>
      <c r="B12" s="8">
        <v>16602</v>
      </c>
      <c r="C12" s="8">
        <v>79.789000000000001</v>
      </c>
      <c r="D12" s="8">
        <v>6.2695999999999996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9">
        <f>B12*C12*D12*J7</f>
        <v>9189748.8885430247</v>
      </c>
      <c r="K12" s="19">
        <v>9189700</v>
      </c>
      <c r="L12" s="19">
        <v>9189700</v>
      </c>
      <c r="M12" s="19">
        <v>165841.87</v>
      </c>
      <c r="N12" s="19">
        <f t="shared" si="0"/>
        <v>9023858.1300000008</v>
      </c>
    </row>
    <row r="13" spans="1:14" ht="18.75" x14ac:dyDescent="0.3">
      <c r="A13" s="9" t="s">
        <v>16</v>
      </c>
      <c r="B13" s="8">
        <v>19723</v>
      </c>
      <c r="C13" s="8">
        <v>79.789000000000001</v>
      </c>
      <c r="D13" s="8">
        <v>6.2695999999999996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9">
        <f>B13*C13*D13*J7</f>
        <v>10917324.25784448</v>
      </c>
      <c r="K13" s="19">
        <v>10917300</v>
      </c>
      <c r="L13" s="19">
        <v>10917300</v>
      </c>
      <c r="M13" s="19">
        <v>216338.37</v>
      </c>
      <c r="N13" s="19">
        <f t="shared" si="0"/>
        <v>10700961.630000001</v>
      </c>
    </row>
    <row r="14" spans="1:14" ht="37.5" x14ac:dyDescent="0.3">
      <c r="A14" s="9" t="s">
        <v>17</v>
      </c>
      <c r="B14" s="8">
        <v>7559</v>
      </c>
      <c r="C14" s="8">
        <v>79.789000000000001</v>
      </c>
      <c r="D14" s="8">
        <v>6.2695999999999996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9">
        <f>B14*C14*D14*J7</f>
        <v>4184153.2254244499</v>
      </c>
      <c r="K14" s="19">
        <v>4184200</v>
      </c>
      <c r="L14" s="19">
        <v>4184200</v>
      </c>
      <c r="M14" s="19">
        <v>73921.320000000007</v>
      </c>
      <c r="N14" s="19">
        <f t="shared" si="0"/>
        <v>4110278.68</v>
      </c>
    </row>
    <row r="15" spans="1:14" ht="18.75" x14ac:dyDescent="0.3">
      <c r="A15" s="10" t="s">
        <v>18</v>
      </c>
      <c r="B15" s="8">
        <v>6600</v>
      </c>
      <c r="C15" s="8">
        <v>79.789000000000001</v>
      </c>
      <c r="D15" s="8">
        <v>6.2695999999999996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9">
        <f>B15*C15*D15*J7</f>
        <v>3653315.4237070205</v>
      </c>
      <c r="K15" s="19">
        <v>3653300</v>
      </c>
      <c r="L15" s="19">
        <v>3653300</v>
      </c>
      <c r="M15" s="19">
        <v>69545</v>
      </c>
      <c r="N15" s="19">
        <f t="shared" si="0"/>
        <v>3583755</v>
      </c>
    </row>
    <row r="16" spans="1:14" ht="18.75" x14ac:dyDescent="0.3">
      <c r="A16" s="9" t="s">
        <v>19</v>
      </c>
      <c r="B16" s="8">
        <v>8491</v>
      </c>
      <c r="C16" s="8">
        <v>79.789000000000001</v>
      </c>
      <c r="D16" s="8">
        <v>6.2695999999999996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19">
        <f>B16*C16*D16*J7</f>
        <v>4700045.6458630776</v>
      </c>
      <c r="K16" s="19">
        <v>4700100</v>
      </c>
      <c r="L16" s="19">
        <v>4700100</v>
      </c>
      <c r="M16" s="19">
        <v>82011.48</v>
      </c>
      <c r="N16" s="19">
        <f t="shared" si="0"/>
        <v>4618088.5199999996</v>
      </c>
    </row>
    <row r="17" spans="1:14" ht="37.5" x14ac:dyDescent="0.3">
      <c r="A17" s="9" t="s">
        <v>20</v>
      </c>
      <c r="B17" s="8">
        <v>2572</v>
      </c>
      <c r="C17" s="8">
        <v>79.789000000000001</v>
      </c>
      <c r="D17" s="8">
        <v>6.2695999999999996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19">
        <f>B17*C17*D17*J7</f>
        <v>1423685.9499658267</v>
      </c>
      <c r="K17" s="19">
        <v>1423700</v>
      </c>
      <c r="L17" s="19">
        <v>1423700</v>
      </c>
      <c r="M17" s="19">
        <v>25700.600000000002</v>
      </c>
      <c r="N17" s="19">
        <f t="shared" si="0"/>
        <v>1397999.4</v>
      </c>
    </row>
    <row r="18" spans="1:14" ht="37.5" x14ac:dyDescent="0.3">
      <c r="A18" s="9" t="s">
        <v>21</v>
      </c>
      <c r="B18" s="8">
        <v>4708</v>
      </c>
      <c r="C18" s="8">
        <v>79.789000000000001</v>
      </c>
      <c r="D18" s="8">
        <v>6.2695999999999996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19">
        <f>B18*C18*D18*J7</f>
        <v>2606031.6689110082</v>
      </c>
      <c r="K18" s="19">
        <v>2606000</v>
      </c>
      <c r="L18" s="19">
        <v>2606000</v>
      </c>
      <c r="M18" s="19">
        <v>50119.360000000001</v>
      </c>
      <c r="N18" s="19">
        <f t="shared" si="0"/>
        <v>2555880.64</v>
      </c>
    </row>
    <row r="19" spans="1:14" ht="18.75" x14ac:dyDescent="0.3">
      <c r="A19" s="9" t="s">
        <v>22</v>
      </c>
      <c r="B19" s="8">
        <v>7217</v>
      </c>
      <c r="C19" s="8">
        <v>79.789000000000001</v>
      </c>
      <c r="D19" s="8">
        <v>6.2695999999999996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19">
        <f>B19*C19*D19*J7</f>
        <v>3994845.0625596317</v>
      </c>
      <c r="K19" s="19">
        <v>3994800</v>
      </c>
      <c r="L19" s="19">
        <v>3994800</v>
      </c>
      <c r="M19" s="19">
        <v>73923.78</v>
      </c>
      <c r="N19" s="19">
        <f t="shared" si="0"/>
        <v>3920876.22</v>
      </c>
    </row>
    <row r="20" spans="1:14" ht="37.5" x14ac:dyDescent="0.3">
      <c r="A20" s="9" t="s">
        <v>23</v>
      </c>
      <c r="B20" s="8">
        <v>3262</v>
      </c>
      <c r="C20" s="8">
        <v>79.789000000000001</v>
      </c>
      <c r="D20" s="8">
        <v>6.2695999999999996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9">
        <f>B20*C20*D20*J7</f>
        <v>1805623.471535197</v>
      </c>
      <c r="K20" s="19">
        <v>1805600</v>
      </c>
      <c r="L20" s="19">
        <v>1805600</v>
      </c>
      <c r="M20" s="19">
        <v>29791.21</v>
      </c>
      <c r="N20" s="19">
        <f t="shared" si="0"/>
        <v>1775808.79</v>
      </c>
    </row>
    <row r="21" spans="1:14" ht="37.5" x14ac:dyDescent="0.3">
      <c r="A21" s="9" t="s">
        <v>24</v>
      </c>
      <c r="B21" s="8">
        <v>4828</v>
      </c>
      <c r="C21" s="8">
        <v>79.789000000000001</v>
      </c>
      <c r="D21" s="8">
        <v>6.2695999999999996</v>
      </c>
      <c r="E21" s="8">
        <v>0</v>
      </c>
      <c r="F21" s="8">
        <v>0</v>
      </c>
      <c r="G21" s="8">
        <v>0</v>
      </c>
      <c r="H21" s="8">
        <v>0</v>
      </c>
      <c r="I21" s="8"/>
      <c r="J21" s="19">
        <f>B21*C21*D21*J7</f>
        <v>2672455.5857056817</v>
      </c>
      <c r="K21" s="19">
        <v>2672500</v>
      </c>
      <c r="L21" s="19">
        <v>2672500</v>
      </c>
      <c r="M21" s="19">
        <v>61449.09</v>
      </c>
      <c r="N21" s="19">
        <f t="shared" si="0"/>
        <v>2611050.91</v>
      </c>
    </row>
    <row r="22" spans="1:14" ht="37.5" x14ac:dyDescent="0.3">
      <c r="A22" s="9" t="s">
        <v>25</v>
      </c>
      <c r="B22" s="8">
        <v>5029</v>
      </c>
      <c r="C22" s="8">
        <v>79.789000000000001</v>
      </c>
      <c r="D22" s="8">
        <v>6.2695999999999996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9">
        <f>B22*C22*D22*J7</f>
        <v>2783715.6463367585</v>
      </c>
      <c r="K22" s="19">
        <v>2783700</v>
      </c>
      <c r="L22" s="19">
        <v>2783700</v>
      </c>
      <c r="M22" s="19">
        <v>42756.520000000004</v>
      </c>
      <c r="N22" s="19">
        <f t="shared" si="0"/>
        <v>2740943.48</v>
      </c>
    </row>
    <row r="23" spans="1:14" ht="18.75" x14ac:dyDescent="0.3">
      <c r="A23" s="11" t="s">
        <v>26</v>
      </c>
      <c r="B23" s="8">
        <v>7921</v>
      </c>
      <c r="C23" s="8">
        <v>79.789000000000001</v>
      </c>
      <c r="D23" s="8">
        <v>6.2695999999999996</v>
      </c>
      <c r="E23" s="8">
        <v>0</v>
      </c>
      <c r="F23" s="8">
        <v>0</v>
      </c>
      <c r="G23" s="8">
        <v>0</v>
      </c>
      <c r="H23" s="8">
        <v>0</v>
      </c>
      <c r="I23" s="8"/>
      <c r="J23" s="19">
        <f>B23*C23*D23*J7</f>
        <v>4384532.0410883809</v>
      </c>
      <c r="K23" s="19">
        <v>4384500</v>
      </c>
      <c r="L23" s="19">
        <v>4384500</v>
      </c>
      <c r="M23" s="19">
        <v>76479.499999999985</v>
      </c>
      <c r="N23" s="19">
        <f t="shared" si="0"/>
        <v>4308020.5</v>
      </c>
    </row>
    <row r="24" spans="1:14" ht="18.75" x14ac:dyDescent="0.3">
      <c r="A24" s="11" t="s">
        <v>27</v>
      </c>
      <c r="B24" s="8">
        <v>9278</v>
      </c>
      <c r="C24" s="8">
        <v>79.789000000000001</v>
      </c>
      <c r="D24" s="8">
        <v>6.2695999999999996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19">
        <f>B24*C24*D24*J7</f>
        <v>5135675.8335081432</v>
      </c>
      <c r="K24" s="19">
        <v>5135700</v>
      </c>
      <c r="L24" s="19">
        <v>5135700</v>
      </c>
      <c r="M24" s="19">
        <v>93345.430000000008</v>
      </c>
      <c r="N24" s="19">
        <f t="shared" si="0"/>
        <v>5042354.57</v>
      </c>
    </row>
    <row r="25" spans="1:14" ht="37.5" x14ac:dyDescent="0.3">
      <c r="A25" s="11" t="s">
        <v>28</v>
      </c>
      <c r="B25" s="8">
        <v>5268</v>
      </c>
      <c r="C25" s="8">
        <v>79.789000000000001</v>
      </c>
      <c r="D25" s="8">
        <v>6.2695999999999996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19">
        <f>B25*C25*D25*J7</f>
        <v>2916009.9472861495</v>
      </c>
      <c r="K25" s="19">
        <v>2916000</v>
      </c>
      <c r="L25" s="19">
        <v>2916000</v>
      </c>
      <c r="M25" s="19">
        <v>57217.29</v>
      </c>
      <c r="N25" s="19">
        <f t="shared" si="0"/>
        <v>2858782.71</v>
      </c>
    </row>
    <row r="26" spans="1:14" s="25" customFormat="1" ht="18.75" x14ac:dyDescent="0.3">
      <c r="A26" s="22" t="s">
        <v>29</v>
      </c>
      <c r="B26" s="24">
        <v>147779</v>
      </c>
      <c r="C26" s="23"/>
      <c r="D26" s="23"/>
      <c r="E26" s="23">
        <f>SUM(E8:E25)</f>
        <v>0</v>
      </c>
      <c r="F26" s="23"/>
      <c r="G26" s="23"/>
      <c r="H26" s="23"/>
      <c r="I26" s="23"/>
      <c r="J26" s="21">
        <f>SUM(J8:J25)</f>
        <v>81800499.999999985</v>
      </c>
      <c r="K26" s="21">
        <v>81800500</v>
      </c>
      <c r="L26" s="21">
        <v>81800500</v>
      </c>
      <c r="M26" s="21">
        <v>1558309.1800000002</v>
      </c>
      <c r="N26" s="21">
        <f>SUM(N8:N25)</f>
        <v>80242190.820000008</v>
      </c>
    </row>
  </sheetData>
  <mergeCells count="1">
    <mergeCell ref="A4:N4"/>
  </mergeCells>
  <pageMargins left="0.31496062992125984" right="0.11811023622047245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на 2020 год</vt:lpstr>
      <vt:lpstr>Расчет на 2021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Старостина Рузанна Левоновна</cp:lastModifiedBy>
  <cp:lastPrinted>2019-08-26T13:11:34Z</cp:lastPrinted>
  <dcterms:created xsi:type="dcterms:W3CDTF">2017-08-31T07:56:22Z</dcterms:created>
  <dcterms:modified xsi:type="dcterms:W3CDTF">2019-08-26T13:12:12Z</dcterms:modified>
</cp:coreProperties>
</file>