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0100" windowHeight="7680" activeTab="6"/>
  </bookViews>
  <sheets>
    <sheet name="Исходные для нормативов" sheetId="1" r:id="rId1"/>
    <sheet name="Нормативы " sheetId="2" r:id="rId2"/>
    <sheet name="Классное свод" sheetId="3" r:id="rId3"/>
    <sheet name="Классное руководство" sheetId="4" r:id="rId4"/>
    <sheet name="ООУ" sheetId="5" r:id="rId5"/>
    <sheet name="ОВЗ" sheetId="6" r:id="rId6"/>
    <sheet name="ЧООУ" sheetId="7" r:id="rId7"/>
  </sheets>
  <externalReferences>
    <externalReference r:id="rId8"/>
    <externalReference r:id="rId9"/>
    <externalReference r:id="rId10"/>
  </externalReferences>
  <definedNames>
    <definedName name="Excel_BuiltIn__FilterDatabase" localSheetId="3">'Классное руководство'!$A$4:$D$26</definedName>
    <definedName name="_xlnm.Print_Titles" localSheetId="1">'Нормативы '!$2:$3</definedName>
    <definedName name="_xlnm.Print_Titles" localSheetId="5">ОВЗ!$A:$B</definedName>
    <definedName name="_xlnm.Print_Titles" localSheetId="4">ООУ!$A:$B</definedName>
    <definedName name="_xlnm.Print_Titles" localSheetId="6">ЧООУ!$A:$B</definedName>
    <definedName name="_xlnm.Print_Area" localSheetId="0">'Исходные для нормативов'!$A$1:$F$85</definedName>
    <definedName name="_xlnm.Print_Area" localSheetId="3">'Классное руководство'!$A$2:$D$27</definedName>
    <definedName name="_xlnm.Print_Area" localSheetId="2">'Классное свод'!$A$1:$HU$47</definedName>
    <definedName name="_xlnm.Print_Area" localSheetId="1">'Нормативы '!$A$1:$K$677</definedName>
    <definedName name="_xlnm.Print_Area" localSheetId="4">ООУ!$A$1:$GD$26</definedName>
    <definedName name="_xlnm.Print_Area" localSheetId="6">ЧООУ!$A$1:$CG$18</definedName>
  </definedNames>
  <calcPr calcId="145621"/>
</workbook>
</file>

<file path=xl/calcChain.xml><?xml version="1.0" encoding="utf-8"?>
<calcChain xmlns="http://schemas.openxmlformats.org/spreadsheetml/2006/main">
  <c r="CB15" i="7" l="1"/>
  <c r="BZ15" i="7"/>
  <c r="BY15" i="7"/>
  <c r="BX15" i="7"/>
  <c r="BW15" i="7"/>
  <c r="BQ15" i="7"/>
  <c r="BQ16" i="7" s="1"/>
  <c r="BI15" i="7"/>
  <c r="BH15" i="7"/>
  <c r="BG15" i="7"/>
  <c r="BF15" i="7"/>
  <c r="BE15" i="7"/>
  <c r="BD15" i="7"/>
  <c r="BC15" i="7"/>
  <c r="BB15" i="7"/>
  <c r="BA15" i="7"/>
  <c r="AX15" i="7"/>
  <c r="AW15" i="7"/>
  <c r="AV15" i="7"/>
  <c r="AU15" i="7"/>
  <c r="AT15" i="7"/>
  <c r="AS15" i="7"/>
  <c r="AR15" i="7"/>
  <c r="AQ15" i="7"/>
  <c r="AN15" i="7"/>
  <c r="AM15" i="7"/>
  <c r="AL15" i="7"/>
  <c r="AK15" i="7"/>
  <c r="AJ15" i="7"/>
  <c r="AI15" i="7"/>
  <c r="AH15" i="7"/>
  <c r="AG15" i="7"/>
  <c r="AD15" i="7"/>
  <c r="AC15" i="7"/>
  <c r="AB15" i="7"/>
  <c r="AA15" i="7"/>
  <c r="Z15" i="7"/>
  <c r="Y15" i="7"/>
  <c r="X15" i="7"/>
  <c r="W15" i="7"/>
  <c r="U15" i="7"/>
  <c r="T15" i="7"/>
  <c r="S15" i="7"/>
  <c r="R15" i="7"/>
  <c r="Q15" i="7"/>
  <c r="P15" i="7"/>
  <c r="O15" i="7"/>
  <c r="N15" i="7"/>
  <c r="M15" i="7"/>
  <c r="J15" i="7"/>
  <c r="I15" i="7"/>
  <c r="H15" i="7"/>
  <c r="G15" i="7"/>
  <c r="F15" i="7"/>
  <c r="E15" i="7"/>
  <c r="D15" i="7"/>
  <c r="C15" i="7"/>
  <c r="CA14" i="7"/>
  <c r="BN14" i="7"/>
  <c r="CF14" i="7" s="1"/>
  <c r="BM14" i="7"/>
  <c r="CE14" i="7" s="1"/>
  <c r="BL14" i="7"/>
  <c r="CD14" i="7" s="1"/>
  <c r="BK14" i="7"/>
  <c r="CC14" i="7" s="1"/>
  <c r="BJ14" i="7"/>
  <c r="BI14" i="7"/>
  <c r="AY14" i="7"/>
  <c r="AO14" i="7"/>
  <c r="AE14" i="7"/>
  <c r="U14" i="7"/>
  <c r="K14" i="7"/>
  <c r="CC13" i="7"/>
  <c r="CA13" i="7"/>
  <c r="BN13" i="7"/>
  <c r="CF13" i="7" s="1"/>
  <c r="BM13" i="7"/>
  <c r="CE13" i="7" s="1"/>
  <c r="BL13" i="7"/>
  <c r="CD13" i="7" s="1"/>
  <c r="CG13" i="7" s="1"/>
  <c r="BK13" i="7"/>
  <c r="BI13" i="7"/>
  <c r="AY13" i="7"/>
  <c r="AO13" i="7"/>
  <c r="AE13" i="7"/>
  <c r="U13" i="7"/>
  <c r="K13" i="7"/>
  <c r="CD12" i="7"/>
  <c r="CA12" i="7"/>
  <c r="BN12" i="7"/>
  <c r="CF12" i="7" s="1"/>
  <c r="BM12" i="7"/>
  <c r="CE12" i="7" s="1"/>
  <c r="BL12" i="7"/>
  <c r="BK12" i="7"/>
  <c r="CC12" i="7" s="1"/>
  <c r="BI12" i="7"/>
  <c r="AY12" i="7"/>
  <c r="AO12" i="7"/>
  <c r="AE12" i="7"/>
  <c r="U12" i="7"/>
  <c r="L12" i="7"/>
  <c r="K12" i="7"/>
  <c r="CE11" i="7"/>
  <c r="CA11" i="7"/>
  <c r="BN11" i="7"/>
  <c r="CF11" i="7" s="1"/>
  <c r="BM11" i="7"/>
  <c r="BL11" i="7"/>
  <c r="CD11" i="7" s="1"/>
  <c r="BK11" i="7"/>
  <c r="CC11" i="7" s="1"/>
  <c r="BI11" i="7"/>
  <c r="AY11" i="7"/>
  <c r="AP11" i="7"/>
  <c r="AO11" i="7"/>
  <c r="AE11" i="7"/>
  <c r="U11" i="7"/>
  <c r="K11" i="7"/>
  <c r="CA10" i="7"/>
  <c r="BN10" i="7"/>
  <c r="CF10" i="7" s="1"/>
  <c r="BM10" i="7"/>
  <c r="CE10" i="7" s="1"/>
  <c r="BL10" i="7"/>
  <c r="CD10" i="7" s="1"/>
  <c r="BK10" i="7"/>
  <c r="CC10" i="7" s="1"/>
  <c r="BJ10" i="7"/>
  <c r="BI10" i="7"/>
  <c r="AY10" i="7"/>
  <c r="AO10" i="7"/>
  <c r="AE10" i="7"/>
  <c r="U10" i="7"/>
  <c r="K10" i="7"/>
  <c r="CC9" i="7"/>
  <c r="CA9" i="7"/>
  <c r="BN9" i="7"/>
  <c r="CF9" i="7" s="1"/>
  <c r="BM9" i="7"/>
  <c r="CE9" i="7" s="1"/>
  <c r="BL9" i="7"/>
  <c r="CD9" i="7" s="1"/>
  <c r="BK9" i="7"/>
  <c r="BO9" i="7" s="1"/>
  <c r="BI9" i="7"/>
  <c r="AY9" i="7"/>
  <c r="AO9" i="7"/>
  <c r="AE9" i="7"/>
  <c r="U9" i="7"/>
  <c r="K9" i="7"/>
  <c r="CD8" i="7"/>
  <c r="CA8" i="7"/>
  <c r="BN8" i="7"/>
  <c r="CF8" i="7" s="1"/>
  <c r="BM8" i="7"/>
  <c r="CE8" i="7" s="1"/>
  <c r="BL8" i="7"/>
  <c r="BK8" i="7"/>
  <c r="CC8" i="7" s="1"/>
  <c r="BI8" i="7"/>
  <c r="AY8" i="7"/>
  <c r="AO8" i="7"/>
  <c r="AE8" i="7"/>
  <c r="U8" i="7"/>
  <c r="L8" i="7"/>
  <c r="K8" i="7"/>
  <c r="CE7" i="7"/>
  <c r="CA7" i="7"/>
  <c r="BN7" i="7"/>
  <c r="CF7" i="7" s="1"/>
  <c r="BM7" i="7"/>
  <c r="BM15" i="7" s="1"/>
  <c r="BL7" i="7"/>
  <c r="CD7" i="7" s="1"/>
  <c r="BK7" i="7"/>
  <c r="CC7" i="7" s="1"/>
  <c r="BI7" i="7"/>
  <c r="AY7" i="7"/>
  <c r="AP7" i="7"/>
  <c r="AO7" i="7"/>
  <c r="AO15" i="7" s="1"/>
  <c r="AE7" i="7"/>
  <c r="U7" i="7"/>
  <c r="K7" i="7"/>
  <c r="CA6" i="7"/>
  <c r="BN6" i="7"/>
  <c r="BM6" i="7"/>
  <c r="CE6" i="7" s="1"/>
  <c r="BL6" i="7"/>
  <c r="CD6" i="7" s="1"/>
  <c r="BK6" i="7"/>
  <c r="BK15" i="7" s="1"/>
  <c r="BJ6" i="7"/>
  <c r="BI6" i="7"/>
  <c r="AY6" i="7"/>
  <c r="AO6" i="7"/>
  <c r="AE6" i="7"/>
  <c r="U6" i="7"/>
  <c r="K6" i="7"/>
  <c r="K15" i="7" s="1"/>
  <c r="BH5" i="7"/>
  <c r="BG5" i="7"/>
  <c r="BF5" i="7"/>
  <c r="BE5" i="7"/>
  <c r="BD5" i="7"/>
  <c r="BC5" i="7"/>
  <c r="BB5" i="7"/>
  <c r="BA5" i="7"/>
  <c r="AX5" i="7"/>
  <c r="AW5" i="7"/>
  <c r="AV5" i="7"/>
  <c r="AU5" i="7"/>
  <c r="AT5" i="7"/>
  <c r="AS5" i="7"/>
  <c r="AR5" i="7"/>
  <c r="AQ5" i="7"/>
  <c r="AN5" i="7"/>
  <c r="AM5" i="7"/>
  <c r="AL5" i="7"/>
  <c r="AK5" i="7"/>
  <c r="AJ5" i="7"/>
  <c r="AI5" i="7"/>
  <c r="AH5" i="7"/>
  <c r="AG5" i="7"/>
  <c r="AD5" i="7"/>
  <c r="AC5" i="7"/>
  <c r="AB5" i="7"/>
  <c r="AA5" i="7"/>
  <c r="Z5" i="7"/>
  <c r="Y5" i="7"/>
  <c r="X5" i="7"/>
  <c r="W5" i="7"/>
  <c r="T5" i="7"/>
  <c r="S5" i="7"/>
  <c r="R5" i="7"/>
  <c r="Q5" i="7"/>
  <c r="P5" i="7"/>
  <c r="O5" i="7"/>
  <c r="N5" i="7"/>
  <c r="M5" i="7"/>
  <c r="J5" i="7"/>
  <c r="I5" i="7"/>
  <c r="H5" i="7"/>
  <c r="G5" i="7"/>
  <c r="F5" i="7"/>
  <c r="E5" i="7"/>
  <c r="D5" i="7"/>
  <c r="C5" i="7"/>
  <c r="DA28" i="6"/>
  <c r="X28" i="6"/>
  <c r="HJ27" i="6"/>
  <c r="HI27" i="6"/>
  <c r="HH27" i="6"/>
  <c r="HG27" i="6"/>
  <c r="HF27" i="6"/>
  <c r="HE27" i="6"/>
  <c r="HD27" i="6"/>
  <c r="HC27" i="6"/>
  <c r="HA27" i="6"/>
  <c r="GZ27" i="6"/>
  <c r="GY27" i="6"/>
  <c r="GX27" i="6"/>
  <c r="GW27" i="6"/>
  <c r="GV27" i="6"/>
  <c r="GU27" i="6"/>
  <c r="GT27" i="6"/>
  <c r="GR27" i="6"/>
  <c r="GQ27" i="6"/>
  <c r="GP27" i="6"/>
  <c r="GO27" i="6"/>
  <c r="GN27" i="6"/>
  <c r="GM27" i="6"/>
  <c r="GL27" i="6"/>
  <c r="GK27" i="6"/>
  <c r="GI27" i="6"/>
  <c r="GH27" i="6"/>
  <c r="GG27" i="6"/>
  <c r="GF27" i="6"/>
  <c r="GE27" i="6"/>
  <c r="GD27" i="6"/>
  <c r="GC27" i="6"/>
  <c r="GB27" i="6"/>
  <c r="FZ27" i="6"/>
  <c r="FY27" i="6"/>
  <c r="FX27" i="6"/>
  <c r="FW27" i="6"/>
  <c r="FV27" i="6"/>
  <c r="FU27" i="6"/>
  <c r="FT27" i="6"/>
  <c r="FS27" i="6"/>
  <c r="FQ27" i="6"/>
  <c r="FP27" i="6"/>
  <c r="FO27" i="6"/>
  <c r="FN27" i="6"/>
  <c r="FM27" i="6"/>
  <c r="FL27" i="6"/>
  <c r="FK27" i="6"/>
  <c r="FJ27" i="6"/>
  <c r="FH27" i="6"/>
  <c r="FG27" i="6"/>
  <c r="FF27" i="6"/>
  <c r="FE27" i="6"/>
  <c r="FD27" i="6"/>
  <c r="FC27" i="6"/>
  <c r="FB27" i="6"/>
  <c r="FA27" i="6"/>
  <c r="EY27" i="6"/>
  <c r="EX27" i="6"/>
  <c r="EW27" i="6"/>
  <c r="EV27" i="6"/>
  <c r="EU27" i="6"/>
  <c r="ET27" i="6"/>
  <c r="ES27" i="6"/>
  <c r="ER27" i="6"/>
  <c r="EP27" i="6"/>
  <c r="EO27" i="6"/>
  <c r="EN27" i="6"/>
  <c r="EM27" i="6"/>
  <c r="EL27" i="6"/>
  <c r="EK27" i="6"/>
  <c r="EJ27" i="6"/>
  <c r="EI27" i="6"/>
  <c r="EG27" i="6"/>
  <c r="EF27" i="6"/>
  <c r="EE27" i="6"/>
  <c r="ED27" i="6"/>
  <c r="EC27" i="6"/>
  <c r="EB27" i="6"/>
  <c r="EA27" i="6"/>
  <c r="DZ27" i="6"/>
  <c r="DX27" i="6"/>
  <c r="DW27" i="6"/>
  <c r="DV27" i="6"/>
  <c r="DU27" i="6"/>
  <c r="DT27" i="6"/>
  <c r="DS27" i="6"/>
  <c r="DR27" i="6"/>
  <c r="DQ27" i="6"/>
  <c r="DO27" i="6"/>
  <c r="DN27" i="6"/>
  <c r="DM27" i="6"/>
  <c r="DL27" i="6"/>
  <c r="DK27" i="6"/>
  <c r="DJ27" i="6"/>
  <c r="DI27" i="6"/>
  <c r="DH27" i="6"/>
  <c r="DF27" i="6"/>
  <c r="DE27" i="6"/>
  <c r="DD27" i="6"/>
  <c r="DC27" i="6"/>
  <c r="DB27" i="6"/>
  <c r="DA27" i="6"/>
  <c r="CZ27" i="6"/>
  <c r="CY27" i="6"/>
  <c r="CW27" i="6"/>
  <c r="CV27" i="6"/>
  <c r="CU27" i="6"/>
  <c r="CT27" i="6"/>
  <c r="CS27" i="6"/>
  <c r="CR27" i="6"/>
  <c r="CQ27" i="6"/>
  <c r="CP27" i="6"/>
  <c r="CN27" i="6"/>
  <c r="CM27" i="6"/>
  <c r="CL27" i="6"/>
  <c r="CK27" i="6"/>
  <c r="CJ27" i="6"/>
  <c r="CI27" i="6"/>
  <c r="CH27" i="6"/>
  <c r="CG27" i="6"/>
  <c r="CE27" i="6"/>
  <c r="CD27" i="6"/>
  <c r="CC27" i="6"/>
  <c r="CB27" i="6"/>
  <c r="CA27" i="6"/>
  <c r="BZ27" i="6"/>
  <c r="BY27" i="6"/>
  <c r="BX27" i="6"/>
  <c r="BV27" i="6"/>
  <c r="BU27" i="6"/>
  <c r="BT27" i="6"/>
  <c r="BS27" i="6"/>
  <c r="BR27" i="6"/>
  <c r="BQ27" i="6"/>
  <c r="BP27" i="6"/>
  <c r="BO27" i="6"/>
  <c r="BM27" i="6"/>
  <c r="BL27" i="6"/>
  <c r="BK27" i="6"/>
  <c r="BJ27" i="6"/>
  <c r="BI27" i="6"/>
  <c r="BH27" i="6"/>
  <c r="BG27" i="6"/>
  <c r="BF27" i="6"/>
  <c r="BD27" i="6"/>
  <c r="BC27" i="6"/>
  <c r="BB27" i="6"/>
  <c r="BA27" i="6"/>
  <c r="AZ27" i="6"/>
  <c r="AY27" i="6"/>
  <c r="AX27" i="6"/>
  <c r="AW27" i="6"/>
  <c r="AU27" i="6"/>
  <c r="AT27" i="6"/>
  <c r="J27" i="6" s="1"/>
  <c r="AS27" i="6"/>
  <c r="AR27" i="6"/>
  <c r="AQ27" i="6"/>
  <c r="AP27" i="6"/>
  <c r="AO27" i="6"/>
  <c r="AN27" i="6"/>
  <c r="AL27" i="6"/>
  <c r="AK27" i="6"/>
  <c r="AJ27" i="6"/>
  <c r="AI27" i="6"/>
  <c r="AH27" i="6"/>
  <c r="AG27" i="6"/>
  <c r="AF27" i="6"/>
  <c r="AE27" i="6"/>
  <c r="AC27" i="6"/>
  <c r="AB27" i="6"/>
  <c r="AA27" i="6"/>
  <c r="Z27" i="6"/>
  <c r="Y27" i="6"/>
  <c r="X27" i="6"/>
  <c r="W27" i="6"/>
  <c r="V27" i="6"/>
  <c r="T27" i="6"/>
  <c r="S27" i="6"/>
  <c r="R27" i="6"/>
  <c r="Q27" i="6"/>
  <c r="P27" i="6"/>
  <c r="O27" i="6"/>
  <c r="N27" i="6"/>
  <c r="M27" i="6"/>
  <c r="F27" i="6"/>
  <c r="HJ26" i="6"/>
  <c r="HI26" i="6"/>
  <c r="HH26" i="6"/>
  <c r="HG26" i="6"/>
  <c r="HF26" i="6"/>
  <c r="HE26" i="6"/>
  <c r="HD26" i="6"/>
  <c r="HC26" i="6"/>
  <c r="HA26" i="6"/>
  <c r="GZ26" i="6"/>
  <c r="GY26" i="6"/>
  <c r="GX26" i="6"/>
  <c r="GW26" i="6"/>
  <c r="GV26" i="6"/>
  <c r="GU26" i="6"/>
  <c r="GT26" i="6"/>
  <c r="GR26" i="6"/>
  <c r="GQ26" i="6"/>
  <c r="GP26" i="6"/>
  <c r="GO26" i="6"/>
  <c r="GN26" i="6"/>
  <c r="GM26" i="6"/>
  <c r="GL26" i="6"/>
  <c r="GK26" i="6"/>
  <c r="GI26" i="6"/>
  <c r="GH26" i="6"/>
  <c r="GG26" i="6"/>
  <c r="GF26" i="6"/>
  <c r="GE26" i="6"/>
  <c r="GD26" i="6"/>
  <c r="GC26" i="6"/>
  <c r="GB26" i="6"/>
  <c r="FZ26" i="6"/>
  <c r="FY26" i="6"/>
  <c r="FX26" i="6"/>
  <c r="FW26" i="6"/>
  <c r="FV26" i="6"/>
  <c r="FU26" i="6"/>
  <c r="FT26" i="6"/>
  <c r="FS26" i="6"/>
  <c r="FQ26" i="6"/>
  <c r="FP26" i="6"/>
  <c r="FO26" i="6"/>
  <c r="FN26" i="6"/>
  <c r="FM26" i="6"/>
  <c r="FL26" i="6"/>
  <c r="FK26" i="6"/>
  <c r="FJ26" i="6"/>
  <c r="FH26" i="6"/>
  <c r="FG26" i="6"/>
  <c r="FF26" i="6"/>
  <c r="FE26" i="6"/>
  <c r="FD26" i="6"/>
  <c r="FC26" i="6"/>
  <c r="FB26" i="6"/>
  <c r="FA26" i="6"/>
  <c r="EY26" i="6"/>
  <c r="EX26" i="6"/>
  <c r="EW26" i="6"/>
  <c r="EV26" i="6"/>
  <c r="EU26" i="6"/>
  <c r="ET26" i="6"/>
  <c r="ES26" i="6"/>
  <c r="ER26" i="6"/>
  <c r="EP26" i="6"/>
  <c r="EO26" i="6"/>
  <c r="EN26" i="6"/>
  <c r="EM26" i="6"/>
  <c r="EL26" i="6"/>
  <c r="EK26" i="6"/>
  <c r="EJ26" i="6"/>
  <c r="EI26" i="6"/>
  <c r="EG26" i="6"/>
  <c r="EF26" i="6"/>
  <c r="EE26" i="6"/>
  <c r="ED26" i="6"/>
  <c r="EC26" i="6"/>
  <c r="EB26" i="6"/>
  <c r="EA26" i="6"/>
  <c r="DZ26" i="6"/>
  <c r="DX26" i="6"/>
  <c r="DW26" i="6"/>
  <c r="DV26" i="6"/>
  <c r="DU26" i="6"/>
  <c r="DT26" i="6"/>
  <c r="DS26" i="6"/>
  <c r="DR26" i="6"/>
  <c r="DQ26" i="6"/>
  <c r="DO26" i="6"/>
  <c r="DN26" i="6"/>
  <c r="DM26" i="6"/>
  <c r="DL26" i="6"/>
  <c r="DK26" i="6"/>
  <c r="DJ26" i="6"/>
  <c r="DI26" i="6"/>
  <c r="DH26" i="6"/>
  <c r="DF26" i="6"/>
  <c r="DE26" i="6"/>
  <c r="DD26" i="6"/>
  <c r="DC26" i="6"/>
  <c r="DB26" i="6"/>
  <c r="DA26" i="6"/>
  <c r="CZ26" i="6"/>
  <c r="CY26" i="6"/>
  <c r="CW26" i="6"/>
  <c r="CV26" i="6"/>
  <c r="CU26" i="6"/>
  <c r="CT26" i="6"/>
  <c r="CS26" i="6"/>
  <c r="CR26" i="6"/>
  <c r="CQ26" i="6"/>
  <c r="CP26" i="6"/>
  <c r="CN26" i="6"/>
  <c r="CM26" i="6"/>
  <c r="CL26" i="6"/>
  <c r="CK26" i="6"/>
  <c r="CJ26" i="6"/>
  <c r="CI26" i="6"/>
  <c r="CH26" i="6"/>
  <c r="CG26" i="6"/>
  <c r="CE26" i="6"/>
  <c r="CD26" i="6"/>
  <c r="CC26" i="6"/>
  <c r="CB26" i="6"/>
  <c r="CA26" i="6"/>
  <c r="BZ26" i="6"/>
  <c r="BY26" i="6"/>
  <c r="BX26" i="6"/>
  <c r="BV26" i="6"/>
  <c r="BU26" i="6"/>
  <c r="BT26" i="6"/>
  <c r="BS26" i="6"/>
  <c r="BR26" i="6"/>
  <c r="BQ26" i="6"/>
  <c r="BP26" i="6"/>
  <c r="BO26" i="6"/>
  <c r="BM26" i="6"/>
  <c r="BL26" i="6"/>
  <c r="BK26" i="6"/>
  <c r="BJ26" i="6"/>
  <c r="BI26" i="6"/>
  <c r="BH26" i="6"/>
  <c r="BG26" i="6"/>
  <c r="BF26" i="6"/>
  <c r="BD26" i="6"/>
  <c r="BC26" i="6"/>
  <c r="BB26" i="6"/>
  <c r="BA26" i="6"/>
  <c r="AZ26" i="6"/>
  <c r="AY26" i="6"/>
  <c r="AX26" i="6"/>
  <c r="AW26" i="6"/>
  <c r="AU26" i="6"/>
  <c r="AT26" i="6"/>
  <c r="AS26" i="6"/>
  <c r="AR26" i="6"/>
  <c r="H26" i="6" s="1"/>
  <c r="AQ26" i="6"/>
  <c r="AP26" i="6"/>
  <c r="AO26" i="6"/>
  <c r="AN26" i="6"/>
  <c r="AL26" i="6"/>
  <c r="AK26" i="6"/>
  <c r="AJ26" i="6"/>
  <c r="AI26" i="6"/>
  <c r="AH26" i="6"/>
  <c r="AG26" i="6"/>
  <c r="AF26" i="6"/>
  <c r="AE26" i="6"/>
  <c r="AC26" i="6"/>
  <c r="AB26" i="6"/>
  <c r="AA26" i="6"/>
  <c r="Z26" i="6"/>
  <c r="Y26" i="6"/>
  <c r="X26" i="6"/>
  <c r="W26" i="6"/>
  <c r="V26" i="6"/>
  <c r="T26" i="6"/>
  <c r="K26" i="6" s="1"/>
  <c r="S26" i="6"/>
  <c r="R26" i="6"/>
  <c r="Q26" i="6"/>
  <c r="P26" i="6"/>
  <c r="G26" i="6" s="1"/>
  <c r="FJ24" i="5" s="1"/>
  <c r="O26" i="6"/>
  <c r="N26" i="6"/>
  <c r="M26" i="6"/>
  <c r="D26" i="6"/>
  <c r="HJ25" i="6"/>
  <c r="HI25" i="6"/>
  <c r="HH25" i="6"/>
  <c r="HG25" i="6"/>
  <c r="HF25" i="6"/>
  <c r="HE25" i="6"/>
  <c r="HD25" i="6"/>
  <c r="HC25" i="6"/>
  <c r="HA25" i="6"/>
  <c r="GZ25" i="6"/>
  <c r="GY25" i="6"/>
  <c r="GX25" i="6"/>
  <c r="GW25" i="6"/>
  <c r="GV25" i="6"/>
  <c r="GU25" i="6"/>
  <c r="GT25" i="6"/>
  <c r="GR25" i="6"/>
  <c r="GQ25" i="6"/>
  <c r="GP25" i="6"/>
  <c r="GO25" i="6"/>
  <c r="GN25" i="6"/>
  <c r="GM25" i="6"/>
  <c r="GL25" i="6"/>
  <c r="GK25" i="6"/>
  <c r="GI25" i="6"/>
  <c r="GH25" i="6"/>
  <c r="GG25" i="6"/>
  <c r="GF25" i="6"/>
  <c r="GE25" i="6"/>
  <c r="GD25" i="6"/>
  <c r="GC25" i="6"/>
  <c r="GB25" i="6"/>
  <c r="FZ25" i="6"/>
  <c r="FY25" i="6"/>
  <c r="FX25" i="6"/>
  <c r="FW25" i="6"/>
  <c r="FV25" i="6"/>
  <c r="FU25" i="6"/>
  <c r="FT25" i="6"/>
  <c r="FS25" i="6"/>
  <c r="FQ25" i="6"/>
  <c r="FP25" i="6"/>
  <c r="FO25" i="6"/>
  <c r="FN25" i="6"/>
  <c r="FM25" i="6"/>
  <c r="FL25" i="6"/>
  <c r="FK25" i="6"/>
  <c r="FJ25" i="6"/>
  <c r="FH25" i="6"/>
  <c r="FG25" i="6"/>
  <c r="FF25" i="6"/>
  <c r="FE25" i="6"/>
  <c r="FD25" i="6"/>
  <c r="FC25" i="6"/>
  <c r="FB25" i="6"/>
  <c r="FA25" i="6"/>
  <c r="EY25" i="6"/>
  <c r="EX25" i="6"/>
  <c r="EW25" i="6"/>
  <c r="EV25" i="6"/>
  <c r="EU25" i="6"/>
  <c r="ET25" i="6"/>
  <c r="ES25" i="6"/>
  <c r="ER25" i="6"/>
  <c r="EP25" i="6"/>
  <c r="EO25" i="6"/>
  <c r="EN25" i="6"/>
  <c r="EM25" i="6"/>
  <c r="EL25" i="6"/>
  <c r="EK25" i="6"/>
  <c r="EJ25" i="6"/>
  <c r="EI25" i="6"/>
  <c r="EG25" i="6"/>
  <c r="EF25" i="6"/>
  <c r="EE25" i="6"/>
  <c r="ED25" i="6"/>
  <c r="EC25" i="6"/>
  <c r="EB25" i="6"/>
  <c r="EA25" i="6"/>
  <c r="DZ25" i="6"/>
  <c r="DX25" i="6"/>
  <c r="DW25" i="6"/>
  <c r="DV25" i="6"/>
  <c r="DU25" i="6"/>
  <c r="DT25" i="6"/>
  <c r="DS25" i="6"/>
  <c r="DR25" i="6"/>
  <c r="DQ25" i="6"/>
  <c r="DO25" i="6"/>
  <c r="DN25" i="6"/>
  <c r="DM25" i="6"/>
  <c r="DL25" i="6"/>
  <c r="DK25" i="6"/>
  <c r="DJ25" i="6"/>
  <c r="DI25" i="6"/>
  <c r="DH25" i="6"/>
  <c r="DF25" i="6"/>
  <c r="DE25" i="6"/>
  <c r="DD25" i="6"/>
  <c r="DC25" i="6"/>
  <c r="DB25" i="6"/>
  <c r="DA25" i="6"/>
  <c r="CZ25" i="6"/>
  <c r="E25" i="6" s="1"/>
  <c r="FH23" i="5" s="1"/>
  <c r="CY25" i="6"/>
  <c r="CW25" i="6"/>
  <c r="CV25" i="6"/>
  <c r="CU25" i="6"/>
  <c r="CT25" i="6"/>
  <c r="CS25" i="6"/>
  <c r="CR25" i="6"/>
  <c r="CQ25" i="6"/>
  <c r="CP25" i="6"/>
  <c r="CN25" i="6"/>
  <c r="CM25" i="6"/>
  <c r="CL25" i="6"/>
  <c r="CK25" i="6"/>
  <c r="CJ25" i="6"/>
  <c r="CI25" i="6"/>
  <c r="CH25" i="6"/>
  <c r="CG25" i="6"/>
  <c r="CE25" i="6"/>
  <c r="CD25" i="6"/>
  <c r="CC25" i="6"/>
  <c r="CB25" i="6"/>
  <c r="CA25" i="6"/>
  <c r="BZ25" i="6"/>
  <c r="BY25" i="6"/>
  <c r="BX25" i="6"/>
  <c r="BV25" i="6"/>
  <c r="BU25" i="6"/>
  <c r="BT25" i="6"/>
  <c r="BS25" i="6"/>
  <c r="BR25" i="6"/>
  <c r="BQ25" i="6"/>
  <c r="BP25" i="6"/>
  <c r="BO25" i="6"/>
  <c r="BM25" i="6"/>
  <c r="BL25" i="6"/>
  <c r="BK25" i="6"/>
  <c r="BJ25" i="6"/>
  <c r="BI25" i="6"/>
  <c r="BH25" i="6"/>
  <c r="BG25" i="6"/>
  <c r="BF25" i="6"/>
  <c r="BD25" i="6"/>
  <c r="BC25" i="6"/>
  <c r="BB25" i="6"/>
  <c r="BA25" i="6"/>
  <c r="AZ25" i="6"/>
  <c r="AY25" i="6"/>
  <c r="AX25" i="6"/>
  <c r="AW25" i="6"/>
  <c r="AU25" i="6"/>
  <c r="AT25" i="6"/>
  <c r="AS25" i="6"/>
  <c r="AR25" i="6"/>
  <c r="AQ25" i="6"/>
  <c r="AP25" i="6"/>
  <c r="AO25" i="6"/>
  <c r="AN25" i="6"/>
  <c r="AL25" i="6"/>
  <c r="AK25" i="6"/>
  <c r="AJ25" i="6"/>
  <c r="AI25" i="6"/>
  <c r="AH25" i="6"/>
  <c r="AG25" i="6"/>
  <c r="AF25" i="6"/>
  <c r="AE25" i="6"/>
  <c r="AC25" i="6"/>
  <c r="AB25" i="6"/>
  <c r="AA25" i="6"/>
  <c r="Z25" i="6"/>
  <c r="Y25" i="6"/>
  <c r="X25" i="6"/>
  <c r="W25" i="6"/>
  <c r="V25" i="6"/>
  <c r="T25" i="6"/>
  <c r="S25" i="6"/>
  <c r="R25" i="6"/>
  <c r="Q25" i="6"/>
  <c r="H25" i="6" s="1"/>
  <c r="P25" i="6"/>
  <c r="O25" i="6"/>
  <c r="N25" i="6"/>
  <c r="M25" i="6"/>
  <c r="D25" i="6" s="1"/>
  <c r="HJ24" i="6"/>
  <c r="HI24" i="6"/>
  <c r="HH24" i="6"/>
  <c r="HG24" i="6"/>
  <c r="HF24" i="6"/>
  <c r="HE24" i="6"/>
  <c r="HD24" i="6"/>
  <c r="HC24" i="6"/>
  <c r="HA24" i="6"/>
  <c r="GZ24" i="6"/>
  <c r="GY24" i="6"/>
  <c r="GX24" i="6"/>
  <c r="GW24" i="6"/>
  <c r="GV24" i="6"/>
  <c r="GU24" i="6"/>
  <c r="GT24" i="6"/>
  <c r="GR24" i="6"/>
  <c r="GQ24" i="6"/>
  <c r="GP24" i="6"/>
  <c r="GO24" i="6"/>
  <c r="GN24" i="6"/>
  <c r="GM24" i="6"/>
  <c r="GL24" i="6"/>
  <c r="GK24" i="6"/>
  <c r="GI24" i="6"/>
  <c r="GH24" i="6"/>
  <c r="GG24" i="6"/>
  <c r="GF24" i="6"/>
  <c r="GE24" i="6"/>
  <c r="GD24" i="6"/>
  <c r="GC24" i="6"/>
  <c r="GB24" i="6"/>
  <c r="FZ24" i="6"/>
  <c r="FY24" i="6"/>
  <c r="FX24" i="6"/>
  <c r="FW24" i="6"/>
  <c r="FV24" i="6"/>
  <c r="FU24" i="6"/>
  <c r="FT24" i="6"/>
  <c r="FS24" i="6"/>
  <c r="FQ24" i="6"/>
  <c r="FP24" i="6"/>
  <c r="FO24" i="6"/>
  <c r="FN24" i="6"/>
  <c r="FM24" i="6"/>
  <c r="FL24" i="6"/>
  <c r="FK24" i="6"/>
  <c r="FJ24" i="6"/>
  <c r="FH24" i="6"/>
  <c r="FG24" i="6"/>
  <c r="FF24" i="6"/>
  <c r="FE24" i="6"/>
  <c r="FD24" i="6"/>
  <c r="FC24" i="6"/>
  <c r="FB24" i="6"/>
  <c r="FA24" i="6"/>
  <c r="EY24" i="6"/>
  <c r="EX24" i="6"/>
  <c r="EW24" i="6"/>
  <c r="EV24" i="6"/>
  <c r="EU24" i="6"/>
  <c r="ET24" i="6"/>
  <c r="ES24" i="6"/>
  <c r="ER24" i="6"/>
  <c r="EP24" i="6"/>
  <c r="EO24" i="6"/>
  <c r="EN24" i="6"/>
  <c r="EM24" i="6"/>
  <c r="EL24" i="6"/>
  <c r="EK24" i="6"/>
  <c r="EJ24" i="6"/>
  <c r="EI24" i="6"/>
  <c r="EG24" i="6"/>
  <c r="EF24" i="6"/>
  <c r="EE24" i="6"/>
  <c r="ED24" i="6"/>
  <c r="EC24" i="6"/>
  <c r="EB24" i="6"/>
  <c r="EA24" i="6"/>
  <c r="DZ24" i="6"/>
  <c r="DX24" i="6"/>
  <c r="DW24" i="6"/>
  <c r="DV24" i="6"/>
  <c r="DU24" i="6"/>
  <c r="DT24" i="6"/>
  <c r="DS24" i="6"/>
  <c r="DR24" i="6"/>
  <c r="DQ24" i="6"/>
  <c r="DO24" i="6"/>
  <c r="DN24" i="6"/>
  <c r="DM24" i="6"/>
  <c r="DL24" i="6"/>
  <c r="DK24" i="6"/>
  <c r="DJ24" i="6"/>
  <c r="DI24" i="6"/>
  <c r="DH24" i="6"/>
  <c r="DF24" i="6"/>
  <c r="DE24" i="6"/>
  <c r="DD24" i="6"/>
  <c r="DC24" i="6"/>
  <c r="DB24" i="6"/>
  <c r="DA24" i="6"/>
  <c r="CZ24" i="6"/>
  <c r="CY24" i="6"/>
  <c r="CW24" i="6"/>
  <c r="CV24" i="6"/>
  <c r="CU24" i="6"/>
  <c r="CT24" i="6"/>
  <c r="CS24" i="6"/>
  <c r="CR24" i="6"/>
  <c r="CQ24" i="6"/>
  <c r="CP24" i="6"/>
  <c r="CN24" i="6"/>
  <c r="CM24" i="6"/>
  <c r="CL24" i="6"/>
  <c r="CK24" i="6"/>
  <c r="CJ24" i="6"/>
  <c r="CI24" i="6"/>
  <c r="CH24" i="6"/>
  <c r="CG24" i="6"/>
  <c r="CE24" i="6"/>
  <c r="CD24" i="6"/>
  <c r="CC24" i="6"/>
  <c r="CB24" i="6"/>
  <c r="CA24" i="6"/>
  <c r="BZ24" i="6"/>
  <c r="BY24" i="6"/>
  <c r="BX24" i="6"/>
  <c r="BV24" i="6"/>
  <c r="BU24" i="6"/>
  <c r="BT24" i="6"/>
  <c r="BS24" i="6"/>
  <c r="BR24" i="6"/>
  <c r="BQ24" i="6"/>
  <c r="BP24" i="6"/>
  <c r="BO24" i="6"/>
  <c r="BM24" i="6"/>
  <c r="BL24" i="6"/>
  <c r="BK24" i="6"/>
  <c r="BJ24" i="6"/>
  <c r="BI24" i="6"/>
  <c r="BH24" i="6"/>
  <c r="BG24" i="6"/>
  <c r="BF24" i="6"/>
  <c r="BD24" i="6"/>
  <c r="BC24" i="6"/>
  <c r="BB24" i="6"/>
  <c r="BA24" i="6"/>
  <c r="AZ24" i="6"/>
  <c r="AY24" i="6"/>
  <c r="AX24" i="6"/>
  <c r="AW24" i="6"/>
  <c r="AU24" i="6"/>
  <c r="AT24" i="6"/>
  <c r="AS24" i="6"/>
  <c r="AR24" i="6"/>
  <c r="AQ24" i="6"/>
  <c r="AP24" i="6"/>
  <c r="AO24" i="6"/>
  <c r="AN24" i="6"/>
  <c r="AL24" i="6"/>
  <c r="AK24" i="6"/>
  <c r="AJ24" i="6"/>
  <c r="AI24" i="6"/>
  <c r="AH24" i="6"/>
  <c r="AG24" i="6"/>
  <c r="AF24" i="6"/>
  <c r="AE24" i="6"/>
  <c r="AC24" i="6"/>
  <c r="AB24" i="6"/>
  <c r="J24" i="6" s="1"/>
  <c r="AA24" i="6"/>
  <c r="Z24" i="6"/>
  <c r="Y24" i="6"/>
  <c r="X24" i="6"/>
  <c r="F24" i="6" s="1"/>
  <c r="W24" i="6"/>
  <c r="V24" i="6"/>
  <c r="T24" i="6"/>
  <c r="S24" i="6"/>
  <c r="R24" i="6"/>
  <c r="Q24" i="6"/>
  <c r="P24" i="6"/>
  <c r="O24" i="6"/>
  <c r="N24" i="6"/>
  <c r="M24" i="6"/>
  <c r="HJ23" i="6"/>
  <c r="HI23" i="6"/>
  <c r="HH23" i="6"/>
  <c r="HG23" i="6"/>
  <c r="HF23" i="6"/>
  <c r="HE23" i="6"/>
  <c r="HD23" i="6"/>
  <c r="HC23" i="6"/>
  <c r="HA23" i="6"/>
  <c r="GZ23" i="6"/>
  <c r="GY23" i="6"/>
  <c r="GX23" i="6"/>
  <c r="GW23" i="6"/>
  <c r="GV23" i="6"/>
  <c r="GU23" i="6"/>
  <c r="GT23" i="6"/>
  <c r="GR23" i="6"/>
  <c r="GQ23" i="6"/>
  <c r="GP23" i="6"/>
  <c r="GO23" i="6"/>
  <c r="GN23" i="6"/>
  <c r="GM23" i="6"/>
  <c r="GL23" i="6"/>
  <c r="GK23" i="6"/>
  <c r="GI23" i="6"/>
  <c r="GH23" i="6"/>
  <c r="GG23" i="6"/>
  <c r="GF23" i="6"/>
  <c r="GE23" i="6"/>
  <c r="GD23" i="6"/>
  <c r="GC23" i="6"/>
  <c r="GB23" i="6"/>
  <c r="FZ23" i="6"/>
  <c r="FY23" i="6"/>
  <c r="FX23" i="6"/>
  <c r="FW23" i="6"/>
  <c r="FV23" i="6"/>
  <c r="FU23" i="6"/>
  <c r="FT23" i="6"/>
  <c r="FS23" i="6"/>
  <c r="FQ23" i="6"/>
  <c r="FP23" i="6"/>
  <c r="FO23" i="6"/>
  <c r="FN23" i="6"/>
  <c r="FM23" i="6"/>
  <c r="FL23" i="6"/>
  <c r="FK23" i="6"/>
  <c r="FJ23" i="6"/>
  <c r="FH23" i="6"/>
  <c r="FG23" i="6"/>
  <c r="FF23" i="6"/>
  <c r="FE23" i="6"/>
  <c r="FD23" i="6"/>
  <c r="FC23" i="6"/>
  <c r="FB23" i="6"/>
  <c r="FA23" i="6"/>
  <c r="EY23" i="6"/>
  <c r="EX23" i="6"/>
  <c r="EW23" i="6"/>
  <c r="EV23" i="6"/>
  <c r="EU23" i="6"/>
  <c r="ET23" i="6"/>
  <c r="ES23" i="6"/>
  <c r="ER23" i="6"/>
  <c r="EP23" i="6"/>
  <c r="EO23" i="6"/>
  <c r="EN23" i="6"/>
  <c r="EM23" i="6"/>
  <c r="EL23" i="6"/>
  <c r="EK23" i="6"/>
  <c r="EJ23" i="6"/>
  <c r="EI23" i="6"/>
  <c r="EG23" i="6"/>
  <c r="EF23" i="6"/>
  <c r="EE23" i="6"/>
  <c r="ED23" i="6"/>
  <c r="EC23" i="6"/>
  <c r="EB23" i="6"/>
  <c r="EA23" i="6"/>
  <c r="DZ23" i="6"/>
  <c r="DX23" i="6"/>
  <c r="DW23" i="6"/>
  <c r="DV23" i="6"/>
  <c r="DU23" i="6"/>
  <c r="DT23" i="6"/>
  <c r="DS23" i="6"/>
  <c r="DR23" i="6"/>
  <c r="DQ23" i="6"/>
  <c r="DO23" i="6"/>
  <c r="DN23" i="6"/>
  <c r="DM23" i="6"/>
  <c r="DL23" i="6"/>
  <c r="DK23" i="6"/>
  <c r="DJ23" i="6"/>
  <c r="DI23" i="6"/>
  <c r="DH23" i="6"/>
  <c r="DF23" i="6"/>
  <c r="DE23" i="6"/>
  <c r="DD23" i="6"/>
  <c r="DC23" i="6"/>
  <c r="DB23" i="6"/>
  <c r="DA23" i="6"/>
  <c r="CZ23" i="6"/>
  <c r="CY23" i="6"/>
  <c r="CW23" i="6"/>
  <c r="CV23" i="6"/>
  <c r="CU23" i="6"/>
  <c r="CT23" i="6"/>
  <c r="CS23" i="6"/>
  <c r="CR23" i="6"/>
  <c r="CQ23" i="6"/>
  <c r="CP23" i="6"/>
  <c r="CN23" i="6"/>
  <c r="CM23" i="6"/>
  <c r="CL23" i="6"/>
  <c r="CK23" i="6"/>
  <c r="CJ23" i="6"/>
  <c r="CI23" i="6"/>
  <c r="CH23" i="6"/>
  <c r="CG23" i="6"/>
  <c r="CE23" i="6"/>
  <c r="CD23" i="6"/>
  <c r="CC23" i="6"/>
  <c r="CB23" i="6"/>
  <c r="CA23" i="6"/>
  <c r="G23" i="6" s="1"/>
  <c r="FJ21" i="5" s="1"/>
  <c r="BZ23" i="6"/>
  <c r="BY23" i="6"/>
  <c r="BX23" i="6"/>
  <c r="BV23" i="6"/>
  <c r="BU23" i="6"/>
  <c r="BT23" i="6"/>
  <c r="BS23" i="6"/>
  <c r="BR23" i="6"/>
  <c r="BQ23" i="6"/>
  <c r="BP23" i="6"/>
  <c r="BO23" i="6"/>
  <c r="BM23" i="6"/>
  <c r="BL23" i="6"/>
  <c r="BK23" i="6"/>
  <c r="BJ23" i="6"/>
  <c r="BI23" i="6"/>
  <c r="BH23" i="6"/>
  <c r="BG23" i="6"/>
  <c r="BF23" i="6"/>
  <c r="BD23" i="6"/>
  <c r="BC23" i="6"/>
  <c r="BB23" i="6"/>
  <c r="BA23" i="6"/>
  <c r="AZ23" i="6"/>
  <c r="AY23" i="6"/>
  <c r="AX23" i="6"/>
  <c r="AW23" i="6"/>
  <c r="AU23" i="6"/>
  <c r="AT23" i="6"/>
  <c r="AS23" i="6"/>
  <c r="I23" i="6" s="1"/>
  <c r="FL21" i="5" s="1"/>
  <c r="AR23" i="6"/>
  <c r="AQ23" i="6"/>
  <c r="AP23" i="6"/>
  <c r="AO23" i="6"/>
  <c r="AN23" i="6"/>
  <c r="AL23" i="6"/>
  <c r="AK23" i="6"/>
  <c r="AJ23" i="6"/>
  <c r="AI23" i="6"/>
  <c r="AH23" i="6"/>
  <c r="AG23" i="6"/>
  <c r="AF23" i="6"/>
  <c r="AE23" i="6"/>
  <c r="AC23" i="6"/>
  <c r="AB23" i="6"/>
  <c r="AA23" i="6"/>
  <c r="Z23" i="6"/>
  <c r="Y23" i="6"/>
  <c r="X23" i="6"/>
  <c r="W23" i="6"/>
  <c r="E23" i="6" s="1"/>
  <c r="FH21" i="5" s="1"/>
  <c r="V23" i="6"/>
  <c r="T23" i="6"/>
  <c r="S23" i="6"/>
  <c r="R23" i="6"/>
  <c r="Q23" i="6"/>
  <c r="P23" i="6"/>
  <c r="O23" i="6"/>
  <c r="N23" i="6"/>
  <c r="M23" i="6"/>
  <c r="HJ22" i="6"/>
  <c r="HI22" i="6"/>
  <c r="HH22" i="6"/>
  <c r="HG22" i="6"/>
  <c r="HF22" i="6"/>
  <c r="HE22" i="6"/>
  <c r="HD22" i="6"/>
  <c r="HC22" i="6"/>
  <c r="HA22" i="6"/>
  <c r="GZ22" i="6"/>
  <c r="GY22" i="6"/>
  <c r="GX22" i="6"/>
  <c r="GW22" i="6"/>
  <c r="GV22" i="6"/>
  <c r="GU22" i="6"/>
  <c r="GT22" i="6"/>
  <c r="GR22" i="6"/>
  <c r="GQ22" i="6"/>
  <c r="GP22" i="6"/>
  <c r="GO22" i="6"/>
  <c r="GN22" i="6"/>
  <c r="GM22" i="6"/>
  <c r="GL22" i="6"/>
  <c r="GK22" i="6"/>
  <c r="GI22" i="6"/>
  <c r="GH22" i="6"/>
  <c r="GG22" i="6"/>
  <c r="GF22" i="6"/>
  <c r="GE22" i="6"/>
  <c r="GD22" i="6"/>
  <c r="GC22" i="6"/>
  <c r="GB22" i="6"/>
  <c r="FZ22" i="6"/>
  <c r="FY22" i="6"/>
  <c r="FX22" i="6"/>
  <c r="FW22" i="6"/>
  <c r="FV22" i="6"/>
  <c r="FU22" i="6"/>
  <c r="FT22" i="6"/>
  <c r="FS22" i="6"/>
  <c r="FQ22" i="6"/>
  <c r="FP22" i="6"/>
  <c r="FO22" i="6"/>
  <c r="FN22" i="6"/>
  <c r="FM22" i="6"/>
  <c r="FL22" i="6"/>
  <c r="FK22" i="6"/>
  <c r="FJ22" i="6"/>
  <c r="FH22" i="6"/>
  <c r="FG22" i="6"/>
  <c r="FF22" i="6"/>
  <c r="FE22" i="6"/>
  <c r="FD22" i="6"/>
  <c r="FC22" i="6"/>
  <c r="FB22" i="6"/>
  <c r="FA22" i="6"/>
  <c r="EY22" i="6"/>
  <c r="EX22" i="6"/>
  <c r="EW22" i="6"/>
  <c r="EV22" i="6"/>
  <c r="EU22" i="6"/>
  <c r="ET22" i="6"/>
  <c r="ES22" i="6"/>
  <c r="ER22" i="6"/>
  <c r="EP22" i="6"/>
  <c r="EO22" i="6"/>
  <c r="EN22" i="6"/>
  <c r="EM22" i="6"/>
  <c r="EL22" i="6"/>
  <c r="EK22" i="6"/>
  <c r="EJ22" i="6"/>
  <c r="EI22" i="6"/>
  <c r="EG22" i="6"/>
  <c r="EF22" i="6"/>
  <c r="EE22" i="6"/>
  <c r="ED22" i="6"/>
  <c r="EC22" i="6"/>
  <c r="EB22" i="6"/>
  <c r="EA22" i="6"/>
  <c r="DZ22" i="6"/>
  <c r="DX22" i="6"/>
  <c r="DW22" i="6"/>
  <c r="DV22" i="6"/>
  <c r="DU22" i="6"/>
  <c r="DT22" i="6"/>
  <c r="DS22" i="6"/>
  <c r="DR22" i="6"/>
  <c r="DQ22" i="6"/>
  <c r="DO22" i="6"/>
  <c r="DN22" i="6"/>
  <c r="DM22" i="6"/>
  <c r="DL22" i="6"/>
  <c r="DK22" i="6"/>
  <c r="DJ22" i="6"/>
  <c r="DI22" i="6"/>
  <c r="DH22" i="6"/>
  <c r="DF22" i="6"/>
  <c r="DE22" i="6"/>
  <c r="DD22" i="6"/>
  <c r="DC22" i="6"/>
  <c r="DB22" i="6"/>
  <c r="DA22" i="6"/>
  <c r="CZ22" i="6"/>
  <c r="CY22" i="6"/>
  <c r="CW22" i="6"/>
  <c r="CV22" i="6"/>
  <c r="CU22" i="6"/>
  <c r="CT22" i="6"/>
  <c r="CS22" i="6"/>
  <c r="CR22" i="6"/>
  <c r="CQ22" i="6"/>
  <c r="CP22" i="6"/>
  <c r="CN22" i="6"/>
  <c r="CM22" i="6"/>
  <c r="CL22" i="6"/>
  <c r="CK22" i="6"/>
  <c r="CJ22" i="6"/>
  <c r="CI22" i="6"/>
  <c r="CH22" i="6"/>
  <c r="CG22" i="6"/>
  <c r="CE22" i="6"/>
  <c r="CD22" i="6"/>
  <c r="CC22" i="6"/>
  <c r="CB22" i="6"/>
  <c r="CA22" i="6"/>
  <c r="BZ22" i="6"/>
  <c r="BY22" i="6"/>
  <c r="BX22" i="6"/>
  <c r="BV22" i="6"/>
  <c r="BU22" i="6"/>
  <c r="BT22" i="6"/>
  <c r="BS22" i="6"/>
  <c r="BR22" i="6"/>
  <c r="BQ22" i="6"/>
  <c r="BP22" i="6"/>
  <c r="BO22" i="6"/>
  <c r="BM22" i="6"/>
  <c r="BL22" i="6"/>
  <c r="BK22" i="6"/>
  <c r="BJ22" i="6"/>
  <c r="BI22" i="6"/>
  <c r="BH22" i="6"/>
  <c r="BG22" i="6"/>
  <c r="BF22" i="6"/>
  <c r="BD22" i="6"/>
  <c r="BC22" i="6"/>
  <c r="BB22" i="6"/>
  <c r="BA22" i="6"/>
  <c r="AZ22" i="6"/>
  <c r="AY22" i="6"/>
  <c r="AX22" i="6"/>
  <c r="E22" i="6" s="1"/>
  <c r="FH20" i="5" s="1"/>
  <c r="AW22" i="6"/>
  <c r="AU22" i="6"/>
  <c r="AT22" i="6"/>
  <c r="AS22" i="6"/>
  <c r="AR22" i="6"/>
  <c r="AQ22" i="6"/>
  <c r="AP22" i="6"/>
  <c r="AO22" i="6"/>
  <c r="AN22" i="6"/>
  <c r="AL22" i="6"/>
  <c r="AK22" i="6"/>
  <c r="J22" i="6" s="1"/>
  <c r="AJ22" i="6"/>
  <c r="I22" i="6" s="1"/>
  <c r="FL20" i="5" s="1"/>
  <c r="AI22" i="6"/>
  <c r="AH22" i="6"/>
  <c r="AG22" i="6"/>
  <c r="F22" i="6" s="1"/>
  <c r="AF22" i="6"/>
  <c r="AE22" i="6"/>
  <c r="AC22" i="6"/>
  <c r="AB22" i="6"/>
  <c r="AA22" i="6"/>
  <c r="Z22" i="6"/>
  <c r="Y22" i="6"/>
  <c r="X22" i="6"/>
  <c r="W22" i="6"/>
  <c r="V22" i="6"/>
  <c r="T22" i="6"/>
  <c r="S22" i="6"/>
  <c r="R22" i="6"/>
  <c r="Q22" i="6"/>
  <c r="P22" i="6"/>
  <c r="O22" i="6"/>
  <c r="N22" i="6"/>
  <c r="M22" i="6"/>
  <c r="H22" i="6"/>
  <c r="FK20" i="5" s="1"/>
  <c r="HJ21" i="6"/>
  <c r="HI21" i="6"/>
  <c r="HH21" i="6"/>
  <c r="HG21" i="6"/>
  <c r="HF21" i="6"/>
  <c r="HE21" i="6"/>
  <c r="HD21" i="6"/>
  <c r="HC21" i="6"/>
  <c r="HA21" i="6"/>
  <c r="GZ21" i="6"/>
  <c r="GY21" i="6"/>
  <c r="GX21" i="6"/>
  <c r="GW21" i="6"/>
  <c r="GV21" i="6"/>
  <c r="GU21" i="6"/>
  <c r="GT21" i="6"/>
  <c r="GR21" i="6"/>
  <c r="GQ21" i="6"/>
  <c r="GP21" i="6"/>
  <c r="GO21" i="6"/>
  <c r="GN21" i="6"/>
  <c r="GM21" i="6"/>
  <c r="GL21" i="6"/>
  <c r="GK21" i="6"/>
  <c r="GI21" i="6"/>
  <c r="GH21" i="6"/>
  <c r="GG21" i="6"/>
  <c r="GF21" i="6"/>
  <c r="GE21" i="6"/>
  <c r="GD21" i="6"/>
  <c r="GC21" i="6"/>
  <c r="GB21" i="6"/>
  <c r="FZ21" i="6"/>
  <c r="FY21" i="6"/>
  <c r="FX21" i="6"/>
  <c r="FW21" i="6"/>
  <c r="FV21" i="6"/>
  <c r="FU21" i="6"/>
  <c r="FT21" i="6"/>
  <c r="FS21" i="6"/>
  <c r="FQ21" i="6"/>
  <c r="FP21" i="6"/>
  <c r="FO21" i="6"/>
  <c r="FN21" i="6"/>
  <c r="FM21" i="6"/>
  <c r="FL21" i="6"/>
  <c r="FK21" i="6"/>
  <c r="FJ21" i="6"/>
  <c r="FH21" i="6"/>
  <c r="FG21" i="6"/>
  <c r="FF21" i="6"/>
  <c r="FE21" i="6"/>
  <c r="FD21" i="6"/>
  <c r="FC21" i="6"/>
  <c r="FB21" i="6"/>
  <c r="FA21" i="6"/>
  <c r="EY21" i="6"/>
  <c r="EX21" i="6"/>
  <c r="EW21" i="6"/>
  <c r="EV21" i="6"/>
  <c r="EU21" i="6"/>
  <c r="ET21" i="6"/>
  <c r="ES21" i="6"/>
  <c r="ER21" i="6"/>
  <c r="EP21" i="6"/>
  <c r="EO21" i="6"/>
  <c r="EN21" i="6"/>
  <c r="EM21" i="6"/>
  <c r="EL21" i="6"/>
  <c r="EK21" i="6"/>
  <c r="EJ21" i="6"/>
  <c r="EI21" i="6"/>
  <c r="EG21" i="6"/>
  <c r="EF21" i="6"/>
  <c r="EE21" i="6"/>
  <c r="I21" i="6" s="1"/>
  <c r="FL19" i="5" s="1"/>
  <c r="ED21" i="6"/>
  <c r="EC21" i="6"/>
  <c r="EB21" i="6"/>
  <c r="EA21" i="6"/>
  <c r="DZ21" i="6"/>
  <c r="DX21" i="6"/>
  <c r="DW21" i="6"/>
  <c r="DV21" i="6"/>
  <c r="DU21" i="6"/>
  <c r="DT21" i="6"/>
  <c r="DS21" i="6"/>
  <c r="DR21" i="6"/>
  <c r="DQ21" i="6"/>
  <c r="DO21" i="6"/>
  <c r="DN21" i="6"/>
  <c r="DM21" i="6"/>
  <c r="DL21" i="6"/>
  <c r="DK21" i="6"/>
  <c r="DJ21" i="6"/>
  <c r="DI21" i="6"/>
  <c r="DH21" i="6"/>
  <c r="DF21" i="6"/>
  <c r="DE21" i="6"/>
  <c r="DD21" i="6"/>
  <c r="DC21" i="6"/>
  <c r="DB21" i="6"/>
  <c r="DA21" i="6"/>
  <c r="CZ21" i="6"/>
  <c r="CY21" i="6"/>
  <c r="CW21" i="6"/>
  <c r="CV21" i="6"/>
  <c r="CU21" i="6"/>
  <c r="CT21" i="6"/>
  <c r="CS21" i="6"/>
  <c r="CR21" i="6"/>
  <c r="CQ21" i="6"/>
  <c r="CP21" i="6"/>
  <c r="CN21" i="6"/>
  <c r="CM21" i="6"/>
  <c r="CL21" i="6"/>
  <c r="CK21" i="6"/>
  <c r="CJ21" i="6"/>
  <c r="CI21" i="6"/>
  <c r="CH21" i="6"/>
  <c r="CG21" i="6"/>
  <c r="CE21" i="6"/>
  <c r="K21" i="6" s="1"/>
  <c r="FN19" i="5" s="1"/>
  <c r="CD21" i="6"/>
  <c r="CC21" i="6"/>
  <c r="CB21" i="6"/>
  <c r="CA21" i="6"/>
  <c r="BZ21" i="6"/>
  <c r="BY21" i="6"/>
  <c r="BX21" i="6"/>
  <c r="BV21" i="6"/>
  <c r="BU21" i="6"/>
  <c r="BT21" i="6"/>
  <c r="BS21" i="6"/>
  <c r="BR21" i="6"/>
  <c r="BQ21" i="6"/>
  <c r="BP21" i="6"/>
  <c r="BO21" i="6"/>
  <c r="BM21" i="6"/>
  <c r="BL21" i="6"/>
  <c r="BK21" i="6"/>
  <c r="BJ21" i="6"/>
  <c r="BI21" i="6"/>
  <c r="BH21" i="6"/>
  <c r="BG21" i="6"/>
  <c r="BF21" i="6"/>
  <c r="BD21" i="6"/>
  <c r="BC21" i="6"/>
  <c r="BB21" i="6"/>
  <c r="BA21" i="6"/>
  <c r="AZ21" i="6"/>
  <c r="AY21" i="6"/>
  <c r="AX21" i="6"/>
  <c r="AW21" i="6"/>
  <c r="AU21" i="6"/>
  <c r="AT21" i="6"/>
  <c r="AS21" i="6"/>
  <c r="AR21" i="6"/>
  <c r="AQ21" i="6"/>
  <c r="AP21" i="6"/>
  <c r="AO21" i="6"/>
  <c r="AN21" i="6"/>
  <c r="AL21" i="6"/>
  <c r="AK21" i="6"/>
  <c r="AJ21" i="6"/>
  <c r="AI21" i="6"/>
  <c r="AH21" i="6"/>
  <c r="AG21" i="6"/>
  <c r="AF21" i="6"/>
  <c r="AE21" i="6"/>
  <c r="AC21" i="6"/>
  <c r="AB21" i="6"/>
  <c r="AA21" i="6"/>
  <c r="Z21" i="6"/>
  <c r="Y21" i="6"/>
  <c r="X21" i="6"/>
  <c r="W21" i="6"/>
  <c r="V21" i="6"/>
  <c r="T21" i="6"/>
  <c r="S21" i="6"/>
  <c r="R21" i="6"/>
  <c r="Q21" i="6"/>
  <c r="P21" i="6"/>
  <c r="O21" i="6"/>
  <c r="N21" i="6"/>
  <c r="M21" i="6"/>
  <c r="HJ20" i="6"/>
  <c r="HI20" i="6"/>
  <c r="HH20" i="6"/>
  <c r="HG20" i="6"/>
  <c r="HF20" i="6"/>
  <c r="HE20" i="6"/>
  <c r="HD20" i="6"/>
  <c r="HC20" i="6"/>
  <c r="HA20" i="6"/>
  <c r="GZ20" i="6"/>
  <c r="GY20" i="6"/>
  <c r="GX20" i="6"/>
  <c r="GW20" i="6"/>
  <c r="GV20" i="6"/>
  <c r="GU20" i="6"/>
  <c r="GT20" i="6"/>
  <c r="GR20" i="6"/>
  <c r="GQ20" i="6"/>
  <c r="GP20" i="6"/>
  <c r="GO20" i="6"/>
  <c r="GN20" i="6"/>
  <c r="GM20" i="6"/>
  <c r="GL20" i="6"/>
  <c r="GK20" i="6"/>
  <c r="GI20" i="6"/>
  <c r="GH20" i="6"/>
  <c r="GG20" i="6"/>
  <c r="GF20" i="6"/>
  <c r="GE20" i="6"/>
  <c r="GD20" i="6"/>
  <c r="GC20" i="6"/>
  <c r="GB20" i="6"/>
  <c r="FZ20" i="6"/>
  <c r="FY20" i="6"/>
  <c r="FX20" i="6"/>
  <c r="FW20" i="6"/>
  <c r="FV20" i="6"/>
  <c r="FU20" i="6"/>
  <c r="FT20" i="6"/>
  <c r="FS20" i="6"/>
  <c r="FQ20" i="6"/>
  <c r="FP20" i="6"/>
  <c r="FO20" i="6"/>
  <c r="FN20" i="6"/>
  <c r="FM20" i="6"/>
  <c r="FL20" i="6"/>
  <c r="FK20" i="6"/>
  <c r="FJ20" i="6"/>
  <c r="FH20" i="6"/>
  <c r="FG20" i="6"/>
  <c r="FF20" i="6"/>
  <c r="FE20" i="6"/>
  <c r="FD20" i="6"/>
  <c r="FC20" i="6"/>
  <c r="FB20" i="6"/>
  <c r="FA20" i="6"/>
  <c r="EY20" i="6"/>
  <c r="EX20" i="6"/>
  <c r="EW20" i="6"/>
  <c r="EV20" i="6"/>
  <c r="EU20" i="6"/>
  <c r="ET20" i="6"/>
  <c r="ES20" i="6"/>
  <c r="ER20" i="6"/>
  <c r="EP20" i="6"/>
  <c r="EO20" i="6"/>
  <c r="EN20" i="6"/>
  <c r="EM20" i="6"/>
  <c r="EL20" i="6"/>
  <c r="EK20" i="6"/>
  <c r="EJ20" i="6"/>
  <c r="EI20" i="6"/>
  <c r="EG20" i="6"/>
  <c r="EF20" i="6"/>
  <c r="EE20" i="6"/>
  <c r="ED20" i="6"/>
  <c r="EC20" i="6"/>
  <c r="EB20" i="6"/>
  <c r="EA20" i="6"/>
  <c r="DZ20" i="6"/>
  <c r="DX20" i="6"/>
  <c r="DW20" i="6"/>
  <c r="DV20" i="6"/>
  <c r="DU20" i="6"/>
  <c r="DT20" i="6"/>
  <c r="DS20" i="6"/>
  <c r="DR20" i="6"/>
  <c r="DQ20" i="6"/>
  <c r="DO20" i="6"/>
  <c r="DN20" i="6"/>
  <c r="DM20" i="6"/>
  <c r="DL20" i="6"/>
  <c r="DK20" i="6"/>
  <c r="DJ20" i="6"/>
  <c r="DI20" i="6"/>
  <c r="DH20" i="6"/>
  <c r="DF20" i="6"/>
  <c r="DE20" i="6"/>
  <c r="DD20" i="6"/>
  <c r="DC20" i="6"/>
  <c r="DB20" i="6"/>
  <c r="DA20" i="6"/>
  <c r="CZ20" i="6"/>
  <c r="CY20" i="6"/>
  <c r="CW20" i="6"/>
  <c r="CV20" i="6"/>
  <c r="CU20" i="6"/>
  <c r="CT20" i="6"/>
  <c r="CS20" i="6"/>
  <c r="CR20" i="6"/>
  <c r="CQ20" i="6"/>
  <c r="CP20" i="6"/>
  <c r="CN20" i="6"/>
  <c r="CM20" i="6"/>
  <c r="CL20" i="6"/>
  <c r="CK20" i="6"/>
  <c r="CJ20" i="6"/>
  <c r="CI20" i="6"/>
  <c r="CH20" i="6"/>
  <c r="CG20" i="6"/>
  <c r="CE20" i="6"/>
  <c r="CD20" i="6"/>
  <c r="CC20" i="6"/>
  <c r="CB20" i="6"/>
  <c r="CA20" i="6"/>
  <c r="BZ20" i="6"/>
  <c r="BY20" i="6"/>
  <c r="BX20" i="6"/>
  <c r="BV20" i="6"/>
  <c r="BU20" i="6"/>
  <c r="BT20" i="6"/>
  <c r="BS20" i="6"/>
  <c r="BR20" i="6"/>
  <c r="BQ20" i="6"/>
  <c r="BP20" i="6"/>
  <c r="BO20" i="6"/>
  <c r="BM20" i="6"/>
  <c r="BL20" i="6"/>
  <c r="BK20" i="6"/>
  <c r="BJ20" i="6"/>
  <c r="BI20" i="6"/>
  <c r="BH20" i="6"/>
  <c r="BG20" i="6"/>
  <c r="BF20" i="6"/>
  <c r="BD20" i="6"/>
  <c r="BC20" i="6"/>
  <c r="BB20" i="6"/>
  <c r="BA20" i="6"/>
  <c r="AZ20" i="6"/>
  <c r="AY20" i="6"/>
  <c r="AX20" i="6"/>
  <c r="AW20" i="6"/>
  <c r="AU20" i="6"/>
  <c r="AT20" i="6"/>
  <c r="AS20" i="6"/>
  <c r="AR20" i="6"/>
  <c r="AQ20" i="6"/>
  <c r="AP20" i="6"/>
  <c r="F20" i="6" s="1"/>
  <c r="AO20" i="6"/>
  <c r="AN20" i="6"/>
  <c r="AL20" i="6"/>
  <c r="AK20" i="6"/>
  <c r="AJ20" i="6"/>
  <c r="AI20" i="6"/>
  <c r="AH20" i="6"/>
  <c r="AG20" i="6"/>
  <c r="AF20" i="6"/>
  <c r="AE20" i="6"/>
  <c r="AC20" i="6"/>
  <c r="AB20" i="6"/>
  <c r="AA20" i="6"/>
  <c r="Z20" i="6"/>
  <c r="Y20" i="6"/>
  <c r="X20" i="6"/>
  <c r="W20" i="6"/>
  <c r="V20" i="6"/>
  <c r="T20" i="6"/>
  <c r="S20" i="6"/>
  <c r="R20" i="6"/>
  <c r="Q20" i="6"/>
  <c r="P20" i="6"/>
  <c r="O20" i="6"/>
  <c r="N20" i="6"/>
  <c r="M20" i="6"/>
  <c r="J20" i="6"/>
  <c r="FM18" i="5" s="1"/>
  <c r="HJ19" i="6"/>
  <c r="HI19" i="6"/>
  <c r="HH19" i="6"/>
  <c r="HG19" i="6"/>
  <c r="HF19" i="6"/>
  <c r="HE19" i="6"/>
  <c r="HD19" i="6"/>
  <c r="HC19" i="6"/>
  <c r="HA19" i="6"/>
  <c r="GZ19" i="6"/>
  <c r="GY19" i="6"/>
  <c r="GX19" i="6"/>
  <c r="GW19" i="6"/>
  <c r="GV19" i="6"/>
  <c r="GU19" i="6"/>
  <c r="GT19" i="6"/>
  <c r="GR19" i="6"/>
  <c r="GQ19" i="6"/>
  <c r="GP19" i="6"/>
  <c r="GO19" i="6"/>
  <c r="GN19" i="6"/>
  <c r="GM19" i="6"/>
  <c r="GL19" i="6"/>
  <c r="GK19" i="6"/>
  <c r="GI19" i="6"/>
  <c r="GH19" i="6"/>
  <c r="GG19" i="6"/>
  <c r="GF19" i="6"/>
  <c r="GE19" i="6"/>
  <c r="GD19" i="6"/>
  <c r="GC19" i="6"/>
  <c r="GB19" i="6"/>
  <c r="FZ19" i="6"/>
  <c r="FY19" i="6"/>
  <c r="FX19" i="6"/>
  <c r="FW19" i="6"/>
  <c r="FV19" i="6"/>
  <c r="FU19" i="6"/>
  <c r="FT19" i="6"/>
  <c r="FS19" i="6"/>
  <c r="FQ19" i="6"/>
  <c r="FP19" i="6"/>
  <c r="FO19" i="6"/>
  <c r="FN19" i="6"/>
  <c r="FM19" i="6"/>
  <c r="FL19" i="6"/>
  <c r="FK19" i="6"/>
  <c r="FJ19" i="6"/>
  <c r="FH19" i="6"/>
  <c r="FG19" i="6"/>
  <c r="FF19" i="6"/>
  <c r="FE19" i="6"/>
  <c r="FD19" i="6"/>
  <c r="FC19" i="6"/>
  <c r="FB19" i="6"/>
  <c r="FA19" i="6"/>
  <c r="EY19" i="6"/>
  <c r="EX19" i="6"/>
  <c r="EW19" i="6"/>
  <c r="EV19" i="6"/>
  <c r="EU19" i="6"/>
  <c r="ET19" i="6"/>
  <c r="ES19" i="6"/>
  <c r="ER19" i="6"/>
  <c r="EP19" i="6"/>
  <c r="EO19" i="6"/>
  <c r="EN19" i="6"/>
  <c r="EM19" i="6"/>
  <c r="EL19" i="6"/>
  <c r="EK19" i="6"/>
  <c r="EJ19" i="6"/>
  <c r="EI19" i="6"/>
  <c r="EG19" i="6"/>
  <c r="EF19" i="6"/>
  <c r="EE19" i="6"/>
  <c r="ED19" i="6"/>
  <c r="EC19" i="6"/>
  <c r="EB19" i="6"/>
  <c r="EA19" i="6"/>
  <c r="DZ19" i="6"/>
  <c r="DX19" i="6"/>
  <c r="DW19" i="6"/>
  <c r="DV19" i="6"/>
  <c r="DU19" i="6"/>
  <c r="DT19" i="6"/>
  <c r="DS19" i="6"/>
  <c r="DR19" i="6"/>
  <c r="DQ19" i="6"/>
  <c r="DO19" i="6"/>
  <c r="DN19" i="6"/>
  <c r="DM19" i="6"/>
  <c r="DL19" i="6"/>
  <c r="DK19" i="6"/>
  <c r="DJ19" i="6"/>
  <c r="DI19" i="6"/>
  <c r="DH19" i="6"/>
  <c r="DF19" i="6"/>
  <c r="DE19" i="6"/>
  <c r="DD19" i="6"/>
  <c r="DC19" i="6"/>
  <c r="DB19" i="6"/>
  <c r="DA19" i="6"/>
  <c r="CZ19" i="6"/>
  <c r="CY19" i="6"/>
  <c r="CW19" i="6"/>
  <c r="CV19" i="6"/>
  <c r="CU19" i="6"/>
  <c r="CT19" i="6"/>
  <c r="CS19" i="6"/>
  <c r="CR19" i="6"/>
  <c r="CQ19" i="6"/>
  <c r="CP19" i="6"/>
  <c r="CN19" i="6"/>
  <c r="CM19" i="6"/>
  <c r="CL19" i="6"/>
  <c r="CK19" i="6"/>
  <c r="CJ19" i="6"/>
  <c r="CI19" i="6"/>
  <c r="CH19" i="6"/>
  <c r="CG19" i="6"/>
  <c r="CE19" i="6"/>
  <c r="CD19" i="6"/>
  <c r="CC19" i="6"/>
  <c r="CB19" i="6"/>
  <c r="CA19" i="6"/>
  <c r="BZ19" i="6"/>
  <c r="BY19" i="6"/>
  <c r="BX19" i="6"/>
  <c r="BV19" i="6"/>
  <c r="BU19" i="6"/>
  <c r="BT19" i="6"/>
  <c r="BS19" i="6"/>
  <c r="BR19" i="6"/>
  <c r="BQ19" i="6"/>
  <c r="BP19" i="6"/>
  <c r="BO19" i="6"/>
  <c r="BM19" i="6"/>
  <c r="BL19" i="6"/>
  <c r="BK19" i="6"/>
  <c r="BJ19" i="6"/>
  <c r="BI19" i="6"/>
  <c r="BH19" i="6"/>
  <c r="BG19" i="6"/>
  <c r="BF19" i="6"/>
  <c r="BD19" i="6"/>
  <c r="BC19" i="6"/>
  <c r="BB19" i="6"/>
  <c r="BA19" i="6"/>
  <c r="AZ19" i="6"/>
  <c r="AY19" i="6"/>
  <c r="AX19" i="6"/>
  <c r="AW19" i="6"/>
  <c r="AU19" i="6"/>
  <c r="AT19" i="6"/>
  <c r="AS19" i="6"/>
  <c r="AR19" i="6"/>
  <c r="AQ19" i="6"/>
  <c r="AP19" i="6"/>
  <c r="AO19" i="6"/>
  <c r="AN19" i="6"/>
  <c r="AL19" i="6"/>
  <c r="AK19" i="6"/>
  <c r="AJ19" i="6"/>
  <c r="AI19" i="6"/>
  <c r="AH19" i="6"/>
  <c r="AG19" i="6"/>
  <c r="AF19" i="6"/>
  <c r="AE19" i="6"/>
  <c r="AC19" i="6"/>
  <c r="AB19" i="6"/>
  <c r="AA19" i="6"/>
  <c r="Z19" i="6"/>
  <c r="Y19" i="6"/>
  <c r="X19" i="6"/>
  <c r="W19" i="6"/>
  <c r="V19" i="6"/>
  <c r="T19" i="6"/>
  <c r="S19" i="6"/>
  <c r="R19" i="6"/>
  <c r="Q19" i="6"/>
  <c r="P19" i="6"/>
  <c r="O19" i="6"/>
  <c r="N19" i="6"/>
  <c r="M19" i="6"/>
  <c r="HJ18" i="6"/>
  <c r="HI18" i="6"/>
  <c r="HH18" i="6"/>
  <c r="HG18" i="6"/>
  <c r="HF18" i="6"/>
  <c r="HE18" i="6"/>
  <c r="HD18" i="6"/>
  <c r="HC18" i="6"/>
  <c r="HA18" i="6"/>
  <c r="GZ18" i="6"/>
  <c r="GY18" i="6"/>
  <c r="GX18" i="6"/>
  <c r="GW18" i="6"/>
  <c r="GV18" i="6"/>
  <c r="GU18" i="6"/>
  <c r="GT18" i="6"/>
  <c r="GR18" i="6"/>
  <c r="GQ18" i="6"/>
  <c r="GP18" i="6"/>
  <c r="GO18" i="6"/>
  <c r="GN18" i="6"/>
  <c r="GM18" i="6"/>
  <c r="GL18" i="6"/>
  <c r="GK18" i="6"/>
  <c r="D18" i="6" s="1"/>
  <c r="GI18" i="6"/>
  <c r="GH18" i="6"/>
  <c r="GG18" i="6"/>
  <c r="GF18" i="6"/>
  <c r="GE18" i="6"/>
  <c r="GD18" i="6"/>
  <c r="GC18" i="6"/>
  <c r="GB18" i="6"/>
  <c r="FZ18" i="6"/>
  <c r="FY18" i="6"/>
  <c r="FX18" i="6"/>
  <c r="FW18" i="6"/>
  <c r="FV18" i="6"/>
  <c r="FU18" i="6"/>
  <c r="FT18" i="6"/>
  <c r="FS18" i="6"/>
  <c r="FQ18" i="6"/>
  <c r="FP18" i="6"/>
  <c r="FO18" i="6"/>
  <c r="FN18" i="6"/>
  <c r="FM18" i="6"/>
  <c r="FL18" i="6"/>
  <c r="FK18" i="6"/>
  <c r="FJ18" i="6"/>
  <c r="FH18" i="6"/>
  <c r="FG18" i="6"/>
  <c r="FF18" i="6"/>
  <c r="FE18" i="6"/>
  <c r="FD18" i="6"/>
  <c r="FC18" i="6"/>
  <c r="FB18" i="6"/>
  <c r="FA18" i="6"/>
  <c r="EY18" i="6"/>
  <c r="EX18" i="6"/>
  <c r="EW18" i="6"/>
  <c r="EV18" i="6"/>
  <c r="EU18" i="6"/>
  <c r="ET18" i="6"/>
  <c r="ES18" i="6"/>
  <c r="ER18" i="6"/>
  <c r="EP18" i="6"/>
  <c r="EO18" i="6"/>
  <c r="EN18" i="6"/>
  <c r="EM18" i="6"/>
  <c r="EL18" i="6"/>
  <c r="EK18" i="6"/>
  <c r="EJ18" i="6"/>
  <c r="EI18" i="6"/>
  <c r="EG18" i="6"/>
  <c r="EF18" i="6"/>
  <c r="EE18" i="6"/>
  <c r="ED18" i="6"/>
  <c r="EC18" i="6"/>
  <c r="EB18" i="6"/>
  <c r="EA18" i="6"/>
  <c r="DZ18" i="6"/>
  <c r="DX18" i="6"/>
  <c r="DW18" i="6"/>
  <c r="DV18" i="6"/>
  <c r="DU18" i="6"/>
  <c r="DT18" i="6"/>
  <c r="DS18" i="6"/>
  <c r="DR18" i="6"/>
  <c r="DQ18" i="6"/>
  <c r="DO18" i="6"/>
  <c r="DN18" i="6"/>
  <c r="DM18" i="6"/>
  <c r="DL18" i="6"/>
  <c r="DK18" i="6"/>
  <c r="DJ18" i="6"/>
  <c r="DI18" i="6"/>
  <c r="DH18" i="6"/>
  <c r="DF18" i="6"/>
  <c r="DE18" i="6"/>
  <c r="DD18" i="6"/>
  <c r="DC18" i="6"/>
  <c r="DB18" i="6"/>
  <c r="DA18" i="6"/>
  <c r="CZ18" i="6"/>
  <c r="CY18" i="6"/>
  <c r="CW18" i="6"/>
  <c r="CV18" i="6"/>
  <c r="CU18" i="6"/>
  <c r="CT18" i="6"/>
  <c r="CS18" i="6"/>
  <c r="CR18" i="6"/>
  <c r="CQ18" i="6"/>
  <c r="CP18" i="6"/>
  <c r="CN18" i="6"/>
  <c r="CM18" i="6"/>
  <c r="CL18" i="6"/>
  <c r="I18" i="6" s="1"/>
  <c r="FL16" i="5" s="1"/>
  <c r="CK18" i="6"/>
  <c r="CJ18" i="6"/>
  <c r="CI18" i="6"/>
  <c r="CH18" i="6"/>
  <c r="CG18" i="6"/>
  <c r="CE18" i="6"/>
  <c r="CD18" i="6"/>
  <c r="CC18" i="6"/>
  <c r="CB18" i="6"/>
  <c r="CA18" i="6"/>
  <c r="BZ18" i="6"/>
  <c r="BY18" i="6"/>
  <c r="BX18" i="6"/>
  <c r="BV18" i="6"/>
  <c r="BU18" i="6"/>
  <c r="BT18" i="6"/>
  <c r="BS18" i="6"/>
  <c r="BR18" i="6"/>
  <c r="BQ18" i="6"/>
  <c r="BP18" i="6"/>
  <c r="BO18" i="6"/>
  <c r="BM18" i="6"/>
  <c r="BL18" i="6"/>
  <c r="BK18" i="6"/>
  <c r="BJ18" i="6"/>
  <c r="BI18" i="6"/>
  <c r="BH18" i="6"/>
  <c r="BG18" i="6"/>
  <c r="BF18" i="6"/>
  <c r="BD18" i="6"/>
  <c r="BC18" i="6"/>
  <c r="BB18" i="6"/>
  <c r="BA18" i="6"/>
  <c r="AZ18" i="6"/>
  <c r="AY18" i="6"/>
  <c r="AX18" i="6"/>
  <c r="AW18" i="6"/>
  <c r="AU18" i="6"/>
  <c r="AT18" i="6"/>
  <c r="AS18" i="6"/>
  <c r="AR18" i="6"/>
  <c r="AQ18" i="6"/>
  <c r="AP18" i="6"/>
  <c r="AO18" i="6"/>
  <c r="AN18" i="6"/>
  <c r="AL18" i="6"/>
  <c r="AK18" i="6"/>
  <c r="AJ18" i="6"/>
  <c r="AI18" i="6"/>
  <c r="AH18" i="6"/>
  <c r="AG18" i="6"/>
  <c r="AF18" i="6"/>
  <c r="AE18" i="6"/>
  <c r="AC18" i="6"/>
  <c r="AB18" i="6"/>
  <c r="AA18" i="6"/>
  <c r="Z18" i="6"/>
  <c r="Y18" i="6"/>
  <c r="X18" i="6"/>
  <c r="F18" i="6" s="1"/>
  <c r="W18" i="6"/>
  <c r="V18" i="6"/>
  <c r="T18" i="6"/>
  <c r="K18" i="6" s="1"/>
  <c r="S18" i="6"/>
  <c r="R18" i="6"/>
  <c r="Q18" i="6"/>
  <c r="P18" i="6"/>
  <c r="G18" i="6" s="1"/>
  <c r="FJ16" i="5" s="1"/>
  <c r="O18" i="6"/>
  <c r="N18" i="6"/>
  <c r="M18" i="6"/>
  <c r="HJ17" i="6"/>
  <c r="HI17" i="6"/>
  <c r="HH17" i="6"/>
  <c r="HG17" i="6"/>
  <c r="HF17" i="6"/>
  <c r="HE17" i="6"/>
  <c r="HD17" i="6"/>
  <c r="HC17" i="6"/>
  <c r="HA17" i="6"/>
  <c r="GZ17" i="6"/>
  <c r="GY17" i="6"/>
  <c r="GX17" i="6"/>
  <c r="GW17" i="6"/>
  <c r="GV17" i="6"/>
  <c r="GU17" i="6"/>
  <c r="GT17" i="6"/>
  <c r="GR17" i="6"/>
  <c r="GQ17" i="6"/>
  <c r="GP17" i="6"/>
  <c r="GO17" i="6"/>
  <c r="GN17" i="6"/>
  <c r="GM17" i="6"/>
  <c r="GL17" i="6"/>
  <c r="GK17" i="6"/>
  <c r="GI17" i="6"/>
  <c r="GH17" i="6"/>
  <c r="GG17" i="6"/>
  <c r="GF17" i="6"/>
  <c r="GE17" i="6"/>
  <c r="GD17" i="6"/>
  <c r="GC17" i="6"/>
  <c r="GB17" i="6"/>
  <c r="FZ17" i="6"/>
  <c r="FY17" i="6"/>
  <c r="FX17" i="6"/>
  <c r="FW17" i="6"/>
  <c r="FV17" i="6"/>
  <c r="FU17" i="6"/>
  <c r="FT17" i="6"/>
  <c r="FS17" i="6"/>
  <c r="FQ17" i="6"/>
  <c r="FP17" i="6"/>
  <c r="FO17" i="6"/>
  <c r="FN17" i="6"/>
  <c r="FM17" i="6"/>
  <c r="FL17" i="6"/>
  <c r="FK17" i="6"/>
  <c r="FJ17" i="6"/>
  <c r="FH17" i="6"/>
  <c r="FG17" i="6"/>
  <c r="FF17" i="6"/>
  <c r="FE17" i="6"/>
  <c r="FD17" i="6"/>
  <c r="FC17" i="6"/>
  <c r="FB17" i="6"/>
  <c r="FA17" i="6"/>
  <c r="EY17" i="6"/>
  <c r="EX17" i="6"/>
  <c r="EW17" i="6"/>
  <c r="EV17" i="6"/>
  <c r="EU17" i="6"/>
  <c r="ET17" i="6"/>
  <c r="ES17" i="6"/>
  <c r="ER17" i="6"/>
  <c r="EP17" i="6"/>
  <c r="EO17" i="6"/>
  <c r="EN17" i="6"/>
  <c r="EM17" i="6"/>
  <c r="EL17" i="6"/>
  <c r="EK17" i="6"/>
  <c r="EJ17" i="6"/>
  <c r="EI17" i="6"/>
  <c r="EG17" i="6"/>
  <c r="EF17" i="6"/>
  <c r="EE17" i="6"/>
  <c r="ED17" i="6"/>
  <c r="EC17" i="6"/>
  <c r="EB17" i="6"/>
  <c r="EA17" i="6"/>
  <c r="DZ17" i="6"/>
  <c r="DX17" i="6"/>
  <c r="DW17" i="6"/>
  <c r="DV17" i="6"/>
  <c r="DU17" i="6"/>
  <c r="DT17" i="6"/>
  <c r="DS17" i="6"/>
  <c r="DR17" i="6"/>
  <c r="DQ17" i="6"/>
  <c r="DO17" i="6"/>
  <c r="DN17" i="6"/>
  <c r="DM17" i="6"/>
  <c r="DL17" i="6"/>
  <c r="DK17" i="6"/>
  <c r="DJ17" i="6"/>
  <c r="DI17" i="6"/>
  <c r="DH17" i="6"/>
  <c r="DF17" i="6"/>
  <c r="DE17" i="6"/>
  <c r="DD17" i="6"/>
  <c r="DC17" i="6"/>
  <c r="DB17" i="6"/>
  <c r="DA17" i="6"/>
  <c r="CZ17" i="6"/>
  <c r="CY17" i="6"/>
  <c r="CW17" i="6"/>
  <c r="CV17" i="6"/>
  <c r="CU17" i="6"/>
  <c r="CT17" i="6"/>
  <c r="CS17" i="6"/>
  <c r="CR17" i="6"/>
  <c r="CQ17" i="6"/>
  <c r="CP17" i="6"/>
  <c r="CN17" i="6"/>
  <c r="CM17" i="6"/>
  <c r="CL17" i="6"/>
  <c r="CK17" i="6"/>
  <c r="CJ17" i="6"/>
  <c r="CI17" i="6"/>
  <c r="CH17" i="6"/>
  <c r="CG17" i="6"/>
  <c r="CE17" i="6"/>
  <c r="CD17" i="6"/>
  <c r="CC17" i="6"/>
  <c r="CB17" i="6"/>
  <c r="CA17" i="6"/>
  <c r="BZ17" i="6"/>
  <c r="BY17" i="6"/>
  <c r="BX17" i="6"/>
  <c r="BV17" i="6"/>
  <c r="BU17" i="6"/>
  <c r="BT17" i="6"/>
  <c r="BS17" i="6"/>
  <c r="BR17" i="6"/>
  <c r="BQ17" i="6"/>
  <c r="BP17" i="6"/>
  <c r="BO17" i="6"/>
  <c r="BM17" i="6"/>
  <c r="BL17" i="6"/>
  <c r="BK17" i="6"/>
  <c r="BJ17" i="6"/>
  <c r="BI17" i="6"/>
  <c r="BH17" i="6"/>
  <c r="BG17" i="6"/>
  <c r="BF17" i="6"/>
  <c r="BD17" i="6"/>
  <c r="BC17" i="6"/>
  <c r="BB17" i="6"/>
  <c r="BA17" i="6"/>
  <c r="AZ17" i="6"/>
  <c r="AY17" i="6"/>
  <c r="AX17" i="6"/>
  <c r="AW17" i="6"/>
  <c r="AU17" i="6"/>
  <c r="AT17" i="6"/>
  <c r="AS17" i="6"/>
  <c r="AR17" i="6"/>
  <c r="AQ17" i="6"/>
  <c r="AP17" i="6"/>
  <c r="AO17" i="6"/>
  <c r="AN17" i="6"/>
  <c r="AL17" i="6"/>
  <c r="AK17" i="6"/>
  <c r="AJ17" i="6"/>
  <c r="AI17" i="6"/>
  <c r="AH17" i="6"/>
  <c r="AG17" i="6"/>
  <c r="AF17" i="6"/>
  <c r="AE17" i="6"/>
  <c r="AC17" i="6"/>
  <c r="AB17" i="6"/>
  <c r="AA17" i="6"/>
  <c r="I17" i="6" s="1"/>
  <c r="FL15" i="5" s="1"/>
  <c r="Z17" i="6"/>
  <c r="Y17" i="6"/>
  <c r="X17" i="6"/>
  <c r="W17" i="6"/>
  <c r="E17" i="6" s="1"/>
  <c r="FH15" i="5" s="1"/>
  <c r="V17" i="6"/>
  <c r="T17" i="6"/>
  <c r="S17" i="6"/>
  <c r="J17" i="6" s="1"/>
  <c r="R17" i="6"/>
  <c r="Q17" i="6"/>
  <c r="P17" i="6"/>
  <c r="O17" i="6"/>
  <c r="F17" i="6" s="1"/>
  <c r="N17" i="6"/>
  <c r="M17" i="6"/>
  <c r="G17" i="6"/>
  <c r="FJ15" i="5" s="1"/>
  <c r="HJ16" i="6"/>
  <c r="HI16" i="6"/>
  <c r="HH16" i="6"/>
  <c r="HG16" i="6"/>
  <c r="HF16" i="6"/>
  <c r="HE16" i="6"/>
  <c r="HD16" i="6"/>
  <c r="HC16" i="6"/>
  <c r="HA16" i="6"/>
  <c r="GZ16" i="6"/>
  <c r="GY16" i="6"/>
  <c r="GX16" i="6"/>
  <c r="GW16" i="6"/>
  <c r="GV16" i="6"/>
  <c r="GU16" i="6"/>
  <c r="GT16" i="6"/>
  <c r="GR16" i="6"/>
  <c r="GQ16" i="6"/>
  <c r="GP16" i="6"/>
  <c r="GO16" i="6"/>
  <c r="GN16" i="6"/>
  <c r="GM16" i="6"/>
  <c r="GL16" i="6"/>
  <c r="GK16" i="6"/>
  <c r="GI16" i="6"/>
  <c r="GH16" i="6"/>
  <c r="GG16" i="6"/>
  <c r="GF16" i="6"/>
  <c r="GE16" i="6"/>
  <c r="GD16" i="6"/>
  <c r="GC16" i="6"/>
  <c r="GB16" i="6"/>
  <c r="FZ16" i="6"/>
  <c r="FY16" i="6"/>
  <c r="FX16" i="6"/>
  <c r="FW16" i="6"/>
  <c r="FV16" i="6"/>
  <c r="FU16" i="6"/>
  <c r="FT16" i="6"/>
  <c r="FS16" i="6"/>
  <c r="FQ16" i="6"/>
  <c r="FP16" i="6"/>
  <c r="FO16" i="6"/>
  <c r="FN16" i="6"/>
  <c r="FM16" i="6"/>
  <c r="FL16" i="6"/>
  <c r="FK16" i="6"/>
  <c r="FJ16" i="6"/>
  <c r="FH16" i="6"/>
  <c r="FG16" i="6"/>
  <c r="FF16" i="6"/>
  <c r="FE16" i="6"/>
  <c r="FD16" i="6"/>
  <c r="FC16" i="6"/>
  <c r="FB16" i="6"/>
  <c r="FA16" i="6"/>
  <c r="EY16" i="6"/>
  <c r="EX16" i="6"/>
  <c r="EW16" i="6"/>
  <c r="EV16" i="6"/>
  <c r="EU16" i="6"/>
  <c r="ET16" i="6"/>
  <c r="ES16" i="6"/>
  <c r="ER16" i="6"/>
  <c r="EP16" i="6"/>
  <c r="EO16" i="6"/>
  <c r="EN16" i="6"/>
  <c r="EM16" i="6"/>
  <c r="EL16" i="6"/>
  <c r="EK16" i="6"/>
  <c r="EJ16" i="6"/>
  <c r="EI16" i="6"/>
  <c r="EG16" i="6"/>
  <c r="EF16" i="6"/>
  <c r="EE16" i="6"/>
  <c r="ED16" i="6"/>
  <c r="EC16" i="6"/>
  <c r="EB16" i="6"/>
  <c r="EA16" i="6"/>
  <c r="DZ16" i="6"/>
  <c r="DX16" i="6"/>
  <c r="DW16" i="6"/>
  <c r="DV16" i="6"/>
  <c r="DU16" i="6"/>
  <c r="DT16" i="6"/>
  <c r="DS16" i="6"/>
  <c r="DR16" i="6"/>
  <c r="DQ16" i="6"/>
  <c r="DO16" i="6"/>
  <c r="DN16" i="6"/>
  <c r="DM16" i="6"/>
  <c r="DL16" i="6"/>
  <c r="DK16" i="6"/>
  <c r="DJ16" i="6"/>
  <c r="DI16" i="6"/>
  <c r="DH16" i="6"/>
  <c r="DF16" i="6"/>
  <c r="DE16" i="6"/>
  <c r="DD16" i="6"/>
  <c r="DC16" i="6"/>
  <c r="DB16" i="6"/>
  <c r="DA16" i="6"/>
  <c r="CZ16" i="6"/>
  <c r="CY16" i="6"/>
  <c r="CW16" i="6"/>
  <c r="CV16" i="6"/>
  <c r="CU16" i="6"/>
  <c r="CT16" i="6"/>
  <c r="CS16" i="6"/>
  <c r="CR16" i="6"/>
  <c r="CQ16" i="6"/>
  <c r="CP16" i="6"/>
  <c r="CN16" i="6"/>
  <c r="CM16" i="6"/>
  <c r="CL16" i="6"/>
  <c r="CK16" i="6"/>
  <c r="CJ16" i="6"/>
  <c r="CI16" i="6"/>
  <c r="CH16" i="6"/>
  <c r="CG16" i="6"/>
  <c r="CE16" i="6"/>
  <c r="CD16" i="6"/>
  <c r="CC16" i="6"/>
  <c r="CB16" i="6"/>
  <c r="CA16" i="6"/>
  <c r="BZ16" i="6"/>
  <c r="BY16" i="6"/>
  <c r="BX16" i="6"/>
  <c r="BV16" i="6"/>
  <c r="BV28" i="6" s="1"/>
  <c r="BU16" i="6"/>
  <c r="BT16" i="6"/>
  <c r="BS16" i="6"/>
  <c r="BR16" i="6"/>
  <c r="BQ16" i="6"/>
  <c r="BP16" i="6"/>
  <c r="BO16" i="6"/>
  <c r="BM16" i="6"/>
  <c r="BL16" i="6"/>
  <c r="BK16" i="6"/>
  <c r="BJ16" i="6"/>
  <c r="BI16" i="6"/>
  <c r="BH16" i="6"/>
  <c r="BG16" i="6"/>
  <c r="BF16" i="6"/>
  <c r="BD16" i="6"/>
  <c r="BC16" i="6"/>
  <c r="BB16" i="6"/>
  <c r="BA16" i="6"/>
  <c r="AZ16" i="6"/>
  <c r="AY16" i="6"/>
  <c r="AX16" i="6"/>
  <c r="AW16" i="6"/>
  <c r="AU16" i="6"/>
  <c r="AT16" i="6"/>
  <c r="AS16" i="6"/>
  <c r="AR16" i="6"/>
  <c r="AQ16" i="6"/>
  <c r="AP16" i="6"/>
  <c r="AO16" i="6"/>
  <c r="AN16" i="6"/>
  <c r="AL16" i="6"/>
  <c r="AK16" i="6"/>
  <c r="AJ16" i="6"/>
  <c r="AI16" i="6"/>
  <c r="AH16" i="6"/>
  <c r="AG16" i="6"/>
  <c r="AF16" i="6"/>
  <c r="AE16" i="6"/>
  <c r="AC16" i="6"/>
  <c r="AB16" i="6"/>
  <c r="J16" i="6" s="1"/>
  <c r="AA16" i="6"/>
  <c r="Z16" i="6"/>
  <c r="Y16" i="6"/>
  <c r="X16" i="6"/>
  <c r="F16" i="6" s="1"/>
  <c r="W16" i="6"/>
  <c r="V16" i="6"/>
  <c r="T16" i="6"/>
  <c r="S16" i="6"/>
  <c r="R16" i="6"/>
  <c r="I16" i="6" s="1"/>
  <c r="FL14" i="5" s="1"/>
  <c r="FV14" i="5" s="1"/>
  <c r="Q16" i="6"/>
  <c r="P16" i="6"/>
  <c r="O16" i="6"/>
  <c r="N16" i="6"/>
  <c r="E16" i="6" s="1"/>
  <c r="FH14" i="5" s="1"/>
  <c r="FR14" i="5" s="1"/>
  <c r="M16" i="6"/>
  <c r="H16" i="6"/>
  <c r="FK14" i="5" s="1"/>
  <c r="HJ15" i="6"/>
  <c r="HI15" i="6"/>
  <c r="HH15" i="6"/>
  <c r="HG15" i="6"/>
  <c r="HF15" i="6"/>
  <c r="HE15" i="6"/>
  <c r="HD15" i="6"/>
  <c r="HC15" i="6"/>
  <c r="HA15" i="6"/>
  <c r="GZ15" i="6"/>
  <c r="GY15" i="6"/>
  <c r="GX15" i="6"/>
  <c r="GW15" i="6"/>
  <c r="GV15" i="6"/>
  <c r="GU15" i="6"/>
  <c r="GT15" i="6"/>
  <c r="GR15" i="6"/>
  <c r="GQ15" i="6"/>
  <c r="GP15" i="6"/>
  <c r="GO15" i="6"/>
  <c r="GN15" i="6"/>
  <c r="GM15" i="6"/>
  <c r="GL15" i="6"/>
  <c r="GK15" i="6"/>
  <c r="GI15" i="6"/>
  <c r="GH15" i="6"/>
  <c r="GG15" i="6"/>
  <c r="GF15" i="6"/>
  <c r="GE15" i="6"/>
  <c r="GD15" i="6"/>
  <c r="GC15" i="6"/>
  <c r="GB15" i="6"/>
  <c r="FZ15" i="6"/>
  <c r="FY15" i="6"/>
  <c r="FX15" i="6"/>
  <c r="FW15" i="6"/>
  <c r="FV15" i="6"/>
  <c r="FU15" i="6"/>
  <c r="FT15" i="6"/>
  <c r="FS15" i="6"/>
  <c r="FQ15" i="6"/>
  <c r="FP15" i="6"/>
  <c r="FO15" i="6"/>
  <c r="FN15" i="6"/>
  <c r="FM15" i="6"/>
  <c r="FL15" i="6"/>
  <c r="FK15" i="6"/>
  <c r="FJ15" i="6"/>
  <c r="FH15" i="6"/>
  <c r="FG15" i="6"/>
  <c r="FF15" i="6"/>
  <c r="FE15" i="6"/>
  <c r="FD15" i="6"/>
  <c r="FC15" i="6"/>
  <c r="FB15" i="6"/>
  <c r="FA15" i="6"/>
  <c r="EY15" i="6"/>
  <c r="EX15" i="6"/>
  <c r="EW15" i="6"/>
  <c r="EV15" i="6"/>
  <c r="EU15" i="6"/>
  <c r="ET15" i="6"/>
  <c r="ES15" i="6"/>
  <c r="ER15" i="6"/>
  <c r="EP15" i="6"/>
  <c r="EO15" i="6"/>
  <c r="EN15" i="6"/>
  <c r="EM15" i="6"/>
  <c r="EL15" i="6"/>
  <c r="EK15" i="6"/>
  <c r="EJ15" i="6"/>
  <c r="EI15" i="6"/>
  <c r="EG15" i="6"/>
  <c r="EF15" i="6"/>
  <c r="EE15" i="6"/>
  <c r="ED15" i="6"/>
  <c r="EC15" i="6"/>
  <c r="EB15" i="6"/>
  <c r="EA15" i="6"/>
  <c r="DZ15" i="6"/>
  <c r="DX15" i="6"/>
  <c r="DW15" i="6"/>
  <c r="DV15" i="6"/>
  <c r="DU15" i="6"/>
  <c r="DT15" i="6"/>
  <c r="DS15" i="6"/>
  <c r="DR15" i="6"/>
  <c r="DQ15" i="6"/>
  <c r="DO15" i="6"/>
  <c r="DN15" i="6"/>
  <c r="DM15" i="6"/>
  <c r="DL15" i="6"/>
  <c r="DK15" i="6"/>
  <c r="DJ15" i="6"/>
  <c r="DI15" i="6"/>
  <c r="DH15" i="6"/>
  <c r="DF15" i="6"/>
  <c r="DE15" i="6"/>
  <c r="DD15" i="6"/>
  <c r="DC15" i="6"/>
  <c r="DB15" i="6"/>
  <c r="DA15" i="6"/>
  <c r="CZ15" i="6"/>
  <c r="CY15" i="6"/>
  <c r="CW15" i="6"/>
  <c r="CV15" i="6"/>
  <c r="CU15" i="6"/>
  <c r="CT15" i="6"/>
  <c r="CS15" i="6"/>
  <c r="CR15" i="6"/>
  <c r="CQ15" i="6"/>
  <c r="CP15" i="6"/>
  <c r="CN15" i="6"/>
  <c r="CM15" i="6"/>
  <c r="CL15" i="6"/>
  <c r="CK15" i="6"/>
  <c r="CJ15" i="6"/>
  <c r="CI15" i="6"/>
  <c r="CH15" i="6"/>
  <c r="CG15" i="6"/>
  <c r="CE15" i="6"/>
  <c r="CD15" i="6"/>
  <c r="CC15" i="6"/>
  <c r="CB15" i="6"/>
  <c r="CA15" i="6"/>
  <c r="BZ15" i="6"/>
  <c r="BY15" i="6"/>
  <c r="BX15" i="6"/>
  <c r="BV15" i="6"/>
  <c r="BU15" i="6"/>
  <c r="BT15" i="6"/>
  <c r="BS15" i="6"/>
  <c r="BR15" i="6"/>
  <c r="BQ15" i="6"/>
  <c r="BP15" i="6"/>
  <c r="BO15" i="6"/>
  <c r="BM15" i="6"/>
  <c r="K15" i="6" s="1"/>
  <c r="FN13" i="5" s="1"/>
  <c r="BL15" i="6"/>
  <c r="BK15" i="6"/>
  <c r="BJ15" i="6"/>
  <c r="BI15" i="6"/>
  <c r="BH15" i="6"/>
  <c r="BG15" i="6"/>
  <c r="BF15" i="6"/>
  <c r="BD15" i="6"/>
  <c r="BC15" i="6"/>
  <c r="BB15" i="6"/>
  <c r="BA15" i="6"/>
  <c r="AZ15" i="6"/>
  <c r="AY15" i="6"/>
  <c r="AX15" i="6"/>
  <c r="AW15" i="6"/>
  <c r="AU15" i="6"/>
  <c r="AT15" i="6"/>
  <c r="AS15" i="6"/>
  <c r="AR15" i="6"/>
  <c r="AQ15" i="6"/>
  <c r="AP15" i="6"/>
  <c r="AO15" i="6"/>
  <c r="AN15" i="6"/>
  <c r="AL15" i="6"/>
  <c r="AK15" i="6"/>
  <c r="AJ15" i="6"/>
  <c r="AI15" i="6"/>
  <c r="AH15" i="6"/>
  <c r="AG15" i="6"/>
  <c r="AF15" i="6"/>
  <c r="AE15" i="6"/>
  <c r="AC15" i="6"/>
  <c r="AB15" i="6"/>
  <c r="AA15" i="6"/>
  <c r="Z15" i="6"/>
  <c r="Y15" i="6"/>
  <c r="X15" i="6"/>
  <c r="W15" i="6"/>
  <c r="E15" i="6" s="1"/>
  <c r="FH13" i="5" s="1"/>
  <c r="V15" i="6"/>
  <c r="T15" i="6"/>
  <c r="S15" i="6"/>
  <c r="J15" i="6" s="1"/>
  <c r="R15" i="6"/>
  <c r="Q15" i="6"/>
  <c r="P15" i="6"/>
  <c r="O15" i="6"/>
  <c r="F15" i="6" s="1"/>
  <c r="N15" i="6"/>
  <c r="M15" i="6"/>
  <c r="I15" i="6"/>
  <c r="FL13" i="5" s="1"/>
  <c r="HJ14" i="6"/>
  <c r="HI14" i="6"/>
  <c r="HH14" i="6"/>
  <c r="HG14" i="6"/>
  <c r="HF14" i="6"/>
  <c r="HE14" i="6"/>
  <c r="HD14" i="6"/>
  <c r="HC14" i="6"/>
  <c r="HA14" i="6"/>
  <c r="GZ14" i="6"/>
  <c r="GY14" i="6"/>
  <c r="GX14" i="6"/>
  <c r="GW14" i="6"/>
  <c r="GV14" i="6"/>
  <c r="GU14" i="6"/>
  <c r="GT14" i="6"/>
  <c r="GR14" i="6"/>
  <c r="GQ14" i="6"/>
  <c r="GP14" i="6"/>
  <c r="GO14" i="6"/>
  <c r="GN14" i="6"/>
  <c r="GM14" i="6"/>
  <c r="GL14" i="6"/>
  <c r="GK14" i="6"/>
  <c r="GI14" i="6"/>
  <c r="GH14" i="6"/>
  <c r="GG14" i="6"/>
  <c r="GF14" i="6"/>
  <c r="GE14" i="6"/>
  <c r="GD14" i="6"/>
  <c r="GC14" i="6"/>
  <c r="GB14" i="6"/>
  <c r="FZ14" i="6"/>
  <c r="FY14" i="6"/>
  <c r="FX14" i="6"/>
  <c r="FW14" i="6"/>
  <c r="FV14" i="6"/>
  <c r="FU14" i="6"/>
  <c r="FT14" i="6"/>
  <c r="FS14" i="6"/>
  <c r="FQ14" i="6"/>
  <c r="FP14" i="6"/>
  <c r="FO14" i="6"/>
  <c r="FN14" i="6"/>
  <c r="FM14" i="6"/>
  <c r="FL14" i="6"/>
  <c r="FK14" i="6"/>
  <c r="FJ14" i="6"/>
  <c r="FH14" i="6"/>
  <c r="FG14" i="6"/>
  <c r="FF14" i="6"/>
  <c r="FE14" i="6"/>
  <c r="FD14" i="6"/>
  <c r="FC14" i="6"/>
  <c r="FB14" i="6"/>
  <c r="FA14" i="6"/>
  <c r="EY14" i="6"/>
  <c r="EX14" i="6"/>
  <c r="EW14" i="6"/>
  <c r="EV14" i="6"/>
  <c r="EU14" i="6"/>
  <c r="ET14" i="6"/>
  <c r="ES14" i="6"/>
  <c r="ER14" i="6"/>
  <c r="EP14" i="6"/>
  <c r="EO14" i="6"/>
  <c r="EN14" i="6"/>
  <c r="EM14" i="6"/>
  <c r="EL14" i="6"/>
  <c r="EK14" i="6"/>
  <c r="EJ14" i="6"/>
  <c r="EI14" i="6"/>
  <c r="EG14" i="6"/>
  <c r="EF14" i="6"/>
  <c r="EE14" i="6"/>
  <c r="ED14" i="6"/>
  <c r="EC14" i="6"/>
  <c r="EB14" i="6"/>
  <c r="EA14" i="6"/>
  <c r="DZ14" i="6"/>
  <c r="D14" i="6" s="1"/>
  <c r="DX14" i="6"/>
  <c r="DW14" i="6"/>
  <c r="DV14" i="6"/>
  <c r="DU14" i="6"/>
  <c r="DT14" i="6"/>
  <c r="DS14" i="6"/>
  <c r="DR14" i="6"/>
  <c r="DQ14" i="6"/>
  <c r="DO14" i="6"/>
  <c r="DN14" i="6"/>
  <c r="DM14" i="6"/>
  <c r="DL14" i="6"/>
  <c r="DK14" i="6"/>
  <c r="DJ14" i="6"/>
  <c r="DI14" i="6"/>
  <c r="DH14" i="6"/>
  <c r="DF14" i="6"/>
  <c r="DE14" i="6"/>
  <c r="DD14" i="6"/>
  <c r="DC14" i="6"/>
  <c r="DB14" i="6"/>
  <c r="DA14" i="6"/>
  <c r="CZ14" i="6"/>
  <c r="CY14" i="6"/>
  <c r="CW14" i="6"/>
  <c r="CV14" i="6"/>
  <c r="CU14" i="6"/>
  <c r="CT14" i="6"/>
  <c r="CS14" i="6"/>
  <c r="CR14" i="6"/>
  <c r="CQ14" i="6"/>
  <c r="CP14" i="6"/>
  <c r="CN14" i="6"/>
  <c r="CM14" i="6"/>
  <c r="CL14" i="6"/>
  <c r="CK14" i="6"/>
  <c r="CJ14" i="6"/>
  <c r="CI14" i="6"/>
  <c r="CH14" i="6"/>
  <c r="CG14" i="6"/>
  <c r="CE14" i="6"/>
  <c r="CD14" i="6"/>
  <c r="CC14" i="6"/>
  <c r="CB14" i="6"/>
  <c r="CA14" i="6"/>
  <c r="BZ14" i="6"/>
  <c r="BY14" i="6"/>
  <c r="BX14" i="6"/>
  <c r="BV14" i="6"/>
  <c r="BU14" i="6"/>
  <c r="BT14" i="6"/>
  <c r="BS14" i="6"/>
  <c r="BR14" i="6"/>
  <c r="BQ14" i="6"/>
  <c r="BP14" i="6"/>
  <c r="BO14" i="6"/>
  <c r="BM14" i="6"/>
  <c r="BL14" i="6"/>
  <c r="BK14" i="6"/>
  <c r="BJ14" i="6"/>
  <c r="BI14" i="6"/>
  <c r="BH14" i="6"/>
  <c r="BG14" i="6"/>
  <c r="BF14" i="6"/>
  <c r="BD14" i="6"/>
  <c r="BC14" i="6"/>
  <c r="BB14" i="6"/>
  <c r="BA14" i="6"/>
  <c r="AZ14" i="6"/>
  <c r="AY14" i="6"/>
  <c r="AX14" i="6"/>
  <c r="AW14" i="6"/>
  <c r="AU14" i="6"/>
  <c r="AT14" i="6"/>
  <c r="AS14" i="6"/>
  <c r="AR14" i="6"/>
  <c r="AQ14" i="6"/>
  <c r="AP14" i="6"/>
  <c r="AO14" i="6"/>
  <c r="AN14" i="6"/>
  <c r="AL14" i="6"/>
  <c r="AK14" i="6"/>
  <c r="AJ14" i="6"/>
  <c r="AI14" i="6"/>
  <c r="AH14" i="6"/>
  <c r="AG14" i="6"/>
  <c r="AF14" i="6"/>
  <c r="AE14" i="6"/>
  <c r="AC14" i="6"/>
  <c r="AB14" i="6"/>
  <c r="AA14" i="6"/>
  <c r="Z14" i="6"/>
  <c r="Y14" i="6"/>
  <c r="X14" i="6"/>
  <c r="F14" i="6" s="1"/>
  <c r="W14" i="6"/>
  <c r="V14" i="6"/>
  <c r="T14" i="6"/>
  <c r="S14" i="6"/>
  <c r="R14" i="6"/>
  <c r="Q14" i="6"/>
  <c r="P14" i="6"/>
  <c r="O14" i="6"/>
  <c r="N14" i="6"/>
  <c r="M14" i="6"/>
  <c r="J14" i="6"/>
  <c r="HJ13" i="6"/>
  <c r="HI13" i="6"/>
  <c r="HH13" i="6"/>
  <c r="HG13" i="6"/>
  <c r="HF13" i="6"/>
  <c r="HE13" i="6"/>
  <c r="HD13" i="6"/>
  <c r="HC13" i="6"/>
  <c r="HA13" i="6"/>
  <c r="GZ13" i="6"/>
  <c r="GY13" i="6"/>
  <c r="GX13" i="6"/>
  <c r="GW13" i="6"/>
  <c r="GV13" i="6"/>
  <c r="GU13" i="6"/>
  <c r="GT13" i="6"/>
  <c r="GR13" i="6"/>
  <c r="GQ13" i="6"/>
  <c r="GP13" i="6"/>
  <c r="GO13" i="6"/>
  <c r="GN13" i="6"/>
  <c r="GM13" i="6"/>
  <c r="GL13" i="6"/>
  <c r="GK13" i="6"/>
  <c r="GI13" i="6"/>
  <c r="GH13" i="6"/>
  <c r="GG13" i="6"/>
  <c r="GF13" i="6"/>
  <c r="GE13" i="6"/>
  <c r="GD13" i="6"/>
  <c r="GC13" i="6"/>
  <c r="GB13" i="6"/>
  <c r="FZ13" i="6"/>
  <c r="FY13" i="6"/>
  <c r="FX13" i="6"/>
  <c r="FW13" i="6"/>
  <c r="FV13" i="6"/>
  <c r="FU13" i="6"/>
  <c r="FT13" i="6"/>
  <c r="FS13" i="6"/>
  <c r="FQ13" i="6"/>
  <c r="FP13" i="6"/>
  <c r="FO13" i="6"/>
  <c r="FN13" i="6"/>
  <c r="FM13" i="6"/>
  <c r="FL13" i="6"/>
  <c r="FK13" i="6"/>
  <c r="FJ13" i="6"/>
  <c r="FH13" i="6"/>
  <c r="FG13" i="6"/>
  <c r="FF13" i="6"/>
  <c r="FE13" i="6"/>
  <c r="FD13" i="6"/>
  <c r="FC13" i="6"/>
  <c r="FB13" i="6"/>
  <c r="FA13" i="6"/>
  <c r="EY13" i="6"/>
  <c r="EX13" i="6"/>
  <c r="EW13" i="6"/>
  <c r="EV13" i="6"/>
  <c r="EU13" i="6"/>
  <c r="ET13" i="6"/>
  <c r="ES13" i="6"/>
  <c r="ER13" i="6"/>
  <c r="EP13" i="6"/>
  <c r="EO13" i="6"/>
  <c r="EN13" i="6"/>
  <c r="EM13" i="6"/>
  <c r="EL13" i="6"/>
  <c r="EK13" i="6"/>
  <c r="EJ13" i="6"/>
  <c r="EI13" i="6"/>
  <c r="EG13" i="6"/>
  <c r="EF13" i="6"/>
  <c r="EE13" i="6"/>
  <c r="ED13" i="6"/>
  <c r="EC13" i="6"/>
  <c r="EB13" i="6"/>
  <c r="EA13" i="6"/>
  <c r="DZ13" i="6"/>
  <c r="DX13" i="6"/>
  <c r="DW13" i="6"/>
  <c r="DV13" i="6"/>
  <c r="DU13" i="6"/>
  <c r="DT13" i="6"/>
  <c r="DS13" i="6"/>
  <c r="DR13" i="6"/>
  <c r="DQ13" i="6"/>
  <c r="DO13" i="6"/>
  <c r="DN13" i="6"/>
  <c r="DM13" i="6"/>
  <c r="DL13" i="6"/>
  <c r="DK13" i="6"/>
  <c r="DJ13" i="6"/>
  <c r="DI13" i="6"/>
  <c r="DH13" i="6"/>
  <c r="DF13" i="6"/>
  <c r="DE13" i="6"/>
  <c r="DD13" i="6"/>
  <c r="DC13" i="6"/>
  <c r="DB13" i="6"/>
  <c r="DA13" i="6"/>
  <c r="CZ13" i="6"/>
  <c r="CY13" i="6"/>
  <c r="CW13" i="6"/>
  <c r="CV13" i="6"/>
  <c r="CU13" i="6"/>
  <c r="CT13" i="6"/>
  <c r="CS13" i="6"/>
  <c r="CR13" i="6"/>
  <c r="CQ13" i="6"/>
  <c r="CP13" i="6"/>
  <c r="CN13" i="6"/>
  <c r="CM13" i="6"/>
  <c r="CL13" i="6"/>
  <c r="CK13" i="6"/>
  <c r="CJ13" i="6"/>
  <c r="CI13" i="6"/>
  <c r="CH13" i="6"/>
  <c r="CG13" i="6"/>
  <c r="CE13" i="6"/>
  <c r="CD13" i="6"/>
  <c r="CC13" i="6"/>
  <c r="CB13" i="6"/>
  <c r="CA13" i="6"/>
  <c r="BZ13" i="6"/>
  <c r="BY13" i="6"/>
  <c r="BX13" i="6"/>
  <c r="BV13" i="6"/>
  <c r="BU13" i="6"/>
  <c r="BT13" i="6"/>
  <c r="BS13" i="6"/>
  <c r="BR13" i="6"/>
  <c r="BQ13" i="6"/>
  <c r="BP13" i="6"/>
  <c r="BO13" i="6"/>
  <c r="BM13" i="6"/>
  <c r="BL13" i="6"/>
  <c r="BK13" i="6"/>
  <c r="BJ13" i="6"/>
  <c r="BI13" i="6"/>
  <c r="BH13" i="6"/>
  <c r="BG13" i="6"/>
  <c r="BF13" i="6"/>
  <c r="BD13" i="6"/>
  <c r="BC13" i="6"/>
  <c r="BB13" i="6"/>
  <c r="BA13" i="6"/>
  <c r="AZ13" i="6"/>
  <c r="AY13" i="6"/>
  <c r="AX13" i="6"/>
  <c r="AW13" i="6"/>
  <c r="AU13" i="6"/>
  <c r="AT13" i="6"/>
  <c r="AS13" i="6"/>
  <c r="I13" i="6" s="1"/>
  <c r="FL11" i="5" s="1"/>
  <c r="AR13" i="6"/>
  <c r="AQ13" i="6"/>
  <c r="AP13" i="6"/>
  <c r="AO13" i="6"/>
  <c r="E13" i="6" s="1"/>
  <c r="FH11" i="5" s="1"/>
  <c r="AN13" i="6"/>
  <c r="AL13" i="6"/>
  <c r="AK13" i="6"/>
  <c r="AJ13" i="6"/>
  <c r="AI13" i="6"/>
  <c r="AH13" i="6"/>
  <c r="AG13" i="6"/>
  <c r="AF13" i="6"/>
  <c r="AE13" i="6"/>
  <c r="AC13" i="6"/>
  <c r="AB13" i="6"/>
  <c r="AA13" i="6"/>
  <c r="Z13" i="6"/>
  <c r="Y13" i="6"/>
  <c r="X13" i="6"/>
  <c r="W13" i="6"/>
  <c r="V13" i="6"/>
  <c r="T13" i="6"/>
  <c r="S13" i="6"/>
  <c r="R13" i="6"/>
  <c r="Q13" i="6"/>
  <c r="P13" i="6"/>
  <c r="O13" i="6"/>
  <c r="N13" i="6"/>
  <c r="M13" i="6"/>
  <c r="K13" i="6"/>
  <c r="FN11" i="5" s="1"/>
  <c r="HJ12" i="6"/>
  <c r="HI12" i="6"/>
  <c r="HH12" i="6"/>
  <c r="HG12" i="6"/>
  <c r="HF12" i="6"/>
  <c r="HE12" i="6"/>
  <c r="HD12" i="6"/>
  <c r="HC12" i="6"/>
  <c r="HA12" i="6"/>
  <c r="GZ12" i="6"/>
  <c r="GY12" i="6"/>
  <c r="GX12" i="6"/>
  <c r="GW12" i="6"/>
  <c r="GV12" i="6"/>
  <c r="GU12" i="6"/>
  <c r="GT12" i="6"/>
  <c r="GR12" i="6"/>
  <c r="GQ12" i="6"/>
  <c r="GP12" i="6"/>
  <c r="GO12" i="6"/>
  <c r="GN12" i="6"/>
  <c r="GM12" i="6"/>
  <c r="GL12" i="6"/>
  <c r="GK12" i="6"/>
  <c r="GI12" i="6"/>
  <c r="GH12" i="6"/>
  <c r="GG12" i="6"/>
  <c r="GF12" i="6"/>
  <c r="GE12" i="6"/>
  <c r="GD12" i="6"/>
  <c r="GC12" i="6"/>
  <c r="GB12" i="6"/>
  <c r="FZ12" i="6"/>
  <c r="FY12" i="6"/>
  <c r="FX12" i="6"/>
  <c r="FW12" i="6"/>
  <c r="FV12" i="6"/>
  <c r="FU12" i="6"/>
  <c r="FT12" i="6"/>
  <c r="FS12" i="6"/>
  <c r="FQ12" i="6"/>
  <c r="FP12" i="6"/>
  <c r="FO12" i="6"/>
  <c r="FN12" i="6"/>
  <c r="FM12" i="6"/>
  <c r="FL12" i="6"/>
  <c r="FK12" i="6"/>
  <c r="FJ12" i="6"/>
  <c r="FH12" i="6"/>
  <c r="FG12" i="6"/>
  <c r="FF12" i="6"/>
  <c r="FE12" i="6"/>
  <c r="FD12" i="6"/>
  <c r="FC12" i="6"/>
  <c r="FB12" i="6"/>
  <c r="FA12" i="6"/>
  <c r="EY12" i="6"/>
  <c r="EX12" i="6"/>
  <c r="EW12" i="6"/>
  <c r="EV12" i="6"/>
  <c r="EU12" i="6"/>
  <c r="ET12" i="6"/>
  <c r="ES12" i="6"/>
  <c r="ER12" i="6"/>
  <c r="EP12" i="6"/>
  <c r="EO12" i="6"/>
  <c r="EN12" i="6"/>
  <c r="EM12" i="6"/>
  <c r="EL12" i="6"/>
  <c r="EK12" i="6"/>
  <c r="EJ12" i="6"/>
  <c r="EI12" i="6"/>
  <c r="EG12" i="6"/>
  <c r="EF12" i="6"/>
  <c r="EE12" i="6"/>
  <c r="ED12" i="6"/>
  <c r="EC12" i="6"/>
  <c r="EB12" i="6"/>
  <c r="EA12" i="6"/>
  <c r="DZ12" i="6"/>
  <c r="DX12" i="6"/>
  <c r="DW12" i="6"/>
  <c r="DV12" i="6"/>
  <c r="DV28" i="6" s="1"/>
  <c r="DU12" i="6"/>
  <c r="DT12" i="6"/>
  <c r="DS12" i="6"/>
  <c r="DR12" i="6"/>
  <c r="DQ12" i="6"/>
  <c r="DO12" i="6"/>
  <c r="DN12" i="6"/>
  <c r="DM12" i="6"/>
  <c r="DL12" i="6"/>
  <c r="DK12" i="6"/>
  <c r="DJ12" i="6"/>
  <c r="DI12" i="6"/>
  <c r="DH12" i="6"/>
  <c r="DF12" i="6"/>
  <c r="DE12" i="6"/>
  <c r="DD12" i="6"/>
  <c r="DC12" i="6"/>
  <c r="DB12" i="6"/>
  <c r="DA12" i="6"/>
  <c r="CZ12" i="6"/>
  <c r="CY12" i="6"/>
  <c r="CW12" i="6"/>
  <c r="CV12" i="6"/>
  <c r="CU12" i="6"/>
  <c r="CT12" i="6"/>
  <c r="CS12" i="6"/>
  <c r="CR12" i="6"/>
  <c r="CQ12" i="6"/>
  <c r="CP12" i="6"/>
  <c r="CN12" i="6"/>
  <c r="CM12" i="6"/>
  <c r="CL12" i="6"/>
  <c r="CK12" i="6"/>
  <c r="CJ12" i="6"/>
  <c r="CI12" i="6"/>
  <c r="CH12" i="6"/>
  <c r="CG12" i="6"/>
  <c r="CE12" i="6"/>
  <c r="CD12" i="6"/>
  <c r="CC12" i="6"/>
  <c r="CB12" i="6"/>
  <c r="CA12" i="6"/>
  <c r="BZ12" i="6"/>
  <c r="BY12" i="6"/>
  <c r="BX12" i="6"/>
  <c r="BV12" i="6"/>
  <c r="BU12" i="6"/>
  <c r="BT12" i="6"/>
  <c r="BS12" i="6"/>
  <c r="BR12" i="6"/>
  <c r="BQ12" i="6"/>
  <c r="BP12" i="6"/>
  <c r="BO12" i="6"/>
  <c r="BM12" i="6"/>
  <c r="BL12" i="6"/>
  <c r="BK12" i="6"/>
  <c r="BJ12" i="6"/>
  <c r="BI12" i="6"/>
  <c r="BH12" i="6"/>
  <c r="BG12" i="6"/>
  <c r="BF12" i="6"/>
  <c r="BD12" i="6"/>
  <c r="BC12" i="6"/>
  <c r="BB12" i="6"/>
  <c r="BA12" i="6"/>
  <c r="AZ12" i="6"/>
  <c r="AY12" i="6"/>
  <c r="AX12" i="6"/>
  <c r="AW12" i="6"/>
  <c r="AU12" i="6"/>
  <c r="AT12" i="6"/>
  <c r="J12" i="6" s="1"/>
  <c r="AS12" i="6"/>
  <c r="AR12" i="6"/>
  <c r="AQ12" i="6"/>
  <c r="AP12" i="6"/>
  <c r="AO12" i="6"/>
  <c r="AN12" i="6"/>
  <c r="AL12" i="6"/>
  <c r="AK12" i="6"/>
  <c r="AJ12" i="6"/>
  <c r="AI12" i="6"/>
  <c r="AH12" i="6"/>
  <c r="AG12" i="6"/>
  <c r="AF12" i="6"/>
  <c r="AE12" i="6"/>
  <c r="AC12" i="6"/>
  <c r="AB12" i="6"/>
  <c r="AA12" i="6"/>
  <c r="Z12" i="6"/>
  <c r="Y12" i="6"/>
  <c r="X12" i="6"/>
  <c r="W12" i="6"/>
  <c r="V12" i="6"/>
  <c r="T12" i="6"/>
  <c r="K12" i="6" s="1"/>
  <c r="FN10" i="5" s="1"/>
  <c r="S12" i="6"/>
  <c r="R12" i="6"/>
  <c r="Q12" i="6"/>
  <c r="P12" i="6"/>
  <c r="G12" i="6" s="1"/>
  <c r="FJ10" i="5" s="1"/>
  <c r="O12" i="6"/>
  <c r="N12" i="6"/>
  <c r="M12" i="6"/>
  <c r="F12" i="6"/>
  <c r="HJ11" i="6"/>
  <c r="HI11" i="6"/>
  <c r="HI28" i="6" s="1"/>
  <c r="HH11" i="6"/>
  <c r="HG11" i="6"/>
  <c r="HF11" i="6"/>
  <c r="HE11" i="6"/>
  <c r="HD11" i="6"/>
  <c r="HC11" i="6"/>
  <c r="HA11" i="6"/>
  <c r="GZ11" i="6"/>
  <c r="GY11" i="6"/>
  <c r="GX11" i="6"/>
  <c r="GW11" i="6"/>
  <c r="GV11" i="6"/>
  <c r="GU11" i="6"/>
  <c r="GT11" i="6"/>
  <c r="GR11" i="6"/>
  <c r="GQ11" i="6"/>
  <c r="GP11" i="6"/>
  <c r="GO11" i="6"/>
  <c r="GN11" i="6"/>
  <c r="GM11" i="6"/>
  <c r="GL11" i="6"/>
  <c r="GK11" i="6"/>
  <c r="GI11" i="6"/>
  <c r="GH11" i="6"/>
  <c r="GG11" i="6"/>
  <c r="GF11" i="6"/>
  <c r="GE11" i="6"/>
  <c r="GD11" i="6"/>
  <c r="GC11" i="6"/>
  <c r="GB11" i="6"/>
  <c r="FZ11" i="6"/>
  <c r="FY11" i="6"/>
  <c r="FX11" i="6"/>
  <c r="FW11" i="6"/>
  <c r="FV11" i="6"/>
  <c r="FU11" i="6"/>
  <c r="FT11" i="6"/>
  <c r="FS11" i="6"/>
  <c r="FQ11" i="6"/>
  <c r="FP11" i="6"/>
  <c r="FO11" i="6"/>
  <c r="FN11" i="6"/>
  <c r="FM11" i="6"/>
  <c r="FL11" i="6"/>
  <c r="FK11" i="6"/>
  <c r="FJ11" i="6"/>
  <c r="FH11" i="6"/>
  <c r="FG11" i="6"/>
  <c r="FF11" i="6"/>
  <c r="FE11" i="6"/>
  <c r="FD11" i="6"/>
  <c r="FC11" i="6"/>
  <c r="FB11" i="6"/>
  <c r="FA11" i="6"/>
  <c r="EY11" i="6"/>
  <c r="EX11" i="6"/>
  <c r="EW11" i="6"/>
  <c r="EV11" i="6"/>
  <c r="EU11" i="6"/>
  <c r="ET11" i="6"/>
  <c r="ES11" i="6"/>
  <c r="ER11" i="6"/>
  <c r="EP11" i="6"/>
  <c r="EO11" i="6"/>
  <c r="EN11" i="6"/>
  <c r="EM11" i="6"/>
  <c r="EL11" i="6"/>
  <c r="EK11" i="6"/>
  <c r="EJ11" i="6"/>
  <c r="EI11" i="6"/>
  <c r="EG11" i="6"/>
  <c r="EF11" i="6"/>
  <c r="EE11" i="6"/>
  <c r="ED11" i="6"/>
  <c r="EC11" i="6"/>
  <c r="EB11" i="6"/>
  <c r="EA11" i="6"/>
  <c r="DZ11" i="6"/>
  <c r="DX11" i="6"/>
  <c r="DW11" i="6"/>
  <c r="DV11" i="6"/>
  <c r="DU11" i="6"/>
  <c r="DT11" i="6"/>
  <c r="DS11" i="6"/>
  <c r="DR11" i="6"/>
  <c r="DQ11" i="6"/>
  <c r="DO11" i="6"/>
  <c r="DN11" i="6"/>
  <c r="DM11" i="6"/>
  <c r="DL11" i="6"/>
  <c r="DK11" i="6"/>
  <c r="DJ11" i="6"/>
  <c r="DI11" i="6"/>
  <c r="DH11" i="6"/>
  <c r="DF11" i="6"/>
  <c r="DE11" i="6"/>
  <c r="DD11" i="6"/>
  <c r="DC11" i="6"/>
  <c r="DB11" i="6"/>
  <c r="DA11" i="6"/>
  <c r="CZ11" i="6"/>
  <c r="CY11" i="6"/>
  <c r="CW11" i="6"/>
  <c r="CV11" i="6"/>
  <c r="CU11" i="6"/>
  <c r="CT11" i="6"/>
  <c r="CS11" i="6"/>
  <c r="CR11" i="6"/>
  <c r="CQ11" i="6"/>
  <c r="CP11" i="6"/>
  <c r="CN11" i="6"/>
  <c r="CM11" i="6"/>
  <c r="CM28" i="6" s="1"/>
  <c r="CL11" i="6"/>
  <c r="CK11" i="6"/>
  <c r="CJ11" i="6"/>
  <c r="CI11" i="6"/>
  <c r="CH11" i="6"/>
  <c r="CG11" i="6"/>
  <c r="CE11" i="6"/>
  <c r="CD11" i="6"/>
  <c r="CC11" i="6"/>
  <c r="CB11" i="6"/>
  <c r="CA11" i="6"/>
  <c r="BZ11" i="6"/>
  <c r="BY11" i="6"/>
  <c r="BX11" i="6"/>
  <c r="BV11" i="6"/>
  <c r="BU11" i="6"/>
  <c r="BT11" i="6"/>
  <c r="BS11" i="6"/>
  <c r="BR11" i="6"/>
  <c r="BQ11" i="6"/>
  <c r="BP11" i="6"/>
  <c r="BO11" i="6"/>
  <c r="BM11" i="6"/>
  <c r="BL11" i="6"/>
  <c r="BK11" i="6"/>
  <c r="BJ11" i="6"/>
  <c r="BI11" i="6"/>
  <c r="BH11" i="6"/>
  <c r="BG11" i="6"/>
  <c r="BF11" i="6"/>
  <c r="BD11" i="6"/>
  <c r="BC11" i="6"/>
  <c r="BB11" i="6"/>
  <c r="BA11" i="6"/>
  <c r="AZ11" i="6"/>
  <c r="AY11" i="6"/>
  <c r="AX11" i="6"/>
  <c r="AW11" i="6"/>
  <c r="AU11" i="6"/>
  <c r="AT11" i="6"/>
  <c r="AS11" i="6"/>
  <c r="AR11" i="6"/>
  <c r="AQ11" i="6"/>
  <c r="AP11" i="6"/>
  <c r="AO11" i="6"/>
  <c r="AN11" i="6"/>
  <c r="AL11" i="6"/>
  <c r="AK11" i="6"/>
  <c r="AJ11" i="6"/>
  <c r="AI11" i="6"/>
  <c r="AI28" i="6" s="1"/>
  <c r="AH11" i="6"/>
  <c r="AG11" i="6"/>
  <c r="AF11" i="6"/>
  <c r="AE11" i="6"/>
  <c r="AC11" i="6"/>
  <c r="AB11" i="6"/>
  <c r="AA11" i="6"/>
  <c r="Z11" i="6"/>
  <c r="Y11" i="6"/>
  <c r="X11" i="6"/>
  <c r="W11" i="6"/>
  <c r="V11" i="6"/>
  <c r="T11" i="6"/>
  <c r="S11" i="6"/>
  <c r="R11" i="6"/>
  <c r="Q11" i="6"/>
  <c r="P11" i="6"/>
  <c r="O11" i="6"/>
  <c r="N11" i="6"/>
  <c r="M11" i="6"/>
  <c r="HJ10" i="6"/>
  <c r="HI10" i="6"/>
  <c r="HH10" i="6"/>
  <c r="HH28" i="6" s="1"/>
  <c r="HG10" i="6"/>
  <c r="HF10" i="6"/>
  <c r="HE10" i="6"/>
  <c r="HD10" i="6"/>
  <c r="HD28" i="6" s="1"/>
  <c r="HC10" i="6"/>
  <c r="HA10" i="6"/>
  <c r="GZ10" i="6"/>
  <c r="GZ28" i="6" s="1"/>
  <c r="GY10" i="6"/>
  <c r="GX10" i="6"/>
  <c r="GW10" i="6"/>
  <c r="GV10" i="6"/>
  <c r="GV28" i="6" s="1"/>
  <c r="GU10" i="6"/>
  <c r="GT10" i="6"/>
  <c r="GR10" i="6"/>
  <c r="GQ10" i="6"/>
  <c r="GP10" i="6"/>
  <c r="GO10" i="6"/>
  <c r="GN10" i="6"/>
  <c r="GM10" i="6"/>
  <c r="GL10" i="6"/>
  <c r="GK10" i="6"/>
  <c r="GI10" i="6"/>
  <c r="GI28" i="6" s="1"/>
  <c r="GH10" i="6"/>
  <c r="GG10" i="6"/>
  <c r="GF10" i="6"/>
  <c r="GF28" i="6" s="1"/>
  <c r="GE10" i="6"/>
  <c r="GD10" i="6"/>
  <c r="GC10" i="6"/>
  <c r="GB10" i="6"/>
  <c r="GB28" i="6" s="1"/>
  <c r="FZ10" i="6"/>
  <c r="FZ28" i="6" s="1"/>
  <c r="FY10" i="6"/>
  <c r="FX10" i="6"/>
  <c r="FW10" i="6"/>
  <c r="FV10" i="6"/>
  <c r="FV28" i="6" s="1"/>
  <c r="FU10" i="6"/>
  <c r="FT10" i="6"/>
  <c r="FS10" i="6"/>
  <c r="FQ10" i="6"/>
  <c r="FP10" i="6"/>
  <c r="FO10" i="6"/>
  <c r="FN10" i="6"/>
  <c r="FN28" i="6" s="1"/>
  <c r="FM10" i="6"/>
  <c r="FL10" i="6"/>
  <c r="FK10" i="6"/>
  <c r="FJ10" i="6"/>
  <c r="FJ28" i="6" s="1"/>
  <c r="FH10" i="6"/>
  <c r="FG10" i="6"/>
  <c r="FF10" i="6"/>
  <c r="FE10" i="6"/>
  <c r="FD10" i="6"/>
  <c r="FC10" i="6"/>
  <c r="FB10" i="6"/>
  <c r="FA10" i="6"/>
  <c r="EY10" i="6"/>
  <c r="EX10" i="6"/>
  <c r="EW10" i="6"/>
  <c r="EV10" i="6"/>
  <c r="EU10" i="6"/>
  <c r="ET10" i="6"/>
  <c r="ES10" i="6"/>
  <c r="ER10" i="6"/>
  <c r="EP10" i="6"/>
  <c r="EO10" i="6"/>
  <c r="EN10" i="6"/>
  <c r="EN28" i="6" s="1"/>
  <c r="EM10" i="6"/>
  <c r="EL10" i="6"/>
  <c r="EK10" i="6"/>
  <c r="EJ10" i="6"/>
  <c r="EJ28" i="6" s="1"/>
  <c r="EI10" i="6"/>
  <c r="EG10" i="6"/>
  <c r="EF10" i="6"/>
  <c r="EE10" i="6"/>
  <c r="ED10" i="6"/>
  <c r="EC10" i="6"/>
  <c r="EB10" i="6"/>
  <c r="EA10" i="6"/>
  <c r="DZ10" i="6"/>
  <c r="DX10" i="6"/>
  <c r="DW10" i="6"/>
  <c r="DV10" i="6"/>
  <c r="DU10" i="6"/>
  <c r="DT10" i="6"/>
  <c r="DS10" i="6"/>
  <c r="DR10" i="6"/>
  <c r="DQ10" i="6"/>
  <c r="DO10" i="6"/>
  <c r="DN10" i="6"/>
  <c r="DM10" i="6"/>
  <c r="DL10" i="6"/>
  <c r="DK10" i="6"/>
  <c r="DJ10" i="6"/>
  <c r="DI10" i="6"/>
  <c r="DH10" i="6"/>
  <c r="DF10" i="6"/>
  <c r="DE10" i="6"/>
  <c r="DD10" i="6"/>
  <c r="DC10" i="6"/>
  <c r="DB10" i="6"/>
  <c r="DA10" i="6"/>
  <c r="CZ10" i="6"/>
  <c r="CY10" i="6"/>
  <c r="CW10" i="6"/>
  <c r="CV10" i="6"/>
  <c r="CU10" i="6"/>
  <c r="CT10" i="6"/>
  <c r="CS10" i="6"/>
  <c r="CR10" i="6"/>
  <c r="CQ10" i="6"/>
  <c r="CP10" i="6"/>
  <c r="CN10" i="6"/>
  <c r="CM10" i="6"/>
  <c r="CL10" i="6"/>
  <c r="CK10" i="6"/>
  <c r="CJ10" i="6"/>
  <c r="CI10" i="6"/>
  <c r="CH10" i="6"/>
  <c r="CG10" i="6"/>
  <c r="CE10" i="6"/>
  <c r="CD10" i="6"/>
  <c r="CD28" i="6" s="1"/>
  <c r="CC10" i="6"/>
  <c r="CB10" i="6"/>
  <c r="CA10" i="6"/>
  <c r="BZ10" i="6"/>
  <c r="BZ28" i="6" s="1"/>
  <c r="BY10" i="6"/>
  <c r="BX10" i="6"/>
  <c r="BV10" i="6"/>
  <c r="BU10" i="6"/>
  <c r="BT10" i="6"/>
  <c r="BS10" i="6"/>
  <c r="BR10" i="6"/>
  <c r="BQ10" i="6"/>
  <c r="BQ28" i="6" s="1"/>
  <c r="BP10" i="6"/>
  <c r="BO10" i="6"/>
  <c r="BM10" i="6"/>
  <c r="BL10" i="6"/>
  <c r="BL28" i="6" s="1"/>
  <c r="BK10" i="6"/>
  <c r="BJ10" i="6"/>
  <c r="BI10" i="6"/>
  <c r="BH10" i="6"/>
  <c r="BH28" i="6" s="1"/>
  <c r="BG10" i="6"/>
  <c r="BF10" i="6"/>
  <c r="BD10" i="6"/>
  <c r="BC10" i="6"/>
  <c r="BC28" i="6" s="1"/>
  <c r="BB10" i="6"/>
  <c r="BA10" i="6"/>
  <c r="AZ10" i="6"/>
  <c r="AY10" i="6"/>
  <c r="AX10" i="6"/>
  <c r="AW10" i="6"/>
  <c r="AU10" i="6"/>
  <c r="AT10" i="6"/>
  <c r="AS10" i="6"/>
  <c r="AR10" i="6"/>
  <c r="AR28" i="6" s="1"/>
  <c r="AQ10" i="6"/>
  <c r="AP10" i="6"/>
  <c r="AO10" i="6"/>
  <c r="AN10" i="6"/>
  <c r="AN28" i="6" s="1"/>
  <c r="AL10" i="6"/>
  <c r="AK10" i="6"/>
  <c r="AJ10" i="6"/>
  <c r="AI10" i="6"/>
  <c r="AH10" i="6"/>
  <c r="AG10" i="6"/>
  <c r="AF10" i="6"/>
  <c r="AE10" i="6"/>
  <c r="AC10" i="6"/>
  <c r="AB10" i="6"/>
  <c r="AA10" i="6"/>
  <c r="Z10" i="6"/>
  <c r="Y10" i="6"/>
  <c r="X10" i="6"/>
  <c r="W10" i="6"/>
  <c r="V10" i="6"/>
  <c r="T10" i="6"/>
  <c r="S10" i="6"/>
  <c r="R10" i="6"/>
  <c r="Q10" i="6"/>
  <c r="P10" i="6"/>
  <c r="O10" i="6"/>
  <c r="N10" i="6"/>
  <c r="N28" i="6" s="1"/>
  <c r="M10" i="6"/>
  <c r="H10" i="6"/>
  <c r="GO9" i="6"/>
  <c r="GM9" i="6"/>
  <c r="GL9" i="6"/>
  <c r="GK9" i="6"/>
  <c r="FW9" i="6"/>
  <c r="FU9" i="6"/>
  <c r="FT9" i="6"/>
  <c r="FS9" i="6"/>
  <c r="FN9" i="6"/>
  <c r="FL9" i="6"/>
  <c r="FK9" i="6"/>
  <c r="FJ9" i="6"/>
  <c r="FH9" i="6"/>
  <c r="FG9" i="6"/>
  <c r="FF9" i="6"/>
  <c r="FE9" i="6"/>
  <c r="FD9" i="6"/>
  <c r="FC9" i="6"/>
  <c r="FB9" i="6"/>
  <c r="FA9" i="6"/>
  <c r="EV9" i="6"/>
  <c r="ET9" i="6"/>
  <c r="ES9" i="6"/>
  <c r="ER9" i="6"/>
  <c r="EM9" i="6"/>
  <c r="EK9" i="6"/>
  <c r="EJ9" i="6"/>
  <c r="EI9" i="6"/>
  <c r="ED9" i="6"/>
  <c r="EB9" i="6"/>
  <c r="EA9" i="6"/>
  <c r="DZ9" i="6"/>
  <c r="DU9" i="6"/>
  <c r="DS9" i="6"/>
  <c r="DR9" i="6"/>
  <c r="DQ9" i="6"/>
  <c r="DL9" i="6"/>
  <c r="DJ9" i="6"/>
  <c r="DI9" i="6"/>
  <c r="DH9" i="6"/>
  <c r="DC9" i="6"/>
  <c r="DA9" i="6"/>
  <c r="CZ9" i="6"/>
  <c r="CY9" i="6"/>
  <c r="CT9" i="6"/>
  <c r="CR9" i="6"/>
  <c r="CQ9" i="6"/>
  <c r="CP9" i="6"/>
  <c r="CK9" i="6"/>
  <c r="CI9" i="6"/>
  <c r="CH9" i="6"/>
  <c r="CG9" i="6"/>
  <c r="BS9" i="6"/>
  <c r="BQ9" i="6"/>
  <c r="BP9" i="6"/>
  <c r="BO9" i="6"/>
  <c r="BJ9" i="6"/>
  <c r="BH9" i="6"/>
  <c r="BG9" i="6"/>
  <c r="BF9" i="6"/>
  <c r="BA9" i="6"/>
  <c r="AY9" i="6"/>
  <c r="AX9" i="6"/>
  <c r="AW9" i="6"/>
  <c r="AR9" i="6"/>
  <c r="AP9" i="6"/>
  <c r="AO9" i="6"/>
  <c r="AN9" i="6"/>
  <c r="AI9" i="6"/>
  <c r="AG9" i="6"/>
  <c r="AF9" i="6"/>
  <c r="AE9" i="6"/>
  <c r="Z9" i="6"/>
  <c r="X9" i="6"/>
  <c r="W9" i="6"/>
  <c r="V9" i="6"/>
  <c r="Q9" i="6"/>
  <c r="O9" i="6"/>
  <c r="N9" i="6"/>
  <c r="M9" i="6"/>
  <c r="GO8" i="6"/>
  <c r="GM8" i="6"/>
  <c r="GL8" i="6"/>
  <c r="GK8" i="6"/>
  <c r="FW8" i="6"/>
  <c r="FU8" i="6"/>
  <c r="FT8" i="6"/>
  <c r="FS8" i="6"/>
  <c r="FN8" i="6"/>
  <c r="FL8" i="6"/>
  <c r="FK8" i="6"/>
  <c r="FJ8" i="6"/>
  <c r="FH8" i="6"/>
  <c r="FG8" i="6"/>
  <c r="FF8" i="6"/>
  <c r="FE8" i="6"/>
  <c r="FD8" i="6"/>
  <c r="FC8" i="6"/>
  <c r="FB8" i="6"/>
  <c r="FA8" i="6"/>
  <c r="EV8" i="6"/>
  <c r="ET8" i="6"/>
  <c r="ES8" i="6"/>
  <c r="ER8" i="6"/>
  <c r="EM8" i="6"/>
  <c r="EK8" i="6"/>
  <c r="EJ8" i="6"/>
  <c r="EI8" i="6"/>
  <c r="ED8" i="6"/>
  <c r="EB8" i="6"/>
  <c r="EA8" i="6"/>
  <c r="DZ8" i="6"/>
  <c r="DU8" i="6"/>
  <c r="DS8" i="6"/>
  <c r="DR8" i="6"/>
  <c r="DQ8" i="6"/>
  <c r="DL8" i="6"/>
  <c r="DJ8" i="6"/>
  <c r="DI8" i="6"/>
  <c r="DH8" i="6"/>
  <c r="DC8" i="6"/>
  <c r="DA8" i="6"/>
  <c r="CZ8" i="6"/>
  <c r="CY8" i="6"/>
  <c r="CT8" i="6"/>
  <c r="CR8" i="6"/>
  <c r="CQ8" i="6"/>
  <c r="CP8" i="6"/>
  <c r="CK8" i="6"/>
  <c r="CI8" i="6"/>
  <c r="CH8" i="6"/>
  <c r="CG8" i="6"/>
  <c r="BS8" i="6"/>
  <c r="BQ8" i="6"/>
  <c r="BP8" i="6"/>
  <c r="BO8" i="6"/>
  <c r="BJ8" i="6"/>
  <c r="BH8" i="6"/>
  <c r="BG8" i="6"/>
  <c r="BF8" i="6"/>
  <c r="BA8" i="6"/>
  <c r="AY8" i="6"/>
  <c r="AX8" i="6"/>
  <c r="AW8" i="6"/>
  <c r="AR8" i="6"/>
  <c r="AP8" i="6"/>
  <c r="AO8" i="6"/>
  <c r="AN8" i="6"/>
  <c r="AI8" i="6"/>
  <c r="AG8" i="6"/>
  <c r="AF8" i="6"/>
  <c r="AE8" i="6"/>
  <c r="Z8" i="6"/>
  <c r="X8" i="6"/>
  <c r="W8" i="6"/>
  <c r="V8" i="6"/>
  <c r="Q8" i="6"/>
  <c r="O8" i="6"/>
  <c r="N8" i="6"/>
  <c r="M8" i="6"/>
  <c r="HJ7" i="6"/>
  <c r="HF7" i="6"/>
  <c r="HA7" i="6"/>
  <c r="GW7" i="6"/>
  <c r="GR7" i="6"/>
  <c r="GN7" i="6"/>
  <c r="GI7" i="6"/>
  <c r="GE7" i="6"/>
  <c r="FV7" i="6"/>
  <c r="FQ7" i="6"/>
  <c r="FM7" i="6"/>
  <c r="FH7" i="6"/>
  <c r="FD7" i="6"/>
  <c r="EY7" i="6"/>
  <c r="EU7" i="6"/>
  <c r="EP7" i="6"/>
  <c r="EL7" i="6"/>
  <c r="EG7" i="6"/>
  <c r="EC7" i="6"/>
  <c r="DX7" i="6"/>
  <c r="DT7" i="6"/>
  <c r="DO7" i="6"/>
  <c r="DK7" i="6"/>
  <c r="DF7" i="6"/>
  <c r="DB7" i="6"/>
  <c r="CW7" i="6"/>
  <c r="CS7" i="6"/>
  <c r="CN7" i="6"/>
  <c r="CJ7" i="6"/>
  <c r="CE7" i="6"/>
  <c r="CD7" i="6"/>
  <c r="CC7" i="6"/>
  <c r="CB7" i="6"/>
  <c r="CA7" i="6"/>
  <c r="BZ7" i="6"/>
  <c r="BY7" i="6"/>
  <c r="BX7" i="6"/>
  <c r="BV7" i="6"/>
  <c r="BR7" i="6"/>
  <c r="BM7" i="6"/>
  <c r="BI7" i="6"/>
  <c r="BD7" i="6"/>
  <c r="AZ7" i="6"/>
  <c r="AU7" i="6"/>
  <c r="AQ7" i="6"/>
  <c r="AL7" i="6"/>
  <c r="AH7" i="6"/>
  <c r="AC7" i="6"/>
  <c r="Y7" i="6"/>
  <c r="T7" i="6"/>
  <c r="P7" i="6"/>
  <c r="GF26" i="5"/>
  <c r="GE26" i="5"/>
  <c r="GD26" i="5"/>
  <c r="DU26" i="5"/>
  <c r="DE26" i="5"/>
  <c r="AC26" i="5"/>
  <c r="FM25" i="5"/>
  <c r="FI25" i="5"/>
  <c r="ET25" i="5"/>
  <c r="ES25" i="5"/>
  <c r="ER25" i="5"/>
  <c r="EQ25" i="5"/>
  <c r="EP25" i="5"/>
  <c r="EO25" i="5"/>
  <c r="EN25" i="5"/>
  <c r="EM25" i="5"/>
  <c r="EU25" i="5" s="1"/>
  <c r="EJ25" i="5"/>
  <c r="EI25" i="5"/>
  <c r="EH25" i="5"/>
  <c r="EG25" i="5"/>
  <c r="EF25" i="5"/>
  <c r="EE25" i="5"/>
  <c r="ED25" i="5"/>
  <c r="EC25" i="5"/>
  <c r="DZ25" i="5"/>
  <c r="DY25" i="5"/>
  <c r="DX25" i="5"/>
  <c r="DW25" i="5"/>
  <c r="DV25" i="5"/>
  <c r="DU25" i="5"/>
  <c r="DT25" i="5"/>
  <c r="DS25" i="5"/>
  <c r="DP25" i="5"/>
  <c r="DO25" i="5"/>
  <c r="DN25" i="5"/>
  <c r="DM25" i="5"/>
  <c r="DL25" i="5"/>
  <c r="DK25" i="5"/>
  <c r="DJ25" i="5"/>
  <c r="DI25" i="5"/>
  <c r="DF25" i="5"/>
  <c r="DE25" i="5"/>
  <c r="DD25" i="5"/>
  <c r="DC25" i="5"/>
  <c r="DB25" i="5"/>
  <c r="DA25" i="5"/>
  <c r="CZ25" i="5"/>
  <c r="CY25" i="5"/>
  <c r="CV25" i="5"/>
  <c r="CU25" i="5"/>
  <c r="CT25" i="5"/>
  <c r="CS25" i="5"/>
  <c r="FA25" i="5" s="1"/>
  <c r="CR25" i="5"/>
  <c r="CQ25" i="5"/>
  <c r="CP25" i="5"/>
  <c r="CO25" i="5"/>
  <c r="CL25" i="5"/>
  <c r="CK25" i="5"/>
  <c r="CJ25" i="5"/>
  <c r="CI25" i="5"/>
  <c r="CH25" i="5"/>
  <c r="CG25" i="5"/>
  <c r="CF25" i="5"/>
  <c r="CE25" i="5"/>
  <c r="CM25" i="5" s="1"/>
  <c r="CB25" i="5"/>
  <c r="CA25" i="5"/>
  <c r="BZ25" i="5"/>
  <c r="BY25" i="5"/>
  <c r="BX25" i="5"/>
  <c r="BW25" i="5"/>
  <c r="BV25" i="5"/>
  <c r="BU25" i="5"/>
  <c r="BS25" i="5"/>
  <c r="BR25" i="5"/>
  <c r="BQ25" i="5"/>
  <c r="BP25" i="5"/>
  <c r="BO25" i="5"/>
  <c r="BN25" i="5"/>
  <c r="BM25" i="5"/>
  <c r="BL25" i="5"/>
  <c r="BK25" i="5"/>
  <c r="BH25" i="5"/>
  <c r="BG25" i="5"/>
  <c r="BF25" i="5"/>
  <c r="BE25" i="5"/>
  <c r="BD25" i="5"/>
  <c r="BC25" i="5"/>
  <c r="BB25" i="5"/>
  <c r="BA25" i="5"/>
  <c r="AX25" i="5"/>
  <c r="AW25" i="5"/>
  <c r="AV25" i="5"/>
  <c r="AU25" i="5"/>
  <c r="AT25" i="5"/>
  <c r="AS25" i="5"/>
  <c r="AR25" i="5"/>
  <c r="AQ25" i="5"/>
  <c r="AN25" i="5"/>
  <c r="AM25" i="5"/>
  <c r="AL25" i="5"/>
  <c r="AK25" i="5"/>
  <c r="AJ25" i="5"/>
  <c r="AI25" i="5"/>
  <c r="AH25" i="5"/>
  <c r="AG25" i="5"/>
  <c r="AO25" i="5" s="1"/>
  <c r="AD25" i="5"/>
  <c r="AC25" i="5"/>
  <c r="AB25" i="5"/>
  <c r="AA25" i="5"/>
  <c r="Z25" i="5"/>
  <c r="Y25" i="5"/>
  <c r="X25" i="5"/>
  <c r="W25" i="5"/>
  <c r="T25" i="5"/>
  <c r="S25" i="5"/>
  <c r="R25" i="5"/>
  <c r="Q25" i="5"/>
  <c r="P25" i="5"/>
  <c r="O25" i="5"/>
  <c r="N25" i="5"/>
  <c r="M25" i="5"/>
  <c r="J25" i="5"/>
  <c r="I25" i="5"/>
  <c r="H25" i="5"/>
  <c r="G25" i="5"/>
  <c r="F25" i="5"/>
  <c r="E25" i="5"/>
  <c r="D25" i="5"/>
  <c r="C25" i="5"/>
  <c r="FN24" i="5"/>
  <c r="FK24" i="5"/>
  <c r="FG24" i="5"/>
  <c r="ET24" i="5"/>
  <c r="ES24" i="5"/>
  <c r="ER24" i="5"/>
  <c r="EQ24" i="5"/>
  <c r="EP24" i="5"/>
  <c r="EO24" i="5"/>
  <c r="EN24" i="5"/>
  <c r="EM24" i="5"/>
  <c r="EJ24" i="5"/>
  <c r="EI24" i="5"/>
  <c r="EH24" i="5"/>
  <c r="EG24" i="5"/>
  <c r="EF24" i="5"/>
  <c r="EE24" i="5"/>
  <c r="ED24" i="5"/>
  <c r="EC24" i="5"/>
  <c r="DZ24" i="5"/>
  <c r="DY24" i="5"/>
  <c r="DX24" i="5"/>
  <c r="DW24" i="5"/>
  <c r="DV24" i="5"/>
  <c r="DU24" i="5"/>
  <c r="DT24" i="5"/>
  <c r="DS24" i="5"/>
  <c r="DP24" i="5"/>
  <c r="DO24" i="5"/>
  <c r="DN24" i="5"/>
  <c r="DM24" i="5"/>
  <c r="DL24" i="5"/>
  <c r="DK24" i="5"/>
  <c r="DJ24" i="5"/>
  <c r="DI24" i="5"/>
  <c r="DQ24" i="5" s="1"/>
  <c r="DF24" i="5"/>
  <c r="DE24" i="5"/>
  <c r="DD24" i="5"/>
  <c r="DC24" i="5"/>
  <c r="DB24" i="5"/>
  <c r="DA24" i="5"/>
  <c r="CZ24" i="5"/>
  <c r="CY24" i="5"/>
  <c r="CV24" i="5"/>
  <c r="CU24" i="5"/>
  <c r="CT24" i="5"/>
  <c r="CS24" i="5"/>
  <c r="CR24" i="5"/>
  <c r="CQ24" i="5"/>
  <c r="CP24" i="5"/>
  <c r="EX24" i="5" s="1"/>
  <c r="CO24" i="5"/>
  <c r="CL24" i="5"/>
  <c r="CK24" i="5"/>
  <c r="CJ24" i="5"/>
  <c r="CI24" i="5"/>
  <c r="CH24" i="5"/>
  <c r="CG24" i="5"/>
  <c r="CF24" i="5"/>
  <c r="CE24" i="5"/>
  <c r="CB24" i="5"/>
  <c r="CA24" i="5"/>
  <c r="BZ24" i="5"/>
  <c r="BY24" i="5"/>
  <c r="BX24" i="5"/>
  <c r="BW24" i="5"/>
  <c r="BV24" i="5"/>
  <c r="BU24" i="5"/>
  <c r="CC24" i="5" s="1"/>
  <c r="BS24" i="5"/>
  <c r="BR24" i="5"/>
  <c r="BQ24" i="5"/>
  <c r="BP24" i="5"/>
  <c r="BO24" i="5"/>
  <c r="BN24" i="5"/>
  <c r="BM24" i="5"/>
  <c r="BL24" i="5"/>
  <c r="BK24" i="5"/>
  <c r="BH24" i="5"/>
  <c r="BG24" i="5"/>
  <c r="BF24" i="5"/>
  <c r="BE24" i="5"/>
  <c r="BD24" i="5"/>
  <c r="BC24" i="5"/>
  <c r="BB24" i="5"/>
  <c r="BA24" i="5"/>
  <c r="AX24" i="5"/>
  <c r="AW24" i="5"/>
  <c r="AV24" i="5"/>
  <c r="AU24" i="5"/>
  <c r="AT24" i="5"/>
  <c r="AS24" i="5"/>
  <c r="AR24" i="5"/>
  <c r="AQ24" i="5"/>
  <c r="AY24" i="5" s="1"/>
  <c r="AN24" i="5"/>
  <c r="AM24" i="5"/>
  <c r="AL24" i="5"/>
  <c r="AK24" i="5"/>
  <c r="AJ24" i="5"/>
  <c r="AI24" i="5"/>
  <c r="AH24" i="5"/>
  <c r="AG24" i="5"/>
  <c r="AD24" i="5"/>
  <c r="AC24" i="5"/>
  <c r="AB24" i="5"/>
  <c r="AA24" i="5"/>
  <c r="Z24" i="5"/>
  <c r="Y24" i="5"/>
  <c r="X24" i="5"/>
  <c r="W24" i="5"/>
  <c r="T24" i="5"/>
  <c r="S24" i="5"/>
  <c r="R24" i="5"/>
  <c r="Q24" i="5"/>
  <c r="P24" i="5"/>
  <c r="O24" i="5"/>
  <c r="N24" i="5"/>
  <c r="M24" i="5"/>
  <c r="J24" i="5"/>
  <c r="I24" i="5"/>
  <c r="H24" i="5"/>
  <c r="G24" i="5"/>
  <c r="F24" i="5"/>
  <c r="E24" i="5"/>
  <c r="D24" i="5"/>
  <c r="C24" i="5"/>
  <c r="FK23" i="5"/>
  <c r="FG23" i="5"/>
  <c r="FA23" i="5"/>
  <c r="FU23" i="5" s="1"/>
  <c r="ET23" i="5"/>
  <c r="ES23" i="5"/>
  <c r="ER23" i="5"/>
  <c r="EQ23" i="5"/>
  <c r="EP23" i="5"/>
  <c r="EO23" i="5"/>
  <c r="EN23" i="5"/>
  <c r="EM23" i="5"/>
  <c r="EJ23" i="5"/>
  <c r="EI23" i="5"/>
  <c r="EH23" i="5"/>
  <c r="EG23" i="5"/>
  <c r="EF23" i="5"/>
  <c r="EE23" i="5"/>
  <c r="ED23" i="5"/>
  <c r="EC23" i="5"/>
  <c r="DZ23" i="5"/>
  <c r="DY23" i="5"/>
  <c r="DX23" i="5"/>
  <c r="DW23" i="5"/>
  <c r="DV23" i="5"/>
  <c r="DU23" i="5"/>
  <c r="DT23" i="5"/>
  <c r="DS23" i="5"/>
  <c r="EA23" i="5" s="1"/>
  <c r="DP23" i="5"/>
  <c r="DO23" i="5"/>
  <c r="DN23" i="5"/>
  <c r="DM23" i="5"/>
  <c r="DL23" i="5"/>
  <c r="DK23" i="5"/>
  <c r="DJ23" i="5"/>
  <c r="DI23" i="5"/>
  <c r="DF23" i="5"/>
  <c r="DE23" i="5"/>
  <c r="DD23" i="5"/>
  <c r="DC23" i="5"/>
  <c r="DB23" i="5"/>
  <c r="DA23" i="5"/>
  <c r="CZ23" i="5"/>
  <c r="CY23" i="5"/>
  <c r="DG23" i="5" s="1"/>
  <c r="CV23" i="5"/>
  <c r="CU23" i="5"/>
  <c r="CT23" i="5"/>
  <c r="CS23" i="5"/>
  <c r="CR23" i="5"/>
  <c r="CQ23" i="5"/>
  <c r="CP23" i="5"/>
  <c r="CO23" i="5"/>
  <c r="CL23" i="5"/>
  <c r="CK23" i="5"/>
  <c r="CJ23" i="5"/>
  <c r="CI23" i="5"/>
  <c r="CH23" i="5"/>
  <c r="CG23" i="5"/>
  <c r="CF23" i="5"/>
  <c r="CE23" i="5"/>
  <c r="CB23" i="5"/>
  <c r="CA23" i="5"/>
  <c r="BZ23" i="5"/>
  <c r="BY23" i="5"/>
  <c r="BX23" i="5"/>
  <c r="BW23" i="5"/>
  <c r="BV23" i="5"/>
  <c r="BU23" i="5"/>
  <c r="BS23" i="5"/>
  <c r="BR23" i="5"/>
  <c r="BQ23" i="5"/>
  <c r="BP23" i="5"/>
  <c r="BO23" i="5"/>
  <c r="BN23" i="5"/>
  <c r="BM23" i="5"/>
  <c r="BL23" i="5"/>
  <c r="BK23" i="5"/>
  <c r="BH23" i="5"/>
  <c r="BG23" i="5"/>
  <c r="BF23" i="5"/>
  <c r="BE23" i="5"/>
  <c r="BD23" i="5"/>
  <c r="BC23" i="5"/>
  <c r="BB23" i="5"/>
  <c r="BA23" i="5"/>
  <c r="AX23" i="5"/>
  <c r="AW23" i="5"/>
  <c r="AV23" i="5"/>
  <c r="AU23" i="5"/>
  <c r="AT23" i="5"/>
  <c r="AS23" i="5"/>
  <c r="AR23" i="5"/>
  <c r="AQ23" i="5"/>
  <c r="AN23" i="5"/>
  <c r="AM23" i="5"/>
  <c r="AL23" i="5"/>
  <c r="AK23" i="5"/>
  <c r="AJ23" i="5"/>
  <c r="AI23" i="5"/>
  <c r="AH23" i="5"/>
  <c r="AG23" i="5"/>
  <c r="AO23" i="5" s="1"/>
  <c r="AD23" i="5"/>
  <c r="AC23" i="5"/>
  <c r="AB23" i="5"/>
  <c r="AA23" i="5"/>
  <c r="Z23" i="5"/>
  <c r="Y23" i="5"/>
  <c r="X23" i="5"/>
  <c r="W23" i="5"/>
  <c r="T23" i="5"/>
  <c r="S23" i="5"/>
  <c r="R23" i="5"/>
  <c r="Q23" i="5"/>
  <c r="P23" i="5"/>
  <c r="O23" i="5"/>
  <c r="N23" i="5"/>
  <c r="M23" i="5"/>
  <c r="J23" i="5"/>
  <c r="I23" i="5"/>
  <c r="H23" i="5"/>
  <c r="G23" i="5"/>
  <c r="F23" i="5"/>
  <c r="E23" i="5"/>
  <c r="D23" i="5"/>
  <c r="C23" i="5"/>
  <c r="FM22" i="5"/>
  <c r="FI22" i="5"/>
  <c r="ET22" i="5"/>
  <c r="ES22" i="5"/>
  <c r="ER22" i="5"/>
  <c r="EQ22" i="5"/>
  <c r="EP22" i="5"/>
  <c r="EO22" i="5"/>
  <c r="EN22" i="5"/>
  <c r="EM22" i="5"/>
  <c r="EJ22" i="5"/>
  <c r="EI22" i="5"/>
  <c r="EH22" i="5"/>
  <c r="EG22" i="5"/>
  <c r="EF22" i="5"/>
  <c r="EE22" i="5"/>
  <c r="ED22" i="5"/>
  <c r="EC22" i="5"/>
  <c r="DZ22" i="5"/>
  <c r="DY22" i="5"/>
  <c r="DX22" i="5"/>
  <c r="DW22" i="5"/>
  <c r="DV22" i="5"/>
  <c r="DU22" i="5"/>
  <c r="DT22" i="5"/>
  <c r="DS22" i="5"/>
  <c r="DP22" i="5"/>
  <c r="DO22" i="5"/>
  <c r="DN22" i="5"/>
  <c r="DM22" i="5"/>
  <c r="DL22" i="5"/>
  <c r="DK22" i="5"/>
  <c r="DJ22" i="5"/>
  <c r="DI22" i="5"/>
  <c r="DQ22" i="5" s="1"/>
  <c r="DF22" i="5"/>
  <c r="DE22" i="5"/>
  <c r="DD22" i="5"/>
  <c r="DC22" i="5"/>
  <c r="DB22" i="5"/>
  <c r="DA22" i="5"/>
  <c r="CZ22" i="5"/>
  <c r="CY22" i="5"/>
  <c r="CV22" i="5"/>
  <c r="CU22" i="5"/>
  <c r="CT22" i="5"/>
  <c r="CS22" i="5"/>
  <c r="CR22" i="5"/>
  <c r="CQ22" i="5"/>
  <c r="CP22" i="5"/>
  <c r="EX22" i="5" s="1"/>
  <c r="CO22" i="5"/>
  <c r="CL22" i="5"/>
  <c r="CK22" i="5"/>
  <c r="CJ22" i="5"/>
  <c r="CI22" i="5"/>
  <c r="CH22" i="5"/>
  <c r="CG22" i="5"/>
  <c r="CF22" i="5"/>
  <c r="CE22" i="5"/>
  <c r="CB22" i="5"/>
  <c r="CA22" i="5"/>
  <c r="BZ22" i="5"/>
  <c r="BY22" i="5"/>
  <c r="BX22" i="5"/>
  <c r="BW22" i="5"/>
  <c r="BV22" i="5"/>
  <c r="BU22" i="5"/>
  <c r="CC22" i="5" s="1"/>
  <c r="BS22" i="5"/>
  <c r="BR22" i="5"/>
  <c r="BQ22" i="5"/>
  <c r="BP22" i="5"/>
  <c r="BO22" i="5"/>
  <c r="BN22" i="5"/>
  <c r="BM22" i="5"/>
  <c r="BL22" i="5"/>
  <c r="BK22" i="5"/>
  <c r="BH22" i="5"/>
  <c r="BG22" i="5"/>
  <c r="BF22" i="5"/>
  <c r="BE22" i="5"/>
  <c r="BD22" i="5"/>
  <c r="BC22" i="5"/>
  <c r="BB22" i="5"/>
  <c r="BA22" i="5"/>
  <c r="AX22" i="5"/>
  <c r="AW22" i="5"/>
  <c r="AV22" i="5"/>
  <c r="AU22" i="5"/>
  <c r="AT22" i="5"/>
  <c r="AS22" i="5"/>
  <c r="AR22" i="5"/>
  <c r="AQ22" i="5"/>
  <c r="AN22" i="5"/>
  <c r="AM22" i="5"/>
  <c r="AL22" i="5"/>
  <c r="AK22" i="5"/>
  <c r="AJ22" i="5"/>
  <c r="AI22" i="5"/>
  <c r="AH22" i="5"/>
  <c r="AG22" i="5"/>
  <c r="AD22" i="5"/>
  <c r="AC22" i="5"/>
  <c r="AB22" i="5"/>
  <c r="AA22" i="5"/>
  <c r="Z22" i="5"/>
  <c r="Y22" i="5"/>
  <c r="X22" i="5"/>
  <c r="W22" i="5"/>
  <c r="AE22" i="5" s="1"/>
  <c r="T22" i="5"/>
  <c r="S22" i="5"/>
  <c r="R22" i="5"/>
  <c r="Q22" i="5"/>
  <c r="P22" i="5"/>
  <c r="O22" i="5"/>
  <c r="N22" i="5"/>
  <c r="M22" i="5"/>
  <c r="J22" i="5"/>
  <c r="I22" i="5"/>
  <c r="H22" i="5"/>
  <c r="G22" i="5"/>
  <c r="F22" i="5"/>
  <c r="E22" i="5"/>
  <c r="D22" i="5"/>
  <c r="C22" i="5"/>
  <c r="K22" i="5" s="1"/>
  <c r="ET21" i="5"/>
  <c r="ES21" i="5"/>
  <c r="ER21" i="5"/>
  <c r="EQ21" i="5"/>
  <c r="EP21" i="5"/>
  <c r="EO21" i="5"/>
  <c r="EN21" i="5"/>
  <c r="EM21" i="5"/>
  <c r="EJ21" i="5"/>
  <c r="EI21" i="5"/>
  <c r="EH21" i="5"/>
  <c r="EG21" i="5"/>
  <c r="FA21" i="5" s="1"/>
  <c r="EF21" i="5"/>
  <c r="EE21" i="5"/>
  <c r="ED21" i="5"/>
  <c r="EC21" i="5"/>
  <c r="DZ21" i="5"/>
  <c r="DY21" i="5"/>
  <c r="DX21" i="5"/>
  <c r="DW21" i="5"/>
  <c r="DV21" i="5"/>
  <c r="DU21" i="5"/>
  <c r="DT21" i="5"/>
  <c r="DS21" i="5"/>
  <c r="DP21" i="5"/>
  <c r="DO21" i="5"/>
  <c r="DN21" i="5"/>
  <c r="DM21" i="5"/>
  <c r="DL21" i="5"/>
  <c r="DK21" i="5"/>
  <c r="DJ21" i="5"/>
  <c r="DI21" i="5"/>
  <c r="DF21" i="5"/>
  <c r="DE21" i="5"/>
  <c r="DD21" i="5"/>
  <c r="DC21" i="5"/>
  <c r="DB21" i="5"/>
  <c r="DA21" i="5"/>
  <c r="CZ21" i="5"/>
  <c r="CY21" i="5"/>
  <c r="DG21" i="5" s="1"/>
  <c r="CV21" i="5"/>
  <c r="CU21" i="5"/>
  <c r="CT21" i="5"/>
  <c r="CS21" i="5"/>
  <c r="CR21" i="5"/>
  <c r="CQ21" i="5"/>
  <c r="CP21" i="5"/>
  <c r="CO21" i="5"/>
  <c r="CL21" i="5"/>
  <c r="CK21" i="5"/>
  <c r="CJ21" i="5"/>
  <c r="CI21" i="5"/>
  <c r="CH21" i="5"/>
  <c r="CG21" i="5"/>
  <c r="CF21" i="5"/>
  <c r="CE21" i="5"/>
  <c r="CB21" i="5"/>
  <c r="CA21" i="5"/>
  <c r="BZ21" i="5"/>
  <c r="BY21" i="5"/>
  <c r="BX21" i="5"/>
  <c r="BW21" i="5"/>
  <c r="BV21" i="5"/>
  <c r="BU21" i="5"/>
  <c r="BS21" i="5"/>
  <c r="BR21" i="5"/>
  <c r="BQ21" i="5"/>
  <c r="BP21" i="5"/>
  <c r="BO21" i="5"/>
  <c r="BN21" i="5"/>
  <c r="BM21" i="5"/>
  <c r="BL21" i="5"/>
  <c r="BK21" i="5"/>
  <c r="BH21" i="5"/>
  <c r="BG21" i="5"/>
  <c r="BF21" i="5"/>
  <c r="BE21" i="5"/>
  <c r="BD21" i="5"/>
  <c r="BC21" i="5"/>
  <c r="BB21" i="5"/>
  <c r="BA21" i="5"/>
  <c r="AX21" i="5"/>
  <c r="AW21" i="5"/>
  <c r="AV21" i="5"/>
  <c r="AU21" i="5"/>
  <c r="AT21" i="5"/>
  <c r="AS21" i="5"/>
  <c r="AR21" i="5"/>
  <c r="AQ21" i="5"/>
  <c r="AN21" i="5"/>
  <c r="AM21" i="5"/>
  <c r="AL21" i="5"/>
  <c r="AK21" i="5"/>
  <c r="AJ21" i="5"/>
  <c r="AI21" i="5"/>
  <c r="AH21" i="5"/>
  <c r="AG21" i="5"/>
  <c r="AO21" i="5" s="1"/>
  <c r="AD21" i="5"/>
  <c r="AC21" i="5"/>
  <c r="AB21" i="5"/>
  <c r="AA21" i="5"/>
  <c r="Z21" i="5"/>
  <c r="Y21" i="5"/>
  <c r="X21" i="5"/>
  <c r="W21" i="5"/>
  <c r="T21" i="5"/>
  <c r="S21" i="5"/>
  <c r="R21" i="5"/>
  <c r="FB21" i="5" s="1"/>
  <c r="Q21" i="5"/>
  <c r="P21" i="5"/>
  <c r="O21" i="5"/>
  <c r="N21" i="5"/>
  <c r="EX21" i="5" s="1"/>
  <c r="M21" i="5"/>
  <c r="J21" i="5"/>
  <c r="FD21" i="5" s="1"/>
  <c r="I21" i="5"/>
  <c r="H21" i="5"/>
  <c r="G21" i="5"/>
  <c r="F21" i="5"/>
  <c r="EZ21" i="5" s="1"/>
  <c r="E21" i="5"/>
  <c r="D21" i="5"/>
  <c r="C21" i="5"/>
  <c r="FM20" i="5"/>
  <c r="FI20" i="5"/>
  <c r="ET20" i="5"/>
  <c r="ES20" i="5"/>
  <c r="ER20" i="5"/>
  <c r="EQ20" i="5"/>
  <c r="EP20" i="5"/>
  <c r="EO20" i="5"/>
  <c r="EN20" i="5"/>
  <c r="EM20" i="5"/>
  <c r="EJ20" i="5"/>
  <c r="EI20" i="5"/>
  <c r="EH20" i="5"/>
  <c r="EG20" i="5"/>
  <c r="EF20" i="5"/>
  <c r="EE20" i="5"/>
  <c r="ED20" i="5"/>
  <c r="EC20" i="5"/>
  <c r="DZ20" i="5"/>
  <c r="DY20" i="5"/>
  <c r="DX20" i="5"/>
  <c r="DW20" i="5"/>
  <c r="DV20" i="5"/>
  <c r="DU20" i="5"/>
  <c r="DT20" i="5"/>
  <c r="DS20" i="5"/>
  <c r="DP20" i="5"/>
  <c r="DO20" i="5"/>
  <c r="DN20" i="5"/>
  <c r="DM20" i="5"/>
  <c r="DL20" i="5"/>
  <c r="DK20" i="5"/>
  <c r="DJ20" i="5"/>
  <c r="DI20" i="5"/>
  <c r="DQ20" i="5" s="1"/>
  <c r="DF20" i="5"/>
  <c r="DE20" i="5"/>
  <c r="DD20" i="5"/>
  <c r="DC20" i="5"/>
  <c r="DB20" i="5"/>
  <c r="DA20" i="5"/>
  <c r="CZ20" i="5"/>
  <c r="CY20" i="5"/>
  <c r="CV20" i="5"/>
  <c r="CU20" i="5"/>
  <c r="CT20" i="5"/>
  <c r="CS20" i="5"/>
  <c r="CR20" i="5"/>
  <c r="CQ20" i="5"/>
  <c r="CP20" i="5"/>
  <c r="EX20" i="5" s="1"/>
  <c r="CO20" i="5"/>
  <c r="CL20" i="5"/>
  <c r="CK20" i="5"/>
  <c r="CJ20" i="5"/>
  <c r="CI20" i="5"/>
  <c r="CH20" i="5"/>
  <c r="CG20" i="5"/>
  <c r="CF20" i="5"/>
  <c r="CE20" i="5"/>
  <c r="CB20" i="5"/>
  <c r="CA20" i="5"/>
  <c r="BZ20" i="5"/>
  <c r="FB20" i="5" s="1"/>
  <c r="BY20" i="5"/>
  <c r="BX20" i="5"/>
  <c r="BW20" i="5"/>
  <c r="BV20" i="5"/>
  <c r="BU20" i="5"/>
  <c r="CC20" i="5" s="1"/>
  <c r="BS20" i="5"/>
  <c r="BR20" i="5"/>
  <c r="BQ20" i="5"/>
  <c r="BP20" i="5"/>
  <c r="BO20" i="5"/>
  <c r="BN20" i="5"/>
  <c r="BM20" i="5"/>
  <c r="BL20" i="5"/>
  <c r="BK20" i="5"/>
  <c r="BH20" i="5"/>
  <c r="BG20" i="5"/>
  <c r="BF20" i="5"/>
  <c r="BE20" i="5"/>
  <c r="BD20" i="5"/>
  <c r="BC20" i="5"/>
  <c r="BB20" i="5"/>
  <c r="BA20" i="5"/>
  <c r="AX20" i="5"/>
  <c r="AW20" i="5"/>
  <c r="AV20" i="5"/>
  <c r="AU20" i="5"/>
  <c r="AT20" i="5"/>
  <c r="AS20" i="5"/>
  <c r="AR20" i="5"/>
  <c r="AQ20" i="5"/>
  <c r="AY20" i="5" s="1"/>
  <c r="AN20" i="5"/>
  <c r="AM20" i="5"/>
  <c r="AL20" i="5"/>
  <c r="AK20" i="5"/>
  <c r="AJ20" i="5"/>
  <c r="AI20" i="5"/>
  <c r="AH20" i="5"/>
  <c r="AG20" i="5"/>
  <c r="AD20" i="5"/>
  <c r="AC20" i="5"/>
  <c r="AB20" i="5"/>
  <c r="AA20" i="5"/>
  <c r="Z20" i="5"/>
  <c r="Y20" i="5"/>
  <c r="X20" i="5"/>
  <c r="W20" i="5"/>
  <c r="AE20" i="5" s="1"/>
  <c r="T20" i="5"/>
  <c r="S20" i="5"/>
  <c r="R20" i="5"/>
  <c r="Q20" i="5"/>
  <c r="FA20" i="5" s="1"/>
  <c r="P20" i="5"/>
  <c r="O20" i="5"/>
  <c r="N20" i="5"/>
  <c r="M20" i="5"/>
  <c r="J20" i="5"/>
  <c r="I20" i="5"/>
  <c r="FC20" i="5" s="1"/>
  <c r="H20" i="5"/>
  <c r="G20" i="5"/>
  <c r="F20" i="5"/>
  <c r="E20" i="5"/>
  <c r="EY20" i="5" s="1"/>
  <c r="D20" i="5"/>
  <c r="C20" i="5"/>
  <c r="K20" i="5" s="1"/>
  <c r="ET19" i="5"/>
  <c r="ES19" i="5"/>
  <c r="ER19" i="5"/>
  <c r="EQ19" i="5"/>
  <c r="EP19" i="5"/>
  <c r="EO19" i="5"/>
  <c r="EN19" i="5"/>
  <c r="EM19" i="5"/>
  <c r="EJ19" i="5"/>
  <c r="EI19" i="5"/>
  <c r="EH19" i="5"/>
  <c r="EG19" i="5"/>
  <c r="EF19" i="5"/>
  <c r="EE19" i="5"/>
  <c r="ED19" i="5"/>
  <c r="EC19" i="5"/>
  <c r="DZ19" i="5"/>
  <c r="DY19" i="5"/>
  <c r="DX19" i="5"/>
  <c r="DW19" i="5"/>
  <c r="DV19" i="5"/>
  <c r="DU19" i="5"/>
  <c r="DT19" i="5"/>
  <c r="DS19" i="5"/>
  <c r="DP19" i="5"/>
  <c r="DO19" i="5"/>
  <c r="DN19" i="5"/>
  <c r="DM19" i="5"/>
  <c r="DL19" i="5"/>
  <c r="DK19" i="5"/>
  <c r="DJ19" i="5"/>
  <c r="DI19" i="5"/>
  <c r="DF19" i="5"/>
  <c r="DE19" i="5"/>
  <c r="DD19" i="5"/>
  <c r="DC19" i="5"/>
  <c r="DB19" i="5"/>
  <c r="DA19" i="5"/>
  <c r="CZ19" i="5"/>
  <c r="CY19" i="5"/>
  <c r="DG19" i="5" s="1"/>
  <c r="CV19" i="5"/>
  <c r="CU19" i="5"/>
  <c r="CT19" i="5"/>
  <c r="CS19" i="5"/>
  <c r="FA19" i="5" s="1"/>
  <c r="CR19" i="5"/>
  <c r="CQ19" i="5"/>
  <c r="CP19" i="5"/>
  <c r="CO19" i="5"/>
  <c r="CL19" i="5"/>
  <c r="CK19" i="5"/>
  <c r="CJ19" i="5"/>
  <c r="CI19" i="5"/>
  <c r="CH19" i="5"/>
  <c r="CG19" i="5"/>
  <c r="CF19" i="5"/>
  <c r="CE19" i="5"/>
  <c r="CB19" i="5"/>
  <c r="CA19" i="5"/>
  <c r="BZ19" i="5"/>
  <c r="BY19" i="5"/>
  <c r="BX19" i="5"/>
  <c r="BW19" i="5"/>
  <c r="BV19" i="5"/>
  <c r="BU19" i="5"/>
  <c r="BS19" i="5"/>
  <c r="BR19" i="5"/>
  <c r="BQ19" i="5"/>
  <c r="BP19" i="5"/>
  <c r="BO19" i="5"/>
  <c r="BN19" i="5"/>
  <c r="BM19" i="5"/>
  <c r="BL19" i="5"/>
  <c r="BK19" i="5"/>
  <c r="BH19" i="5"/>
  <c r="BG19" i="5"/>
  <c r="BF19" i="5"/>
  <c r="BE19" i="5"/>
  <c r="BD19" i="5"/>
  <c r="BC19" i="5"/>
  <c r="BB19" i="5"/>
  <c r="BA19" i="5"/>
  <c r="AX19" i="5"/>
  <c r="AW19" i="5"/>
  <c r="AV19" i="5"/>
  <c r="AU19" i="5"/>
  <c r="AT19" i="5"/>
  <c r="AS19" i="5"/>
  <c r="AR19" i="5"/>
  <c r="AQ19" i="5"/>
  <c r="AN19" i="5"/>
  <c r="AM19" i="5"/>
  <c r="AL19" i="5"/>
  <c r="AK19" i="5"/>
  <c r="AJ19" i="5"/>
  <c r="AI19" i="5"/>
  <c r="AH19" i="5"/>
  <c r="AG19" i="5"/>
  <c r="AO19" i="5" s="1"/>
  <c r="AD19" i="5"/>
  <c r="AC19" i="5"/>
  <c r="AB19" i="5"/>
  <c r="AA19" i="5"/>
  <c r="Z19" i="5"/>
  <c r="Y19" i="5"/>
  <c r="X19" i="5"/>
  <c r="W19" i="5"/>
  <c r="T19" i="5"/>
  <c r="S19" i="5"/>
  <c r="R19" i="5"/>
  <c r="Q19" i="5"/>
  <c r="P19" i="5"/>
  <c r="O19" i="5"/>
  <c r="N19" i="5"/>
  <c r="M19" i="5"/>
  <c r="J19" i="5"/>
  <c r="I19" i="5"/>
  <c r="H19" i="5"/>
  <c r="G19" i="5"/>
  <c r="F19" i="5"/>
  <c r="E19" i="5"/>
  <c r="D19" i="5"/>
  <c r="C19" i="5"/>
  <c r="FI18" i="5"/>
  <c r="ET18" i="5"/>
  <c r="ES18" i="5"/>
  <c r="ER18" i="5"/>
  <c r="EQ18" i="5"/>
  <c r="EP18" i="5"/>
  <c r="EO18" i="5"/>
  <c r="EN18" i="5"/>
  <c r="EM18" i="5"/>
  <c r="EJ18" i="5"/>
  <c r="EI18" i="5"/>
  <c r="EH18" i="5"/>
  <c r="EG18" i="5"/>
  <c r="EF18" i="5"/>
  <c r="EE18" i="5"/>
  <c r="ED18" i="5"/>
  <c r="EC18" i="5"/>
  <c r="EK18" i="5" s="1"/>
  <c r="DZ18" i="5"/>
  <c r="DY18" i="5"/>
  <c r="DX18" i="5"/>
  <c r="DW18" i="5"/>
  <c r="DV18" i="5"/>
  <c r="DU18" i="5"/>
  <c r="DT18" i="5"/>
  <c r="DS18" i="5"/>
  <c r="DP18" i="5"/>
  <c r="DO18" i="5"/>
  <c r="DN18" i="5"/>
  <c r="DM18" i="5"/>
  <c r="DL18" i="5"/>
  <c r="DK18" i="5"/>
  <c r="DJ18" i="5"/>
  <c r="DI18" i="5"/>
  <c r="DF18" i="5"/>
  <c r="DE18" i="5"/>
  <c r="DD18" i="5"/>
  <c r="DC18" i="5"/>
  <c r="DB18" i="5"/>
  <c r="DA18" i="5"/>
  <c r="CZ18" i="5"/>
  <c r="CY18" i="5"/>
  <c r="DG18" i="5" s="1"/>
  <c r="CV18" i="5"/>
  <c r="CU18" i="5"/>
  <c r="CT18" i="5"/>
  <c r="CS18" i="5"/>
  <c r="CR18" i="5"/>
  <c r="CQ18" i="5"/>
  <c r="CP18" i="5"/>
  <c r="CO18" i="5"/>
  <c r="CL18" i="5"/>
  <c r="CK18" i="5"/>
  <c r="CJ18" i="5"/>
  <c r="CI18" i="5"/>
  <c r="CH18" i="5"/>
  <c r="CG18" i="5"/>
  <c r="CF18" i="5"/>
  <c r="CE18" i="5"/>
  <c r="CB18" i="5"/>
  <c r="CA18" i="5"/>
  <c r="BZ18" i="5"/>
  <c r="BY18" i="5"/>
  <c r="BX18" i="5"/>
  <c r="BW18" i="5"/>
  <c r="BV18" i="5"/>
  <c r="BU18" i="5"/>
  <c r="BS18" i="5"/>
  <c r="BR18" i="5"/>
  <c r="BQ18" i="5"/>
  <c r="BP18" i="5"/>
  <c r="BO18" i="5"/>
  <c r="BN18" i="5"/>
  <c r="BM18" i="5"/>
  <c r="BL18" i="5"/>
  <c r="BK18" i="5"/>
  <c r="BH18" i="5"/>
  <c r="BG18" i="5"/>
  <c r="BF18" i="5"/>
  <c r="BE18" i="5"/>
  <c r="BD18" i="5"/>
  <c r="BC18" i="5"/>
  <c r="BB18" i="5"/>
  <c r="BA18" i="5"/>
  <c r="AX18" i="5"/>
  <c r="AW18" i="5"/>
  <c r="AV18" i="5"/>
  <c r="AU18" i="5"/>
  <c r="AT18" i="5"/>
  <c r="AS18" i="5"/>
  <c r="AR18" i="5"/>
  <c r="AQ18" i="5"/>
  <c r="AN18" i="5"/>
  <c r="AM18" i="5"/>
  <c r="AL18" i="5"/>
  <c r="FB18" i="5" s="1"/>
  <c r="AK18" i="5"/>
  <c r="AJ18" i="5"/>
  <c r="AI18" i="5"/>
  <c r="AH18" i="5"/>
  <c r="EX18" i="5" s="1"/>
  <c r="AG18" i="5"/>
  <c r="AD18" i="5"/>
  <c r="AC18" i="5"/>
  <c r="AB18" i="5"/>
  <c r="AA18" i="5"/>
  <c r="Z18" i="5"/>
  <c r="Y18" i="5"/>
  <c r="X18" i="5"/>
  <c r="W18" i="5"/>
  <c r="AE18" i="5" s="1"/>
  <c r="T18" i="5"/>
  <c r="S18" i="5"/>
  <c r="R18" i="5"/>
  <c r="Q18" i="5"/>
  <c r="FA18" i="5" s="1"/>
  <c r="P18" i="5"/>
  <c r="O18" i="5"/>
  <c r="N18" i="5"/>
  <c r="M18" i="5"/>
  <c r="J18" i="5"/>
  <c r="I18" i="5"/>
  <c r="FC18" i="5" s="1"/>
  <c r="H18" i="5"/>
  <c r="G18" i="5"/>
  <c r="F18" i="5"/>
  <c r="E18" i="5"/>
  <c r="EY18" i="5" s="1"/>
  <c r="D18" i="5"/>
  <c r="C18" i="5"/>
  <c r="K18" i="5" s="1"/>
  <c r="ET17" i="5"/>
  <c r="ES17" i="5"/>
  <c r="ER17" i="5"/>
  <c r="EQ17" i="5"/>
  <c r="EP17" i="5"/>
  <c r="EO17" i="5"/>
  <c r="EN17" i="5"/>
  <c r="EM17" i="5"/>
  <c r="EU17" i="5" s="1"/>
  <c r="EJ17" i="5"/>
  <c r="EI17" i="5"/>
  <c r="EH17" i="5"/>
  <c r="EG17" i="5"/>
  <c r="EF17" i="5"/>
  <c r="EE17" i="5"/>
  <c r="ED17" i="5"/>
  <c r="EC17" i="5"/>
  <c r="DZ17" i="5"/>
  <c r="DY17" i="5"/>
  <c r="DX17" i="5"/>
  <c r="DW17" i="5"/>
  <c r="DV17" i="5"/>
  <c r="DU17" i="5"/>
  <c r="DT17" i="5"/>
  <c r="DS17" i="5"/>
  <c r="DP17" i="5"/>
  <c r="DO17" i="5"/>
  <c r="DN17" i="5"/>
  <c r="DM17" i="5"/>
  <c r="DL17" i="5"/>
  <c r="DK17" i="5"/>
  <c r="DJ17" i="5"/>
  <c r="DI17" i="5"/>
  <c r="DF17" i="5"/>
  <c r="DE17" i="5"/>
  <c r="DD17" i="5"/>
  <c r="DC17" i="5"/>
  <c r="DB17" i="5"/>
  <c r="DA17" i="5"/>
  <c r="CZ17" i="5"/>
  <c r="CY17" i="5"/>
  <c r="CV17" i="5"/>
  <c r="CU17" i="5"/>
  <c r="CT17" i="5"/>
  <c r="CS17" i="5"/>
  <c r="FA17" i="5" s="1"/>
  <c r="CR17" i="5"/>
  <c r="CQ17" i="5"/>
  <c r="CP17" i="5"/>
  <c r="CO17" i="5"/>
  <c r="CL17" i="5"/>
  <c r="CK17" i="5"/>
  <c r="CJ17" i="5"/>
  <c r="CI17" i="5"/>
  <c r="CH17" i="5"/>
  <c r="CG17" i="5"/>
  <c r="CF17" i="5"/>
  <c r="CE17" i="5"/>
  <c r="CM17" i="5" s="1"/>
  <c r="CB17" i="5"/>
  <c r="CA17" i="5"/>
  <c r="BZ17" i="5"/>
  <c r="BY17" i="5"/>
  <c r="BX17" i="5"/>
  <c r="BW17" i="5"/>
  <c r="BV17" i="5"/>
  <c r="BU17" i="5"/>
  <c r="BS17" i="5"/>
  <c r="BR17" i="5"/>
  <c r="BQ17" i="5"/>
  <c r="BP17" i="5"/>
  <c r="BO17" i="5"/>
  <c r="BN17" i="5"/>
  <c r="BM17" i="5"/>
  <c r="BL17" i="5"/>
  <c r="BK17" i="5"/>
  <c r="BH17" i="5"/>
  <c r="BG17" i="5"/>
  <c r="BF17" i="5"/>
  <c r="BE17" i="5"/>
  <c r="BD17" i="5"/>
  <c r="BC17" i="5"/>
  <c r="BB17" i="5"/>
  <c r="BA17" i="5"/>
  <c r="AX17" i="5"/>
  <c r="AW17" i="5"/>
  <c r="AV17" i="5"/>
  <c r="AU17" i="5"/>
  <c r="AT17" i="5"/>
  <c r="AS17" i="5"/>
  <c r="AR17" i="5"/>
  <c r="AQ17" i="5"/>
  <c r="AN17" i="5"/>
  <c r="AM17" i="5"/>
  <c r="AL17" i="5"/>
  <c r="AK17" i="5"/>
  <c r="AJ17" i="5"/>
  <c r="AI17" i="5"/>
  <c r="AH17" i="5"/>
  <c r="AG17" i="5"/>
  <c r="AO17" i="5" s="1"/>
  <c r="AD17" i="5"/>
  <c r="AC17" i="5"/>
  <c r="AB17" i="5"/>
  <c r="AA17" i="5"/>
  <c r="Z17" i="5"/>
  <c r="Y17" i="5"/>
  <c r="X17" i="5"/>
  <c r="W17" i="5"/>
  <c r="T17" i="5"/>
  <c r="S17" i="5"/>
  <c r="R17" i="5"/>
  <c r="FB17" i="5" s="1"/>
  <c r="Q17" i="5"/>
  <c r="P17" i="5"/>
  <c r="O17" i="5"/>
  <c r="N17" i="5"/>
  <c r="EX17" i="5" s="1"/>
  <c r="M17" i="5"/>
  <c r="J17" i="5"/>
  <c r="FD17" i="5" s="1"/>
  <c r="I17" i="5"/>
  <c r="H17" i="5"/>
  <c r="G17" i="5"/>
  <c r="F17" i="5"/>
  <c r="EZ17" i="5" s="1"/>
  <c r="E17" i="5"/>
  <c r="D17" i="5"/>
  <c r="C17" i="5"/>
  <c r="FV16" i="5"/>
  <c r="FN16" i="5"/>
  <c r="FX16" i="5" s="1"/>
  <c r="FI16" i="5"/>
  <c r="ET16" i="5"/>
  <c r="ES16" i="5"/>
  <c r="ER16" i="5"/>
  <c r="EQ16" i="5"/>
  <c r="EP16" i="5"/>
  <c r="EO16" i="5"/>
  <c r="EN16" i="5"/>
  <c r="EM16" i="5"/>
  <c r="EJ16" i="5"/>
  <c r="EI16" i="5"/>
  <c r="EH16" i="5"/>
  <c r="EG16" i="5"/>
  <c r="EF16" i="5"/>
  <c r="EE16" i="5"/>
  <c r="ED16" i="5"/>
  <c r="EC16" i="5"/>
  <c r="DZ16" i="5"/>
  <c r="DY16" i="5"/>
  <c r="DX16" i="5"/>
  <c r="DW16" i="5"/>
  <c r="DV16" i="5"/>
  <c r="DU16" i="5"/>
  <c r="DT16" i="5"/>
  <c r="DS16" i="5"/>
  <c r="DP16" i="5"/>
  <c r="DO16" i="5"/>
  <c r="DN16" i="5"/>
  <c r="DM16" i="5"/>
  <c r="DL16" i="5"/>
  <c r="DK16" i="5"/>
  <c r="DJ16" i="5"/>
  <c r="DI16" i="5"/>
  <c r="DF16" i="5"/>
  <c r="DE16" i="5"/>
  <c r="DD16" i="5"/>
  <c r="DC16" i="5"/>
  <c r="DB16" i="5"/>
  <c r="DA16" i="5"/>
  <c r="CZ16" i="5"/>
  <c r="CY16" i="5"/>
  <c r="CV16" i="5"/>
  <c r="CU16" i="5"/>
  <c r="CT16" i="5"/>
  <c r="CS16" i="5"/>
  <c r="CR16" i="5"/>
  <c r="CQ16" i="5"/>
  <c r="CP16" i="5"/>
  <c r="CO16" i="5"/>
  <c r="CL16" i="5"/>
  <c r="CK16" i="5"/>
  <c r="CJ16" i="5"/>
  <c r="CI16" i="5"/>
  <c r="CH16" i="5"/>
  <c r="CG16" i="5"/>
  <c r="CF16" i="5"/>
  <c r="CE16" i="5"/>
  <c r="CB16" i="5"/>
  <c r="CA16" i="5"/>
  <c r="BZ16" i="5"/>
  <c r="BY16" i="5"/>
  <c r="BX16" i="5"/>
  <c r="BW16" i="5"/>
  <c r="BV16" i="5"/>
  <c r="BU16" i="5"/>
  <c r="BS16" i="5"/>
  <c r="BR16" i="5"/>
  <c r="BQ16" i="5"/>
  <c r="BP16" i="5"/>
  <c r="BO16" i="5"/>
  <c r="BN16" i="5"/>
  <c r="BM16" i="5"/>
  <c r="BL16" i="5"/>
  <c r="BK16" i="5"/>
  <c r="BH16" i="5"/>
  <c r="BG16" i="5"/>
  <c r="BF16" i="5"/>
  <c r="BE16" i="5"/>
  <c r="BD16" i="5"/>
  <c r="BC16" i="5"/>
  <c r="BB16" i="5"/>
  <c r="BA16" i="5"/>
  <c r="AX16" i="5"/>
  <c r="AW16" i="5"/>
  <c r="AV16" i="5"/>
  <c r="AU16" i="5"/>
  <c r="AT16" i="5"/>
  <c r="AS16" i="5"/>
  <c r="AR16" i="5"/>
  <c r="AQ16" i="5"/>
  <c r="AN16" i="5"/>
  <c r="AM16" i="5"/>
  <c r="AL16" i="5"/>
  <c r="AK16" i="5"/>
  <c r="AJ16" i="5"/>
  <c r="AI16" i="5"/>
  <c r="AH16" i="5"/>
  <c r="AG16" i="5"/>
  <c r="AD16" i="5"/>
  <c r="AC16" i="5"/>
  <c r="AB16" i="5"/>
  <c r="AA16" i="5"/>
  <c r="Z16" i="5"/>
  <c r="Y16" i="5"/>
  <c r="X16" i="5"/>
  <c r="W16" i="5"/>
  <c r="T16" i="5"/>
  <c r="S16" i="5"/>
  <c r="R16" i="5"/>
  <c r="FB16" i="5" s="1"/>
  <c r="Q16" i="5"/>
  <c r="P16" i="5"/>
  <c r="O16" i="5"/>
  <c r="EY16" i="5" s="1"/>
  <c r="N16" i="5"/>
  <c r="EX16" i="5" s="1"/>
  <c r="M16" i="5"/>
  <c r="J16" i="5"/>
  <c r="FD16" i="5" s="1"/>
  <c r="I16" i="5"/>
  <c r="FC16" i="5" s="1"/>
  <c r="H16" i="5"/>
  <c r="G16" i="5"/>
  <c r="F16" i="5"/>
  <c r="EZ16" i="5" s="1"/>
  <c r="E16" i="5"/>
  <c r="D16" i="5"/>
  <c r="C16" i="5"/>
  <c r="FM15" i="5"/>
  <c r="FI15" i="5"/>
  <c r="ET15" i="5"/>
  <c r="ES15" i="5"/>
  <c r="ER15" i="5"/>
  <c r="EQ15" i="5"/>
  <c r="EP15" i="5"/>
  <c r="EO15" i="5"/>
  <c r="EN15" i="5"/>
  <c r="EM15" i="5"/>
  <c r="EJ15" i="5"/>
  <c r="EI15" i="5"/>
  <c r="EH15" i="5"/>
  <c r="EG15" i="5"/>
  <c r="EF15" i="5"/>
  <c r="EE15" i="5"/>
  <c r="ED15" i="5"/>
  <c r="EC15" i="5"/>
  <c r="DZ15" i="5"/>
  <c r="DY15" i="5"/>
  <c r="DX15" i="5"/>
  <c r="DW15" i="5"/>
  <c r="DV15" i="5"/>
  <c r="DU15" i="5"/>
  <c r="DT15" i="5"/>
  <c r="DS15" i="5"/>
  <c r="DP15" i="5"/>
  <c r="DO15" i="5"/>
  <c r="DN15" i="5"/>
  <c r="DM15" i="5"/>
  <c r="DL15" i="5"/>
  <c r="DK15" i="5"/>
  <c r="DJ15" i="5"/>
  <c r="DI15" i="5"/>
  <c r="DF15" i="5"/>
  <c r="DE15" i="5"/>
  <c r="DD15" i="5"/>
  <c r="DC15" i="5"/>
  <c r="DB15" i="5"/>
  <c r="DA15" i="5"/>
  <c r="CZ15" i="5"/>
  <c r="CY15" i="5"/>
  <c r="CV15" i="5"/>
  <c r="CU15" i="5"/>
  <c r="CT15" i="5"/>
  <c r="CS15" i="5"/>
  <c r="CR15" i="5"/>
  <c r="CQ15" i="5"/>
  <c r="CP15" i="5"/>
  <c r="CO15" i="5"/>
  <c r="CL15" i="5"/>
  <c r="CK15" i="5"/>
  <c r="CJ15" i="5"/>
  <c r="CI15" i="5"/>
  <c r="CH15" i="5"/>
  <c r="CG15" i="5"/>
  <c r="CF15" i="5"/>
  <c r="CE15" i="5"/>
  <c r="CB15" i="5"/>
  <c r="CA15" i="5"/>
  <c r="BZ15" i="5"/>
  <c r="BY15" i="5"/>
  <c r="BX15" i="5"/>
  <c r="BW15" i="5"/>
  <c r="BV15" i="5"/>
  <c r="BU15" i="5"/>
  <c r="BS15" i="5"/>
  <c r="BR15" i="5"/>
  <c r="BQ15" i="5"/>
  <c r="BP15" i="5"/>
  <c r="BO15" i="5"/>
  <c r="BN15" i="5"/>
  <c r="BM15" i="5"/>
  <c r="BL15" i="5"/>
  <c r="BK15" i="5"/>
  <c r="BH15" i="5"/>
  <c r="BG15" i="5"/>
  <c r="BF15" i="5"/>
  <c r="BE15" i="5"/>
  <c r="BD15" i="5"/>
  <c r="BC15" i="5"/>
  <c r="BB15" i="5"/>
  <c r="BA15" i="5"/>
  <c r="AX15" i="5"/>
  <c r="AW15" i="5"/>
  <c r="AV15" i="5"/>
  <c r="AU15" i="5"/>
  <c r="AT15" i="5"/>
  <c r="AS15" i="5"/>
  <c r="AR15" i="5"/>
  <c r="AQ15" i="5"/>
  <c r="AN15" i="5"/>
  <c r="AM15" i="5"/>
  <c r="AL15" i="5"/>
  <c r="AK15" i="5"/>
  <c r="AJ15" i="5"/>
  <c r="AI15" i="5"/>
  <c r="AH15" i="5"/>
  <c r="AG15" i="5"/>
  <c r="AD15" i="5"/>
  <c r="AC15" i="5"/>
  <c r="AB15" i="5"/>
  <c r="AA15" i="5"/>
  <c r="Z15" i="5"/>
  <c r="Y15" i="5"/>
  <c r="X15" i="5"/>
  <c r="W15" i="5"/>
  <c r="T15" i="5"/>
  <c r="S15" i="5"/>
  <c r="R15" i="5"/>
  <c r="FB15" i="5" s="1"/>
  <c r="Q15" i="5"/>
  <c r="P15" i="5"/>
  <c r="O15" i="5"/>
  <c r="N15" i="5"/>
  <c r="EX15" i="5" s="1"/>
  <c r="M15" i="5"/>
  <c r="J15" i="5"/>
  <c r="FD15" i="5" s="1"/>
  <c r="I15" i="5"/>
  <c r="H15" i="5"/>
  <c r="G15" i="5"/>
  <c r="F15" i="5"/>
  <c r="EZ15" i="5" s="1"/>
  <c r="E15" i="5"/>
  <c r="D15" i="5"/>
  <c r="C15" i="5"/>
  <c r="FM14" i="5"/>
  <c r="FI14" i="5"/>
  <c r="ET14" i="5"/>
  <c r="ES14" i="5"/>
  <c r="ER14" i="5"/>
  <c r="EQ14" i="5"/>
  <c r="EP14" i="5"/>
  <c r="EO14" i="5"/>
  <c r="EN14" i="5"/>
  <c r="EM14" i="5"/>
  <c r="EJ14" i="5"/>
  <c r="EI14" i="5"/>
  <c r="EH14" i="5"/>
  <c r="EG14" i="5"/>
  <c r="EF14" i="5"/>
  <c r="EE14" i="5"/>
  <c r="ED14" i="5"/>
  <c r="EC14" i="5"/>
  <c r="DZ14" i="5"/>
  <c r="DY14" i="5"/>
  <c r="DX14" i="5"/>
  <c r="DW14" i="5"/>
  <c r="DV14" i="5"/>
  <c r="DU14" i="5"/>
  <c r="DT14" i="5"/>
  <c r="DS14" i="5"/>
  <c r="DP14" i="5"/>
  <c r="DO14" i="5"/>
  <c r="DN14" i="5"/>
  <c r="DM14" i="5"/>
  <c r="DL14" i="5"/>
  <c r="DK14" i="5"/>
  <c r="DJ14" i="5"/>
  <c r="DI14" i="5"/>
  <c r="DF14" i="5"/>
  <c r="DE14" i="5"/>
  <c r="DD14" i="5"/>
  <c r="DC14" i="5"/>
  <c r="DB14" i="5"/>
  <c r="DA14" i="5"/>
  <c r="CZ14" i="5"/>
  <c r="CY14" i="5"/>
  <c r="CV14" i="5"/>
  <c r="CU14" i="5"/>
  <c r="CT14" i="5"/>
  <c r="CS14" i="5"/>
  <c r="CR14" i="5"/>
  <c r="CQ14" i="5"/>
  <c r="CP14" i="5"/>
  <c r="CO14" i="5"/>
  <c r="CL14" i="5"/>
  <c r="CK14" i="5"/>
  <c r="CJ14" i="5"/>
  <c r="CI14" i="5"/>
  <c r="CH14" i="5"/>
  <c r="CG14" i="5"/>
  <c r="CF14" i="5"/>
  <c r="CE14" i="5"/>
  <c r="CB14" i="5"/>
  <c r="CA14" i="5"/>
  <c r="BZ14" i="5"/>
  <c r="BY14" i="5"/>
  <c r="BX14" i="5"/>
  <c r="BW14" i="5"/>
  <c r="BV14" i="5"/>
  <c r="BU14" i="5"/>
  <c r="BS14" i="5"/>
  <c r="BR14" i="5"/>
  <c r="BQ14" i="5"/>
  <c r="BP14" i="5"/>
  <c r="BO14" i="5"/>
  <c r="BN14" i="5"/>
  <c r="BM14" i="5"/>
  <c r="BL14" i="5"/>
  <c r="BK14" i="5"/>
  <c r="BH14" i="5"/>
  <c r="BG14" i="5"/>
  <c r="BF14" i="5"/>
  <c r="BE14" i="5"/>
  <c r="BD14" i="5"/>
  <c r="BC14" i="5"/>
  <c r="BB14" i="5"/>
  <c r="BA14" i="5"/>
  <c r="AX14" i="5"/>
  <c r="AW14" i="5"/>
  <c r="AV14" i="5"/>
  <c r="AU14" i="5"/>
  <c r="AT14" i="5"/>
  <c r="AS14" i="5"/>
  <c r="AR14" i="5"/>
  <c r="AQ14" i="5"/>
  <c r="AN14" i="5"/>
  <c r="AM14" i="5"/>
  <c r="AL14" i="5"/>
  <c r="AK14" i="5"/>
  <c r="AJ14" i="5"/>
  <c r="AI14" i="5"/>
  <c r="AH14" i="5"/>
  <c r="AG14" i="5"/>
  <c r="AD14" i="5"/>
  <c r="AC14" i="5"/>
  <c r="AB14" i="5"/>
  <c r="AA14" i="5"/>
  <c r="Z14" i="5"/>
  <c r="Y14" i="5"/>
  <c r="X14" i="5"/>
  <c r="W14" i="5"/>
  <c r="T14" i="5"/>
  <c r="S14" i="5"/>
  <c r="R14" i="5"/>
  <c r="FB14" i="5" s="1"/>
  <c r="Q14" i="5"/>
  <c r="P14" i="5"/>
  <c r="O14" i="5"/>
  <c r="EY14" i="5" s="1"/>
  <c r="N14" i="5"/>
  <c r="EX14" i="5" s="1"/>
  <c r="M14" i="5"/>
  <c r="J14" i="5"/>
  <c r="FD14" i="5" s="1"/>
  <c r="I14" i="5"/>
  <c r="FC14" i="5" s="1"/>
  <c r="H14" i="5"/>
  <c r="G14" i="5"/>
  <c r="F14" i="5"/>
  <c r="EZ14" i="5" s="1"/>
  <c r="E14" i="5"/>
  <c r="D14" i="5"/>
  <c r="C14" i="5"/>
  <c r="FM13" i="5"/>
  <c r="FI13" i="5"/>
  <c r="ET13" i="5"/>
  <c r="ES13" i="5"/>
  <c r="ER13" i="5"/>
  <c r="EQ13" i="5"/>
  <c r="EP13" i="5"/>
  <c r="EO13" i="5"/>
  <c r="EN13" i="5"/>
  <c r="EM13" i="5"/>
  <c r="EJ13" i="5"/>
  <c r="EI13" i="5"/>
  <c r="EH13" i="5"/>
  <c r="EG13" i="5"/>
  <c r="EF13" i="5"/>
  <c r="EE13" i="5"/>
  <c r="ED13" i="5"/>
  <c r="EC13" i="5"/>
  <c r="DZ13" i="5"/>
  <c r="DY13" i="5"/>
  <c r="DX13" i="5"/>
  <c r="DW13" i="5"/>
  <c r="DV13" i="5"/>
  <c r="DU13" i="5"/>
  <c r="DT13" i="5"/>
  <c r="DS13" i="5"/>
  <c r="DP13" i="5"/>
  <c r="DO13" i="5"/>
  <c r="DN13" i="5"/>
  <c r="DM13" i="5"/>
  <c r="DL13" i="5"/>
  <c r="DK13" i="5"/>
  <c r="DJ13" i="5"/>
  <c r="DI13" i="5"/>
  <c r="DF13" i="5"/>
  <c r="DE13" i="5"/>
  <c r="DD13" i="5"/>
  <c r="DC13" i="5"/>
  <c r="DB13" i="5"/>
  <c r="DA13" i="5"/>
  <c r="CZ13" i="5"/>
  <c r="CY13" i="5"/>
  <c r="CV13" i="5"/>
  <c r="CU13" i="5"/>
  <c r="CT13" i="5"/>
  <c r="CS13" i="5"/>
  <c r="CR13" i="5"/>
  <c r="CQ13" i="5"/>
  <c r="CP13" i="5"/>
  <c r="CO13" i="5"/>
  <c r="CL13" i="5"/>
  <c r="CK13" i="5"/>
  <c r="CJ13" i="5"/>
  <c r="CI13" i="5"/>
  <c r="CH13" i="5"/>
  <c r="CG13" i="5"/>
  <c r="CF13" i="5"/>
  <c r="CE13" i="5"/>
  <c r="CB13" i="5"/>
  <c r="CA13" i="5"/>
  <c r="BZ13" i="5"/>
  <c r="BY13" i="5"/>
  <c r="BX13" i="5"/>
  <c r="BW13" i="5"/>
  <c r="BV13" i="5"/>
  <c r="BU13" i="5"/>
  <c r="BS13" i="5"/>
  <c r="BR13" i="5"/>
  <c r="BQ13" i="5"/>
  <c r="BP13" i="5"/>
  <c r="BO13" i="5"/>
  <c r="BN13" i="5"/>
  <c r="BM13" i="5"/>
  <c r="BL13" i="5"/>
  <c r="BK13" i="5"/>
  <c r="BH13" i="5"/>
  <c r="BG13" i="5"/>
  <c r="BF13" i="5"/>
  <c r="BE13" i="5"/>
  <c r="BD13" i="5"/>
  <c r="BC13" i="5"/>
  <c r="BB13" i="5"/>
  <c r="BA13" i="5"/>
  <c r="AX13" i="5"/>
  <c r="AW13" i="5"/>
  <c r="AV13" i="5"/>
  <c r="AU13" i="5"/>
  <c r="AT13" i="5"/>
  <c r="AS13" i="5"/>
  <c r="AR13" i="5"/>
  <c r="AQ13" i="5"/>
  <c r="AN13" i="5"/>
  <c r="AM13" i="5"/>
  <c r="AL13" i="5"/>
  <c r="AK13" i="5"/>
  <c r="AJ13" i="5"/>
  <c r="AI13" i="5"/>
  <c r="AH13" i="5"/>
  <c r="AG13" i="5"/>
  <c r="AD13" i="5"/>
  <c r="AC13" i="5"/>
  <c r="AB13" i="5"/>
  <c r="AA13" i="5"/>
  <c r="Z13" i="5"/>
  <c r="Y13" i="5"/>
  <c r="X13" i="5"/>
  <c r="W13" i="5"/>
  <c r="T13" i="5"/>
  <c r="S13" i="5"/>
  <c r="R13" i="5"/>
  <c r="FB13" i="5" s="1"/>
  <c r="Q13" i="5"/>
  <c r="P13" i="5"/>
  <c r="O13" i="5"/>
  <c r="N13" i="5"/>
  <c r="EX13" i="5" s="1"/>
  <c r="M13" i="5"/>
  <c r="J13" i="5"/>
  <c r="FD13" i="5" s="1"/>
  <c r="I13" i="5"/>
  <c r="H13" i="5"/>
  <c r="G13" i="5"/>
  <c r="F13" i="5"/>
  <c r="EZ13" i="5" s="1"/>
  <c r="E13" i="5"/>
  <c r="D13" i="5"/>
  <c r="C13" i="5"/>
  <c r="FM12" i="5"/>
  <c r="FI12" i="5"/>
  <c r="FG12" i="5"/>
  <c r="ET12" i="5"/>
  <c r="ES12" i="5"/>
  <c r="ER12" i="5"/>
  <c r="EQ12" i="5"/>
  <c r="EP12" i="5"/>
  <c r="EO12" i="5"/>
  <c r="EN12" i="5"/>
  <c r="EM12" i="5"/>
  <c r="EJ12" i="5"/>
  <c r="EI12" i="5"/>
  <c r="EH12" i="5"/>
  <c r="EG12" i="5"/>
  <c r="EF12" i="5"/>
  <c r="EE12" i="5"/>
  <c r="ED12" i="5"/>
  <c r="EC12" i="5"/>
  <c r="DZ12" i="5"/>
  <c r="DY12" i="5"/>
  <c r="DX12" i="5"/>
  <c r="DW12" i="5"/>
  <c r="DV12" i="5"/>
  <c r="DU12" i="5"/>
  <c r="DT12" i="5"/>
  <c r="DS12" i="5"/>
  <c r="DP12" i="5"/>
  <c r="DO12" i="5"/>
  <c r="DN12" i="5"/>
  <c r="DM12" i="5"/>
  <c r="DL12" i="5"/>
  <c r="DK12" i="5"/>
  <c r="DJ12" i="5"/>
  <c r="DI12" i="5"/>
  <c r="DF12" i="5"/>
  <c r="DE12" i="5"/>
  <c r="DD12" i="5"/>
  <c r="DC12" i="5"/>
  <c r="DB12" i="5"/>
  <c r="DA12" i="5"/>
  <c r="CZ12" i="5"/>
  <c r="CY12" i="5"/>
  <c r="CV12" i="5"/>
  <c r="CU12" i="5"/>
  <c r="CT12" i="5"/>
  <c r="CS12" i="5"/>
  <c r="CR12" i="5"/>
  <c r="CQ12" i="5"/>
  <c r="CP12" i="5"/>
  <c r="CO12" i="5"/>
  <c r="CL12" i="5"/>
  <c r="CK12" i="5"/>
  <c r="CJ12" i="5"/>
  <c r="CI12" i="5"/>
  <c r="CH12" i="5"/>
  <c r="CG12" i="5"/>
  <c r="CF12" i="5"/>
  <c r="CE12" i="5"/>
  <c r="CB12" i="5"/>
  <c r="CA12" i="5"/>
  <c r="BZ12" i="5"/>
  <c r="BY12" i="5"/>
  <c r="BX12" i="5"/>
  <c r="BW12" i="5"/>
  <c r="BV12" i="5"/>
  <c r="BU12" i="5"/>
  <c r="BS12" i="5"/>
  <c r="BR12" i="5"/>
  <c r="BQ12" i="5"/>
  <c r="BP12" i="5"/>
  <c r="BO12" i="5"/>
  <c r="BN12" i="5"/>
  <c r="BM12" i="5"/>
  <c r="BL12" i="5"/>
  <c r="BK12" i="5"/>
  <c r="BH12" i="5"/>
  <c r="BG12" i="5"/>
  <c r="BF12" i="5"/>
  <c r="BE12" i="5"/>
  <c r="BD12" i="5"/>
  <c r="BC12" i="5"/>
  <c r="BB12" i="5"/>
  <c r="BA12" i="5"/>
  <c r="AX12" i="5"/>
  <c r="AW12" i="5"/>
  <c r="AV12" i="5"/>
  <c r="AU12" i="5"/>
  <c r="AT12" i="5"/>
  <c r="AS12" i="5"/>
  <c r="AR12" i="5"/>
  <c r="AQ12" i="5"/>
  <c r="AN12" i="5"/>
  <c r="AM12" i="5"/>
  <c r="AL12" i="5"/>
  <c r="AK12" i="5"/>
  <c r="AJ12" i="5"/>
  <c r="AI12" i="5"/>
  <c r="AH12" i="5"/>
  <c r="AG12" i="5"/>
  <c r="AD12" i="5"/>
  <c r="AC12" i="5"/>
  <c r="AB12" i="5"/>
  <c r="AA12" i="5"/>
  <c r="Z12" i="5"/>
  <c r="Y12" i="5"/>
  <c r="X12" i="5"/>
  <c r="W12" i="5"/>
  <c r="T12" i="5"/>
  <c r="S12" i="5"/>
  <c r="R12" i="5"/>
  <c r="FB12" i="5" s="1"/>
  <c r="Q12" i="5"/>
  <c r="P12" i="5"/>
  <c r="O12" i="5"/>
  <c r="N12" i="5"/>
  <c r="EX12" i="5" s="1"/>
  <c r="M12" i="5"/>
  <c r="J12" i="5"/>
  <c r="FD12" i="5" s="1"/>
  <c r="I12" i="5"/>
  <c r="H12" i="5"/>
  <c r="G12" i="5"/>
  <c r="F12" i="5"/>
  <c r="EZ12" i="5" s="1"/>
  <c r="E12" i="5"/>
  <c r="D12" i="5"/>
  <c r="C12" i="5"/>
  <c r="EW11" i="5"/>
  <c r="ET11" i="5"/>
  <c r="ES11" i="5"/>
  <c r="ER11" i="5"/>
  <c r="EQ11" i="5"/>
  <c r="EP11" i="5"/>
  <c r="EO11" i="5"/>
  <c r="EN11" i="5"/>
  <c r="EM11" i="5"/>
  <c r="EJ11" i="5"/>
  <c r="EI11" i="5"/>
  <c r="EH11" i="5"/>
  <c r="EG11" i="5"/>
  <c r="EF11" i="5"/>
  <c r="EE11" i="5"/>
  <c r="ED11" i="5"/>
  <c r="EC11" i="5"/>
  <c r="DZ11" i="5"/>
  <c r="DY11" i="5"/>
  <c r="DX11" i="5"/>
  <c r="DW11" i="5"/>
  <c r="DV11" i="5"/>
  <c r="DU11" i="5"/>
  <c r="DT11" i="5"/>
  <c r="DS11" i="5"/>
  <c r="DP11" i="5"/>
  <c r="DO11" i="5"/>
  <c r="DN11" i="5"/>
  <c r="DM11" i="5"/>
  <c r="DL11" i="5"/>
  <c r="DK11" i="5"/>
  <c r="DJ11" i="5"/>
  <c r="DI11" i="5"/>
  <c r="DF11" i="5"/>
  <c r="DE11" i="5"/>
  <c r="DD11" i="5"/>
  <c r="DC11" i="5"/>
  <c r="DB11" i="5"/>
  <c r="DA11" i="5"/>
  <c r="CZ11" i="5"/>
  <c r="CY11" i="5"/>
  <c r="CV11" i="5"/>
  <c r="CU11" i="5"/>
  <c r="CT11" i="5"/>
  <c r="CS11" i="5"/>
  <c r="CR11" i="5"/>
  <c r="CQ11" i="5"/>
  <c r="CP11" i="5"/>
  <c r="CO11" i="5"/>
  <c r="CL11" i="5"/>
  <c r="CK11" i="5"/>
  <c r="CJ11" i="5"/>
  <c r="CI11" i="5"/>
  <c r="CH11" i="5"/>
  <c r="CG11" i="5"/>
  <c r="CF11" i="5"/>
  <c r="CE11" i="5"/>
  <c r="CB11" i="5"/>
  <c r="CA11" i="5"/>
  <c r="BZ11" i="5"/>
  <c r="BY11" i="5"/>
  <c r="BX11" i="5"/>
  <c r="BW11" i="5"/>
  <c r="BV11" i="5"/>
  <c r="BU11" i="5"/>
  <c r="BS11" i="5"/>
  <c r="BR11" i="5"/>
  <c r="BQ11" i="5"/>
  <c r="BP11" i="5"/>
  <c r="BO11" i="5"/>
  <c r="BN11" i="5"/>
  <c r="BM11" i="5"/>
  <c r="BL11" i="5"/>
  <c r="BK11" i="5"/>
  <c r="BH11" i="5"/>
  <c r="BG11" i="5"/>
  <c r="BF11" i="5"/>
  <c r="BE11" i="5"/>
  <c r="BD11" i="5"/>
  <c r="BC11" i="5"/>
  <c r="BB11" i="5"/>
  <c r="BA11" i="5"/>
  <c r="AX11" i="5"/>
  <c r="AW11" i="5"/>
  <c r="AV11" i="5"/>
  <c r="AU11" i="5"/>
  <c r="AT11" i="5"/>
  <c r="AS11" i="5"/>
  <c r="AR11" i="5"/>
  <c r="AQ11" i="5"/>
  <c r="AN11" i="5"/>
  <c r="AM11" i="5"/>
  <c r="AL11" i="5"/>
  <c r="AK11" i="5"/>
  <c r="AJ11" i="5"/>
  <c r="AI11" i="5"/>
  <c r="AH11" i="5"/>
  <c r="AG11" i="5"/>
  <c r="AD11" i="5"/>
  <c r="AC11" i="5"/>
  <c r="AB11" i="5"/>
  <c r="AA11" i="5"/>
  <c r="Z11" i="5"/>
  <c r="Y11" i="5"/>
  <c r="X11" i="5"/>
  <c r="W11" i="5"/>
  <c r="T11" i="5"/>
  <c r="S11" i="5"/>
  <c r="R11" i="5"/>
  <c r="FB11" i="5" s="1"/>
  <c r="Q11" i="5"/>
  <c r="P11" i="5"/>
  <c r="O11" i="5"/>
  <c r="N11" i="5"/>
  <c r="EX11" i="5" s="1"/>
  <c r="M11" i="5"/>
  <c r="J11" i="5"/>
  <c r="FD11" i="5" s="1"/>
  <c r="I11" i="5"/>
  <c r="H11" i="5"/>
  <c r="G11" i="5"/>
  <c r="F11" i="5"/>
  <c r="EZ11" i="5" s="1"/>
  <c r="E11" i="5"/>
  <c r="D11" i="5"/>
  <c r="C11" i="5"/>
  <c r="FM10" i="5"/>
  <c r="FI10" i="5"/>
  <c r="ET10" i="5"/>
  <c r="ES10" i="5"/>
  <c r="ER10" i="5"/>
  <c r="EQ10" i="5"/>
  <c r="EP10" i="5"/>
  <c r="EO10" i="5"/>
  <c r="EN10" i="5"/>
  <c r="EM10" i="5"/>
  <c r="EJ10" i="5"/>
  <c r="EI10" i="5"/>
  <c r="EH10" i="5"/>
  <c r="EG10" i="5"/>
  <c r="EF10" i="5"/>
  <c r="EE10" i="5"/>
  <c r="ED10" i="5"/>
  <c r="EC10" i="5"/>
  <c r="DZ10" i="5"/>
  <c r="DY10" i="5"/>
  <c r="DX10" i="5"/>
  <c r="DW10" i="5"/>
  <c r="DV10" i="5"/>
  <c r="DU10" i="5"/>
  <c r="DT10" i="5"/>
  <c r="DS10" i="5"/>
  <c r="DP10" i="5"/>
  <c r="DO10" i="5"/>
  <c r="DN10" i="5"/>
  <c r="DM10" i="5"/>
  <c r="DL10" i="5"/>
  <c r="DK10" i="5"/>
  <c r="DJ10" i="5"/>
  <c r="DI10" i="5"/>
  <c r="DF10" i="5"/>
  <c r="DE10" i="5"/>
  <c r="DD10" i="5"/>
  <c r="DC10" i="5"/>
  <c r="DB10" i="5"/>
  <c r="DA10" i="5"/>
  <c r="CZ10" i="5"/>
  <c r="CY10" i="5"/>
  <c r="CV10" i="5"/>
  <c r="CU10" i="5"/>
  <c r="CT10" i="5"/>
  <c r="CS10" i="5"/>
  <c r="CR10" i="5"/>
  <c r="CQ10" i="5"/>
  <c r="CP10" i="5"/>
  <c r="CO10" i="5"/>
  <c r="CL10" i="5"/>
  <c r="CK10" i="5"/>
  <c r="CJ10" i="5"/>
  <c r="CI10" i="5"/>
  <c r="CH10" i="5"/>
  <c r="CG10" i="5"/>
  <c r="CF10" i="5"/>
  <c r="CE10" i="5"/>
  <c r="CB10" i="5"/>
  <c r="CA10" i="5"/>
  <c r="BZ10" i="5"/>
  <c r="BY10" i="5"/>
  <c r="BX10" i="5"/>
  <c r="BW10" i="5"/>
  <c r="BV10" i="5"/>
  <c r="BU10" i="5"/>
  <c r="BS10" i="5"/>
  <c r="BR10" i="5"/>
  <c r="BQ10" i="5"/>
  <c r="BP10" i="5"/>
  <c r="BO10" i="5"/>
  <c r="BN10" i="5"/>
  <c r="BM10" i="5"/>
  <c r="BL10" i="5"/>
  <c r="BK10" i="5"/>
  <c r="BH10" i="5"/>
  <c r="BG10" i="5"/>
  <c r="BF10" i="5"/>
  <c r="BE10" i="5"/>
  <c r="BD10" i="5"/>
  <c r="BC10" i="5"/>
  <c r="BB10" i="5"/>
  <c r="BA10" i="5"/>
  <c r="AX10" i="5"/>
  <c r="AW10" i="5"/>
  <c r="AV10" i="5"/>
  <c r="AU10" i="5"/>
  <c r="AT10" i="5"/>
  <c r="AS10" i="5"/>
  <c r="AR10" i="5"/>
  <c r="AQ10" i="5"/>
  <c r="AN10" i="5"/>
  <c r="AM10" i="5"/>
  <c r="AL10" i="5"/>
  <c r="AK10" i="5"/>
  <c r="FA10" i="5" s="1"/>
  <c r="AJ10" i="5"/>
  <c r="AI10" i="5"/>
  <c r="AH10" i="5"/>
  <c r="AG10" i="5"/>
  <c r="AD10" i="5"/>
  <c r="AC10" i="5"/>
  <c r="AB10" i="5"/>
  <c r="AA10" i="5"/>
  <c r="Z10" i="5"/>
  <c r="Y10" i="5"/>
  <c r="X10" i="5"/>
  <c r="W10" i="5"/>
  <c r="T10" i="5"/>
  <c r="S10" i="5"/>
  <c r="R10" i="5"/>
  <c r="FB10" i="5" s="1"/>
  <c r="Q10" i="5"/>
  <c r="P10" i="5"/>
  <c r="O10" i="5"/>
  <c r="N10" i="5"/>
  <c r="EX10" i="5" s="1"/>
  <c r="M10" i="5"/>
  <c r="J10" i="5"/>
  <c r="FD10" i="5" s="1"/>
  <c r="I10" i="5"/>
  <c r="H10" i="5"/>
  <c r="G10" i="5"/>
  <c r="F10" i="5"/>
  <c r="EZ10" i="5" s="1"/>
  <c r="E10" i="5"/>
  <c r="D10" i="5"/>
  <c r="C10" i="5"/>
  <c r="ET9" i="5"/>
  <c r="ES9" i="5"/>
  <c r="ER9" i="5"/>
  <c r="EQ9" i="5"/>
  <c r="EP9" i="5"/>
  <c r="EO9" i="5"/>
  <c r="EN9" i="5"/>
  <c r="EM9" i="5"/>
  <c r="EJ9" i="5"/>
  <c r="EI9" i="5"/>
  <c r="EH9" i="5"/>
  <c r="EG9" i="5"/>
  <c r="EF9" i="5"/>
  <c r="EE9" i="5"/>
  <c r="ED9" i="5"/>
  <c r="EC9" i="5"/>
  <c r="DZ9" i="5"/>
  <c r="DY9" i="5"/>
  <c r="DX9" i="5"/>
  <c r="DW9" i="5"/>
  <c r="DV9" i="5"/>
  <c r="DU9" i="5"/>
  <c r="DT9" i="5"/>
  <c r="DS9" i="5"/>
  <c r="DP9" i="5"/>
  <c r="DO9" i="5"/>
  <c r="DN9" i="5"/>
  <c r="DM9" i="5"/>
  <c r="DL9" i="5"/>
  <c r="DK9" i="5"/>
  <c r="DJ9" i="5"/>
  <c r="DI9" i="5"/>
  <c r="DF9" i="5"/>
  <c r="DE9" i="5"/>
  <c r="DD9" i="5"/>
  <c r="DC9" i="5"/>
  <c r="DB9" i="5"/>
  <c r="DA9" i="5"/>
  <c r="CZ9" i="5"/>
  <c r="CY9" i="5"/>
  <c r="CV9" i="5"/>
  <c r="CU9" i="5"/>
  <c r="CT9" i="5"/>
  <c r="CS9" i="5"/>
  <c r="CR9" i="5"/>
  <c r="CQ9" i="5"/>
  <c r="CP9" i="5"/>
  <c r="CO9" i="5"/>
  <c r="CL9" i="5"/>
  <c r="CK9" i="5"/>
  <c r="CJ9" i="5"/>
  <c r="CI9" i="5"/>
  <c r="CH9" i="5"/>
  <c r="CG9" i="5"/>
  <c r="CF9" i="5"/>
  <c r="CE9" i="5"/>
  <c r="CB9" i="5"/>
  <c r="CA9" i="5"/>
  <c r="BZ9" i="5"/>
  <c r="BY9" i="5"/>
  <c r="BX9" i="5"/>
  <c r="BW9" i="5"/>
  <c r="BV9" i="5"/>
  <c r="BU9" i="5"/>
  <c r="BS9" i="5"/>
  <c r="BR9" i="5"/>
  <c r="BQ9" i="5"/>
  <c r="BP9" i="5"/>
  <c r="BO9" i="5"/>
  <c r="BN9" i="5"/>
  <c r="BM9" i="5"/>
  <c r="BL9" i="5"/>
  <c r="BK9" i="5"/>
  <c r="BH9" i="5"/>
  <c r="BG9" i="5"/>
  <c r="BF9" i="5"/>
  <c r="BE9" i="5"/>
  <c r="BD9" i="5"/>
  <c r="BC9" i="5"/>
  <c r="BB9" i="5"/>
  <c r="BA9" i="5"/>
  <c r="AX9" i="5"/>
  <c r="AW9" i="5"/>
  <c r="AV9" i="5"/>
  <c r="AU9" i="5"/>
  <c r="AT9" i="5"/>
  <c r="AS9" i="5"/>
  <c r="AR9" i="5"/>
  <c r="AQ9" i="5"/>
  <c r="AN9" i="5"/>
  <c r="AM9" i="5"/>
  <c r="AL9" i="5"/>
  <c r="AK9" i="5"/>
  <c r="AJ9" i="5"/>
  <c r="AI9" i="5"/>
  <c r="AH9" i="5"/>
  <c r="AG9" i="5"/>
  <c r="AD9" i="5"/>
  <c r="AC9" i="5"/>
  <c r="AB9" i="5"/>
  <c r="AA9" i="5"/>
  <c r="Z9" i="5"/>
  <c r="Y9" i="5"/>
  <c r="X9" i="5"/>
  <c r="W9" i="5"/>
  <c r="T9" i="5"/>
  <c r="S9" i="5"/>
  <c r="R9" i="5"/>
  <c r="FB9" i="5" s="1"/>
  <c r="Q9" i="5"/>
  <c r="FA9" i="5" s="1"/>
  <c r="P9" i="5"/>
  <c r="O9" i="5"/>
  <c r="N9" i="5"/>
  <c r="EX9" i="5" s="1"/>
  <c r="M9" i="5"/>
  <c r="J9" i="5"/>
  <c r="FD9" i="5" s="1"/>
  <c r="I9" i="5"/>
  <c r="H9" i="5"/>
  <c r="G9" i="5"/>
  <c r="F9" i="5"/>
  <c r="EZ9" i="5" s="1"/>
  <c r="E9" i="5"/>
  <c r="D9" i="5"/>
  <c r="C9" i="5"/>
  <c r="ET8" i="5"/>
  <c r="ES8" i="5"/>
  <c r="ER8" i="5"/>
  <c r="ER26" i="5" s="1"/>
  <c r="EQ8" i="5"/>
  <c r="EQ26" i="5" s="1"/>
  <c r="EP8" i="5"/>
  <c r="EO8" i="5"/>
  <c r="EO26" i="5" s="1"/>
  <c r="EN8" i="5"/>
  <c r="EN26" i="5" s="1"/>
  <c r="EM8" i="5"/>
  <c r="EJ8" i="5"/>
  <c r="EJ26" i="5" s="1"/>
  <c r="EI8" i="5"/>
  <c r="EH8" i="5"/>
  <c r="EG8" i="5"/>
  <c r="EF8" i="5"/>
  <c r="EF26" i="5" s="1"/>
  <c r="EE8" i="5"/>
  <c r="ED8" i="5"/>
  <c r="EC8" i="5"/>
  <c r="DZ8" i="5"/>
  <c r="DY8" i="5"/>
  <c r="DX8" i="5"/>
  <c r="DX26" i="5" s="1"/>
  <c r="DW8" i="5"/>
  <c r="DW26" i="5" s="1"/>
  <c r="DV8" i="5"/>
  <c r="DU8" i="5"/>
  <c r="DT8" i="5"/>
  <c r="DT26" i="5" s="1"/>
  <c r="DS8" i="5"/>
  <c r="DP8" i="5"/>
  <c r="DP26" i="5" s="1"/>
  <c r="DO8" i="5"/>
  <c r="DN8" i="5"/>
  <c r="DN26" i="5" s="1"/>
  <c r="DM8" i="5"/>
  <c r="DL8" i="5"/>
  <c r="DL26" i="5" s="1"/>
  <c r="DK8" i="5"/>
  <c r="DJ8" i="5"/>
  <c r="DJ26" i="5" s="1"/>
  <c r="DI8" i="5"/>
  <c r="DF8" i="5"/>
  <c r="DF26" i="5" s="1"/>
  <c r="DE8" i="5"/>
  <c r="DD8" i="5"/>
  <c r="DD26" i="5" s="1"/>
  <c r="DC8" i="5"/>
  <c r="DC26" i="5" s="1"/>
  <c r="DB8" i="5"/>
  <c r="DB26" i="5" s="1"/>
  <c r="DA8" i="5"/>
  <c r="DA26" i="5" s="1"/>
  <c r="CZ8" i="5"/>
  <c r="CZ26" i="5" s="1"/>
  <c r="CY8" i="5"/>
  <c r="CV8" i="5"/>
  <c r="CV26" i="5" s="1"/>
  <c r="CU8" i="5"/>
  <c r="CU26" i="5" s="1"/>
  <c r="CT8" i="5"/>
  <c r="CS8" i="5"/>
  <c r="CR8" i="5"/>
  <c r="CR26" i="5" s="1"/>
  <c r="CQ8" i="5"/>
  <c r="CQ26" i="5" s="1"/>
  <c r="CP8" i="5"/>
  <c r="CO8" i="5"/>
  <c r="CL8" i="5"/>
  <c r="CK8" i="5"/>
  <c r="CJ8" i="5"/>
  <c r="CJ26" i="5" s="1"/>
  <c r="CI8" i="5"/>
  <c r="CI26" i="5" s="1"/>
  <c r="CH8" i="5"/>
  <c r="CG8" i="5"/>
  <c r="CG26" i="5" s="1"/>
  <c r="CF8" i="5"/>
  <c r="CF26" i="5" s="1"/>
  <c r="CE8" i="5"/>
  <c r="CB8" i="5"/>
  <c r="CB26" i="5" s="1"/>
  <c r="CA8" i="5"/>
  <c r="BZ8" i="5"/>
  <c r="BY8" i="5"/>
  <c r="BY26" i="5" s="1"/>
  <c r="BX8" i="5"/>
  <c r="BX26" i="5" s="1"/>
  <c r="BW8" i="5"/>
  <c r="BV8" i="5"/>
  <c r="BU8" i="5"/>
  <c r="BS8" i="5"/>
  <c r="BS26" i="5" s="1"/>
  <c r="BR8" i="5"/>
  <c r="BQ8" i="5"/>
  <c r="BQ26" i="5" s="1"/>
  <c r="BP8" i="5"/>
  <c r="BP26" i="5" s="1"/>
  <c r="BO8" i="5"/>
  <c r="BO26" i="5" s="1"/>
  <c r="BN8" i="5"/>
  <c r="BM8" i="5"/>
  <c r="BL8" i="5"/>
  <c r="BL26" i="5" s="1"/>
  <c r="BK8" i="5"/>
  <c r="BH8" i="5"/>
  <c r="BH26" i="5" s="1"/>
  <c r="BG8" i="5"/>
  <c r="BF8" i="5"/>
  <c r="BE8" i="5"/>
  <c r="BD8" i="5"/>
  <c r="BD26" i="5" s="1"/>
  <c r="BC8" i="5"/>
  <c r="BB8" i="5"/>
  <c r="BA8" i="5"/>
  <c r="AX8" i="5"/>
  <c r="AW8" i="5"/>
  <c r="AV8" i="5"/>
  <c r="AV26" i="5" s="1"/>
  <c r="AU8" i="5"/>
  <c r="AU26" i="5" s="1"/>
  <c r="AT8" i="5"/>
  <c r="AS8" i="5"/>
  <c r="AR8" i="5"/>
  <c r="AR26" i="5" s="1"/>
  <c r="AQ8" i="5"/>
  <c r="AN8" i="5"/>
  <c r="AN26" i="5" s="1"/>
  <c r="AM8" i="5"/>
  <c r="AL8" i="5"/>
  <c r="AK8" i="5"/>
  <c r="AK26" i="5" s="1"/>
  <c r="AJ8" i="5"/>
  <c r="AJ26" i="5" s="1"/>
  <c r="AI8" i="5"/>
  <c r="AH8" i="5"/>
  <c r="AG8" i="5"/>
  <c r="AD8" i="5"/>
  <c r="AC8" i="5"/>
  <c r="AB8" i="5"/>
  <c r="AB26" i="5" s="1"/>
  <c r="AA8" i="5"/>
  <c r="AA26" i="5" s="1"/>
  <c r="Z8" i="5"/>
  <c r="Y8" i="5"/>
  <c r="Y26" i="5" s="1"/>
  <c r="X8" i="5"/>
  <c r="X26" i="5" s="1"/>
  <c r="W8" i="5"/>
  <c r="U8" i="5"/>
  <c r="T8" i="5"/>
  <c r="T26" i="5" s="1"/>
  <c r="S8" i="5"/>
  <c r="R8" i="5"/>
  <c r="Q8" i="5"/>
  <c r="P8" i="5"/>
  <c r="P26" i="5" s="1"/>
  <c r="O8" i="5"/>
  <c r="N8" i="5"/>
  <c r="M8" i="5"/>
  <c r="J8" i="5"/>
  <c r="FD8" i="5" s="1"/>
  <c r="I8" i="5"/>
  <c r="H8" i="5"/>
  <c r="H26" i="5" s="1"/>
  <c r="G8" i="5"/>
  <c r="G26" i="5" s="1"/>
  <c r="F8" i="5"/>
  <c r="EZ8" i="5" s="1"/>
  <c r="E8" i="5"/>
  <c r="D8" i="5"/>
  <c r="D26" i="5" s="1"/>
  <c r="C8" i="5"/>
  <c r="ER7" i="5"/>
  <c r="EQ7" i="5"/>
  <c r="EP7" i="5"/>
  <c r="EO7" i="5"/>
  <c r="EN7" i="5"/>
  <c r="EH7" i="5"/>
  <c r="EG7" i="5"/>
  <c r="EF7" i="5"/>
  <c r="EE7" i="5"/>
  <c r="ED7" i="5"/>
  <c r="EC7" i="5"/>
  <c r="DX7" i="5"/>
  <c r="DW7" i="5"/>
  <c r="DV7" i="5"/>
  <c r="DU7" i="5"/>
  <c r="DN7" i="5"/>
  <c r="DM7" i="5"/>
  <c r="DL7" i="5"/>
  <c r="DK7" i="5"/>
  <c r="DD7" i="5"/>
  <c r="DC7" i="5"/>
  <c r="DB7" i="5"/>
  <c r="DA7" i="5"/>
  <c r="CZ7" i="5"/>
  <c r="CY7" i="5"/>
  <c r="CT7" i="5"/>
  <c r="CS7" i="5"/>
  <c r="CR7" i="5"/>
  <c r="CQ7" i="5"/>
  <c r="CP7" i="5"/>
  <c r="CJ7" i="5"/>
  <c r="CI7" i="5"/>
  <c r="CH7" i="5"/>
  <c r="CG7" i="5"/>
  <c r="CF7" i="5"/>
  <c r="BZ7" i="5"/>
  <c r="BY7" i="5"/>
  <c r="BX7" i="5"/>
  <c r="BW7" i="5"/>
  <c r="BV7" i="5"/>
  <c r="BU7" i="5"/>
  <c r="BP7" i="5"/>
  <c r="BO7" i="5"/>
  <c r="BN7" i="5"/>
  <c r="BM7" i="5"/>
  <c r="BL7" i="5"/>
  <c r="BK7" i="5"/>
  <c r="BF7" i="5"/>
  <c r="BE7" i="5"/>
  <c r="BD7" i="5"/>
  <c r="BC7" i="5"/>
  <c r="BB7" i="5"/>
  <c r="BA7" i="5"/>
  <c r="AV7" i="5"/>
  <c r="AU7" i="5"/>
  <c r="AT7" i="5"/>
  <c r="AS7" i="5"/>
  <c r="AR7" i="5"/>
  <c r="AQ7" i="5"/>
  <c r="AL7" i="5"/>
  <c r="AK7" i="5"/>
  <c r="AJ7" i="5"/>
  <c r="AI7" i="5"/>
  <c r="AH7" i="5"/>
  <c r="AG7" i="5"/>
  <c r="AB7" i="5"/>
  <c r="AA7" i="5"/>
  <c r="Z7" i="5"/>
  <c r="Y7" i="5"/>
  <c r="X7" i="5"/>
  <c r="W7" i="5"/>
  <c r="R7" i="5"/>
  <c r="Q7" i="5"/>
  <c r="P7" i="5"/>
  <c r="O7" i="5"/>
  <c r="N7" i="5"/>
  <c r="H7" i="5"/>
  <c r="G7" i="5"/>
  <c r="F7" i="5"/>
  <c r="E7" i="5"/>
  <c r="D7" i="5"/>
  <c r="C7" i="5"/>
  <c r="ER6" i="5"/>
  <c r="EQ6" i="5"/>
  <c r="EP6" i="5"/>
  <c r="EO6" i="5"/>
  <c r="EN6" i="5"/>
  <c r="EH6" i="5"/>
  <c r="EG6" i="5"/>
  <c r="EF6" i="5"/>
  <c r="EE6" i="5"/>
  <c r="ED6" i="5"/>
  <c r="EC6" i="5"/>
  <c r="DX6" i="5"/>
  <c r="DW6" i="5"/>
  <c r="DV6" i="5"/>
  <c r="DU6" i="5"/>
  <c r="DN6" i="5"/>
  <c r="DM6" i="5"/>
  <c r="DL6" i="5"/>
  <c r="DK6" i="5"/>
  <c r="DD6" i="5"/>
  <c r="DC6" i="5"/>
  <c r="DB6" i="5"/>
  <c r="DA6" i="5"/>
  <c r="CZ6" i="5"/>
  <c r="CY6" i="5"/>
  <c r="CT6" i="5"/>
  <c r="CS6" i="5"/>
  <c r="CR6" i="5"/>
  <c r="CQ6" i="5"/>
  <c r="CP6" i="5"/>
  <c r="CJ6" i="5"/>
  <c r="CI6" i="5"/>
  <c r="CH6" i="5"/>
  <c r="CG6" i="5"/>
  <c r="CF6" i="5"/>
  <c r="BZ6" i="5"/>
  <c r="BY6" i="5"/>
  <c r="BX6" i="5"/>
  <c r="BW6" i="5"/>
  <c r="BV6" i="5"/>
  <c r="BU6" i="5"/>
  <c r="BP6" i="5"/>
  <c r="BO6" i="5"/>
  <c r="BN6" i="5"/>
  <c r="BM6" i="5"/>
  <c r="BL6" i="5"/>
  <c r="BK6" i="5"/>
  <c r="BF6" i="5"/>
  <c r="BE6" i="5"/>
  <c r="BD6" i="5"/>
  <c r="BC6" i="5"/>
  <c r="BB6" i="5"/>
  <c r="BA6" i="5"/>
  <c r="AV6" i="5"/>
  <c r="AU6" i="5"/>
  <c r="AT6" i="5"/>
  <c r="AS6" i="5"/>
  <c r="AR6" i="5"/>
  <c r="AQ6" i="5"/>
  <c r="AL6" i="5"/>
  <c r="AK6" i="5"/>
  <c r="AJ6" i="5"/>
  <c r="AI6" i="5"/>
  <c r="AH6" i="5"/>
  <c r="AG6" i="5"/>
  <c r="AB6" i="5"/>
  <c r="AA6" i="5"/>
  <c r="Z6" i="5"/>
  <c r="Y6" i="5"/>
  <c r="X6" i="5"/>
  <c r="W6" i="5"/>
  <c r="R6" i="5"/>
  <c r="Q6" i="5"/>
  <c r="P6" i="5"/>
  <c r="O6" i="5"/>
  <c r="N6" i="5"/>
  <c r="H6" i="5"/>
  <c r="G6" i="5"/>
  <c r="F6" i="5"/>
  <c r="E6" i="5"/>
  <c r="D6" i="5"/>
  <c r="C6" i="5"/>
  <c r="ET5" i="5"/>
  <c r="EP5" i="5"/>
  <c r="EJ5" i="5"/>
  <c r="EF5" i="5"/>
  <c r="DZ5" i="5"/>
  <c r="DV5" i="5"/>
  <c r="DP5" i="5"/>
  <c r="DL5" i="5"/>
  <c r="C24" i="4"/>
  <c r="GD47" i="3"/>
  <c r="FJ47" i="3"/>
  <c r="ER47" i="3"/>
  <c r="DX47" i="3"/>
  <c r="BR47" i="3"/>
  <c r="BE47" i="3"/>
  <c r="HR46" i="3"/>
  <c r="HP46" i="3"/>
  <c r="HN46" i="3"/>
  <c r="HL46" i="3"/>
  <c r="HF46" i="3"/>
  <c r="HD46" i="3"/>
  <c r="HB46" i="3"/>
  <c r="GZ46" i="3"/>
  <c r="GT46" i="3"/>
  <c r="GR46" i="3"/>
  <c r="GP46" i="3"/>
  <c r="GN46" i="3"/>
  <c r="GI46" i="3"/>
  <c r="GH46" i="3"/>
  <c r="GG46" i="3"/>
  <c r="GF46" i="3"/>
  <c r="GD46" i="3"/>
  <c r="GB46" i="3"/>
  <c r="FV46" i="3"/>
  <c r="FT46" i="3"/>
  <c r="FR46" i="3"/>
  <c r="FP46" i="3"/>
  <c r="FL46" i="3"/>
  <c r="FJ46" i="3"/>
  <c r="FH46" i="3"/>
  <c r="FF46" i="3"/>
  <c r="FD46" i="3"/>
  <c r="EX46" i="3"/>
  <c r="EV46" i="3"/>
  <c r="ET46" i="3"/>
  <c r="ER46" i="3"/>
  <c r="EL46" i="3"/>
  <c r="EJ46" i="3"/>
  <c r="EH46" i="3"/>
  <c r="EF46" i="3"/>
  <c r="DZ46" i="3"/>
  <c r="DX46" i="3"/>
  <c r="DV46" i="3"/>
  <c r="DT46" i="3"/>
  <c r="DN46" i="3"/>
  <c r="DL46" i="3"/>
  <c r="DJ46" i="3"/>
  <c r="DH46" i="3"/>
  <c r="DB46" i="3"/>
  <c r="CZ46" i="3"/>
  <c r="CX46" i="3"/>
  <c r="CV46" i="3"/>
  <c r="CP46" i="3"/>
  <c r="CN46" i="3"/>
  <c r="CL46" i="3"/>
  <c r="CJ46" i="3"/>
  <c r="CD46" i="3"/>
  <c r="CB46" i="3"/>
  <c r="BZ46" i="3"/>
  <c r="BX46" i="3"/>
  <c r="BT46" i="3"/>
  <c r="BR46" i="3"/>
  <c r="BP46" i="3"/>
  <c r="BN46" i="3"/>
  <c r="BL46" i="3"/>
  <c r="BF46" i="3"/>
  <c r="BD46" i="3"/>
  <c r="BB46" i="3"/>
  <c r="AZ46" i="3"/>
  <c r="AT46" i="3"/>
  <c r="AR46" i="3"/>
  <c r="AP46" i="3"/>
  <c r="AN46" i="3"/>
  <c r="AH46" i="3"/>
  <c r="AF46" i="3"/>
  <c r="AD46" i="3"/>
  <c r="AB46" i="3"/>
  <c r="V46" i="3"/>
  <c r="T46" i="3"/>
  <c r="R46" i="3"/>
  <c r="P46" i="3"/>
  <c r="P47" i="3" s="1"/>
  <c r="F46" i="3"/>
  <c r="HT45" i="3"/>
  <c r="HS45" i="3"/>
  <c r="HQ45" i="3"/>
  <c r="HM45" i="3"/>
  <c r="HH45" i="3"/>
  <c r="HG45" i="3"/>
  <c r="HE45" i="3"/>
  <c r="HA45" i="3"/>
  <c r="GV45" i="3"/>
  <c r="GU45" i="3"/>
  <c r="GS45" i="3"/>
  <c r="GO45" i="3"/>
  <c r="GJ45" i="3"/>
  <c r="GE45" i="3"/>
  <c r="GC45" i="3"/>
  <c r="GK45" i="3" s="1"/>
  <c r="FX45" i="3"/>
  <c r="FW45" i="3"/>
  <c r="FU45" i="3"/>
  <c r="FS45" i="3"/>
  <c r="FQ45" i="3"/>
  <c r="FY45" i="3" s="1"/>
  <c r="FL45" i="3"/>
  <c r="FK45" i="3"/>
  <c r="FI45" i="3"/>
  <c r="FE45" i="3"/>
  <c r="EZ45" i="3"/>
  <c r="EY45" i="3"/>
  <c r="EW45" i="3"/>
  <c r="EU45" i="3"/>
  <c r="ES45" i="3"/>
  <c r="FA45" i="3" s="1"/>
  <c r="EN45" i="3"/>
  <c r="EM45" i="3"/>
  <c r="EK45" i="3"/>
  <c r="EG45" i="3"/>
  <c r="EB45" i="3"/>
  <c r="EA45" i="3"/>
  <c r="DY45" i="3"/>
  <c r="DW45" i="3"/>
  <c r="DU45" i="3"/>
  <c r="DP45" i="3"/>
  <c r="DO45" i="3"/>
  <c r="DM45" i="3"/>
  <c r="DK45" i="3"/>
  <c r="DI45" i="3"/>
  <c r="DD45" i="3"/>
  <c r="DC45" i="3"/>
  <c r="DA45" i="3"/>
  <c r="CW45" i="3"/>
  <c r="CR45" i="3"/>
  <c r="CQ45" i="3"/>
  <c r="CO45" i="3"/>
  <c r="CK45" i="3"/>
  <c r="CF45" i="3"/>
  <c r="J45" i="3" s="1"/>
  <c r="CE45" i="3"/>
  <c r="CC45" i="3"/>
  <c r="CA45" i="3"/>
  <c r="BY45" i="3"/>
  <c r="CG45" i="3" s="1"/>
  <c r="BT45" i="3"/>
  <c r="BS45" i="3"/>
  <c r="BQ45" i="3"/>
  <c r="BM45" i="3"/>
  <c r="BH45" i="3"/>
  <c r="BG45" i="3"/>
  <c r="BE45" i="3"/>
  <c r="BC45" i="3"/>
  <c r="BA45" i="3"/>
  <c r="BI45" i="3" s="1"/>
  <c r="AV45" i="3"/>
  <c r="AU45" i="3"/>
  <c r="AS45" i="3"/>
  <c r="AO45" i="3"/>
  <c r="AJ45" i="3"/>
  <c r="AI45" i="3"/>
  <c r="AG45" i="3"/>
  <c r="AC45" i="3"/>
  <c r="X45" i="3"/>
  <c r="W45" i="3"/>
  <c r="I45" i="3" s="1"/>
  <c r="U45" i="3"/>
  <c r="G45" i="3" s="1"/>
  <c r="Q45" i="3"/>
  <c r="H45" i="3"/>
  <c r="F45" i="3"/>
  <c r="D45" i="3"/>
  <c r="B45" i="3"/>
  <c r="HT44" i="3"/>
  <c r="HS44" i="3"/>
  <c r="HQ44" i="3"/>
  <c r="HM44" i="3"/>
  <c r="HH44" i="3"/>
  <c r="HG44" i="3"/>
  <c r="HE44" i="3"/>
  <c r="HA44" i="3"/>
  <c r="GV44" i="3"/>
  <c r="GU44" i="3"/>
  <c r="GS44" i="3"/>
  <c r="GO44" i="3"/>
  <c r="GJ44" i="3"/>
  <c r="GE44" i="3"/>
  <c r="GC44" i="3"/>
  <c r="GK44" i="3" s="1"/>
  <c r="FX44" i="3"/>
  <c r="FW44" i="3"/>
  <c r="FU44" i="3"/>
  <c r="FS44" i="3"/>
  <c r="FQ44" i="3"/>
  <c r="FL44" i="3"/>
  <c r="FK44" i="3"/>
  <c r="FI44" i="3"/>
  <c r="FE44" i="3"/>
  <c r="EZ44" i="3"/>
  <c r="EY44" i="3"/>
  <c r="EW44" i="3"/>
  <c r="EU44" i="3"/>
  <c r="ES44" i="3"/>
  <c r="EN44" i="3"/>
  <c r="EM44" i="3"/>
  <c r="EK44" i="3"/>
  <c r="EG44" i="3"/>
  <c r="EB44" i="3"/>
  <c r="EA44" i="3"/>
  <c r="DY44" i="3"/>
  <c r="DW44" i="3"/>
  <c r="DU44" i="3"/>
  <c r="EC44" i="3" s="1"/>
  <c r="DP44" i="3"/>
  <c r="DO44" i="3"/>
  <c r="DM44" i="3"/>
  <c r="DK44" i="3"/>
  <c r="DI44" i="3"/>
  <c r="DQ44" i="3" s="1"/>
  <c r="DD44" i="3"/>
  <c r="DC44" i="3"/>
  <c r="DA44" i="3"/>
  <c r="CW44" i="3"/>
  <c r="CR44" i="3"/>
  <c r="CQ44" i="3"/>
  <c r="CO44" i="3"/>
  <c r="CK44" i="3"/>
  <c r="CF44" i="3"/>
  <c r="CE44" i="3"/>
  <c r="CC44" i="3"/>
  <c r="CA44" i="3"/>
  <c r="BY44" i="3"/>
  <c r="BT44" i="3"/>
  <c r="BS44" i="3"/>
  <c r="BQ44" i="3"/>
  <c r="BM44" i="3"/>
  <c r="BH44" i="3"/>
  <c r="BG44" i="3"/>
  <c r="BE44" i="3"/>
  <c r="BC44" i="3"/>
  <c r="BA44" i="3"/>
  <c r="AV44" i="3"/>
  <c r="AU44" i="3"/>
  <c r="AS44" i="3"/>
  <c r="AO44" i="3"/>
  <c r="AJ44" i="3"/>
  <c r="AI44" i="3"/>
  <c r="AG44" i="3"/>
  <c r="AC44" i="3"/>
  <c r="X44" i="3"/>
  <c r="W44" i="3"/>
  <c r="I44" i="3" s="1"/>
  <c r="U44" i="3"/>
  <c r="Q44" i="3"/>
  <c r="J44" i="3"/>
  <c r="H44" i="3"/>
  <c r="F44" i="3"/>
  <c r="D44" i="3"/>
  <c r="B44" i="3"/>
  <c r="HT43" i="3"/>
  <c r="HS43" i="3"/>
  <c r="HQ43" i="3"/>
  <c r="HM43" i="3"/>
  <c r="HH43" i="3"/>
  <c r="HG43" i="3"/>
  <c r="HE43" i="3"/>
  <c r="HA43" i="3"/>
  <c r="GV43" i="3"/>
  <c r="GU43" i="3"/>
  <c r="GS43" i="3"/>
  <c r="GO43" i="3"/>
  <c r="GJ43" i="3"/>
  <c r="GE43" i="3"/>
  <c r="GC43" i="3"/>
  <c r="GK43" i="3" s="1"/>
  <c r="FX43" i="3"/>
  <c r="FW43" i="3"/>
  <c r="FU43" i="3"/>
  <c r="FS43" i="3"/>
  <c r="FQ43" i="3"/>
  <c r="FY43" i="3" s="1"/>
  <c r="FL43" i="3"/>
  <c r="FK43" i="3"/>
  <c r="FI43" i="3"/>
  <c r="FE43" i="3"/>
  <c r="EZ43" i="3"/>
  <c r="EY43" i="3"/>
  <c r="EW43" i="3"/>
  <c r="EU43" i="3"/>
  <c r="ES43" i="3"/>
  <c r="FA43" i="3" s="1"/>
  <c r="EN43" i="3"/>
  <c r="EM43" i="3"/>
  <c r="EK43" i="3"/>
  <c r="EG43" i="3"/>
  <c r="EB43" i="3"/>
  <c r="EA43" i="3"/>
  <c r="DY43" i="3"/>
  <c r="DW43" i="3"/>
  <c r="DU43" i="3"/>
  <c r="DP43" i="3"/>
  <c r="DO43" i="3"/>
  <c r="DM43" i="3"/>
  <c r="DK43" i="3"/>
  <c r="DI43" i="3"/>
  <c r="DD43" i="3"/>
  <c r="DC43" i="3"/>
  <c r="DA43" i="3"/>
  <c r="CW43" i="3"/>
  <c r="CR43" i="3"/>
  <c r="CQ43" i="3"/>
  <c r="CO43" i="3"/>
  <c r="CK43" i="3"/>
  <c r="CF43" i="3"/>
  <c r="J43" i="3" s="1"/>
  <c r="CE43" i="3"/>
  <c r="CC43" i="3"/>
  <c r="CA43" i="3"/>
  <c r="BY43" i="3"/>
  <c r="CG43" i="3" s="1"/>
  <c r="BT43" i="3"/>
  <c r="BS43" i="3"/>
  <c r="BQ43" i="3"/>
  <c r="BM43" i="3"/>
  <c r="BH43" i="3"/>
  <c r="BG43" i="3"/>
  <c r="BE43" i="3"/>
  <c r="BC43" i="3"/>
  <c r="BA43" i="3"/>
  <c r="BI43" i="3" s="1"/>
  <c r="AV43" i="3"/>
  <c r="AU43" i="3"/>
  <c r="AS43" i="3"/>
  <c r="AO43" i="3"/>
  <c r="AJ43" i="3"/>
  <c r="AI43" i="3"/>
  <c r="AG43" i="3"/>
  <c r="AC43" i="3"/>
  <c r="X43" i="3"/>
  <c r="W43" i="3"/>
  <c r="I43" i="3" s="1"/>
  <c r="U43" i="3"/>
  <c r="G43" i="3" s="1"/>
  <c r="Q43" i="3"/>
  <c r="H43" i="3"/>
  <c r="F43" i="3"/>
  <c r="D43" i="3"/>
  <c r="B43" i="3"/>
  <c r="HT42" i="3"/>
  <c r="HS42" i="3"/>
  <c r="HQ42" i="3"/>
  <c r="HM42" i="3"/>
  <c r="HH42" i="3"/>
  <c r="HG42" i="3"/>
  <c r="HE42" i="3"/>
  <c r="HA42" i="3"/>
  <c r="GV42" i="3"/>
  <c r="GU42" i="3"/>
  <c r="GS42" i="3"/>
  <c r="GO42" i="3"/>
  <c r="GJ42" i="3"/>
  <c r="GE42" i="3"/>
  <c r="GC42" i="3"/>
  <c r="GK42" i="3" s="1"/>
  <c r="FX42" i="3"/>
  <c r="FW42" i="3"/>
  <c r="FU42" i="3"/>
  <c r="FS42" i="3"/>
  <c r="FQ42" i="3"/>
  <c r="FL42" i="3"/>
  <c r="FK42" i="3"/>
  <c r="FI42" i="3"/>
  <c r="FE42" i="3"/>
  <c r="EZ42" i="3"/>
  <c r="EY42" i="3"/>
  <c r="EW42" i="3"/>
  <c r="EU42" i="3"/>
  <c r="ES42" i="3"/>
  <c r="EN42" i="3"/>
  <c r="EM42" i="3"/>
  <c r="EK42" i="3"/>
  <c r="EG42" i="3"/>
  <c r="EB42" i="3"/>
  <c r="EA42" i="3"/>
  <c r="DY42" i="3"/>
  <c r="DW42" i="3"/>
  <c r="DU42" i="3"/>
  <c r="EC42" i="3" s="1"/>
  <c r="DP42" i="3"/>
  <c r="DO42" i="3"/>
  <c r="DM42" i="3"/>
  <c r="DK42" i="3"/>
  <c r="DI42" i="3"/>
  <c r="DQ42" i="3" s="1"/>
  <c r="DD42" i="3"/>
  <c r="DC42" i="3"/>
  <c r="DA42" i="3"/>
  <c r="CW42" i="3"/>
  <c r="CR42" i="3"/>
  <c r="CQ42" i="3"/>
  <c r="CO42" i="3"/>
  <c r="CK42" i="3"/>
  <c r="CF42" i="3"/>
  <c r="CE42" i="3"/>
  <c r="CC42" i="3"/>
  <c r="CA42" i="3"/>
  <c r="BY42" i="3"/>
  <c r="BT42" i="3"/>
  <c r="BS42" i="3"/>
  <c r="BQ42" i="3"/>
  <c r="BM42" i="3"/>
  <c r="BH42" i="3"/>
  <c r="BG42" i="3"/>
  <c r="BE42" i="3"/>
  <c r="BC42" i="3"/>
  <c r="BA42" i="3"/>
  <c r="AV42" i="3"/>
  <c r="AU42" i="3"/>
  <c r="AS42" i="3"/>
  <c r="AO42" i="3"/>
  <c r="AJ42" i="3"/>
  <c r="AI42" i="3"/>
  <c r="AG42" i="3"/>
  <c r="AC42" i="3"/>
  <c r="X42" i="3"/>
  <c r="W42" i="3"/>
  <c r="I42" i="3" s="1"/>
  <c r="U42" i="3"/>
  <c r="Q42" i="3"/>
  <c r="J42" i="3"/>
  <c r="H42" i="3"/>
  <c r="F42" i="3"/>
  <c r="D42" i="3"/>
  <c r="B42" i="3"/>
  <c r="HT41" i="3"/>
  <c r="HS41" i="3"/>
  <c r="HQ41" i="3"/>
  <c r="HM41" i="3"/>
  <c r="HH41" i="3"/>
  <c r="HG41" i="3"/>
  <c r="HE41" i="3"/>
  <c r="HA41" i="3"/>
  <c r="GV41" i="3"/>
  <c r="GU41" i="3"/>
  <c r="GS41" i="3"/>
  <c r="GO41" i="3"/>
  <c r="GJ41" i="3"/>
  <c r="GE41" i="3"/>
  <c r="GC41" i="3"/>
  <c r="GK41" i="3" s="1"/>
  <c r="FX41" i="3"/>
  <c r="FW41" i="3"/>
  <c r="FU41" i="3"/>
  <c r="FS41" i="3"/>
  <c r="FQ41" i="3"/>
  <c r="FY41" i="3" s="1"/>
  <c r="FL41" i="3"/>
  <c r="FK41" i="3"/>
  <c r="FI41" i="3"/>
  <c r="FE41" i="3"/>
  <c r="EZ41" i="3"/>
  <c r="EY41" i="3"/>
  <c r="EW41" i="3"/>
  <c r="EU41" i="3"/>
  <c r="ES41" i="3"/>
  <c r="FA41" i="3" s="1"/>
  <c r="EN41" i="3"/>
  <c r="EM41" i="3"/>
  <c r="EK41" i="3"/>
  <c r="EG41" i="3"/>
  <c r="EB41" i="3"/>
  <c r="EA41" i="3"/>
  <c r="DY41" i="3"/>
  <c r="DW41" i="3"/>
  <c r="DU41" i="3"/>
  <c r="DP41" i="3"/>
  <c r="DO41" i="3"/>
  <c r="DM41" i="3"/>
  <c r="DK41" i="3"/>
  <c r="DI41" i="3"/>
  <c r="DD41" i="3"/>
  <c r="DC41" i="3"/>
  <c r="DA41" i="3"/>
  <c r="CY41" i="3"/>
  <c r="DE41" i="3" s="1"/>
  <c r="CW41" i="3"/>
  <c r="CR41" i="3"/>
  <c r="CQ41" i="3"/>
  <c r="CO41" i="3"/>
  <c r="CK41" i="3"/>
  <c r="CF41" i="3"/>
  <c r="CE41" i="3"/>
  <c r="CC41" i="3"/>
  <c r="CA41" i="3"/>
  <c r="CG41" i="3" s="1"/>
  <c r="BY41" i="3"/>
  <c r="BT41" i="3"/>
  <c r="BS41" i="3"/>
  <c r="BQ41" i="3"/>
  <c r="BM41" i="3"/>
  <c r="BH41" i="3"/>
  <c r="BG41" i="3"/>
  <c r="BE41" i="3"/>
  <c r="BC41" i="3"/>
  <c r="BI41" i="3" s="1"/>
  <c r="BA41" i="3"/>
  <c r="AV41" i="3"/>
  <c r="AU41" i="3"/>
  <c r="AS41" i="3"/>
  <c r="AO41" i="3"/>
  <c r="AJ41" i="3"/>
  <c r="AI41" i="3"/>
  <c r="AG41" i="3"/>
  <c r="AE41" i="3"/>
  <c r="AK41" i="3" s="1"/>
  <c r="AC41" i="3"/>
  <c r="X41" i="3"/>
  <c r="J41" i="3" s="1"/>
  <c r="W41" i="3"/>
  <c r="U41" i="3"/>
  <c r="Q41" i="3"/>
  <c r="H41" i="3"/>
  <c r="F41" i="3"/>
  <c r="D41" i="3"/>
  <c r="C41" i="3"/>
  <c r="B41" i="3"/>
  <c r="HT40" i="3"/>
  <c r="HS40" i="3"/>
  <c r="HQ40" i="3"/>
  <c r="HM40" i="3"/>
  <c r="HH40" i="3"/>
  <c r="HG40" i="3"/>
  <c r="HE40" i="3"/>
  <c r="HC40" i="3"/>
  <c r="HI40" i="3" s="1"/>
  <c r="HA40" i="3"/>
  <c r="GV40" i="3"/>
  <c r="GU40" i="3"/>
  <c r="GS40" i="3"/>
  <c r="GO40" i="3"/>
  <c r="GK40" i="3"/>
  <c r="GJ40" i="3"/>
  <c r="GE40" i="3"/>
  <c r="GC40" i="3"/>
  <c r="FX40" i="3"/>
  <c r="FW40" i="3"/>
  <c r="FU40" i="3"/>
  <c r="FS40" i="3"/>
  <c r="FY40" i="3" s="1"/>
  <c r="FQ40" i="3"/>
  <c r="FL40" i="3"/>
  <c r="FK40" i="3"/>
  <c r="FI40" i="3"/>
  <c r="FE40" i="3"/>
  <c r="EZ40" i="3"/>
  <c r="EY40" i="3"/>
  <c r="EW40" i="3"/>
  <c r="EU40" i="3"/>
  <c r="FA40" i="3" s="1"/>
  <c r="ES40" i="3"/>
  <c r="EN40" i="3"/>
  <c r="EM40" i="3"/>
  <c r="EK40" i="3"/>
  <c r="EG40" i="3"/>
  <c r="EB40" i="3"/>
  <c r="EA40" i="3"/>
  <c r="DY40" i="3"/>
  <c r="DW40" i="3"/>
  <c r="EC40" i="3" s="1"/>
  <c r="DU40" i="3"/>
  <c r="DP40" i="3"/>
  <c r="DO40" i="3"/>
  <c r="DM40" i="3"/>
  <c r="DK40" i="3"/>
  <c r="DI40" i="3"/>
  <c r="DD40" i="3"/>
  <c r="DC40" i="3"/>
  <c r="DA40" i="3"/>
  <c r="CW40" i="3"/>
  <c r="CR40" i="3"/>
  <c r="CQ40" i="3"/>
  <c r="CO40" i="3"/>
  <c r="CK40" i="3"/>
  <c r="CF40" i="3"/>
  <c r="CE40" i="3"/>
  <c r="CC40" i="3"/>
  <c r="G40" i="3" s="1"/>
  <c r="CA40" i="3"/>
  <c r="BY40" i="3"/>
  <c r="BT40" i="3"/>
  <c r="BS40" i="3"/>
  <c r="BQ40" i="3"/>
  <c r="BM40" i="3"/>
  <c r="BH40" i="3"/>
  <c r="BG40" i="3"/>
  <c r="BE40" i="3"/>
  <c r="BC40" i="3"/>
  <c r="BA40" i="3"/>
  <c r="BI40" i="3" s="1"/>
  <c r="AV40" i="3"/>
  <c r="AU40" i="3"/>
  <c r="AS40" i="3"/>
  <c r="AO40" i="3"/>
  <c r="AJ40" i="3"/>
  <c r="AI40" i="3"/>
  <c r="AG40" i="3"/>
  <c r="AC40" i="3"/>
  <c r="X40" i="3"/>
  <c r="W40" i="3"/>
  <c r="U40" i="3"/>
  <c r="Q40" i="3"/>
  <c r="J40" i="3"/>
  <c r="H40" i="3"/>
  <c r="F40" i="3"/>
  <c r="D40" i="3"/>
  <c r="B40" i="3"/>
  <c r="HT39" i="3"/>
  <c r="HS39" i="3"/>
  <c r="HQ39" i="3"/>
  <c r="HM39" i="3"/>
  <c r="HH39" i="3"/>
  <c r="HG39" i="3"/>
  <c r="HE39" i="3"/>
  <c r="HA39" i="3"/>
  <c r="GV39" i="3"/>
  <c r="GU39" i="3"/>
  <c r="GS39" i="3"/>
  <c r="GO39" i="3"/>
  <c r="GJ39" i="3"/>
  <c r="GE39" i="3"/>
  <c r="GC39" i="3"/>
  <c r="GK39" i="3" s="1"/>
  <c r="FX39" i="3"/>
  <c r="FW39" i="3"/>
  <c r="FU39" i="3"/>
  <c r="FS39" i="3"/>
  <c r="FQ39" i="3"/>
  <c r="FL39" i="3"/>
  <c r="FK39" i="3"/>
  <c r="FI39" i="3"/>
  <c r="FE39" i="3"/>
  <c r="EZ39" i="3"/>
  <c r="EY39" i="3"/>
  <c r="EW39" i="3"/>
  <c r="EU39" i="3"/>
  <c r="ES39" i="3"/>
  <c r="EN39" i="3"/>
  <c r="EM39" i="3"/>
  <c r="EK39" i="3"/>
  <c r="EG39" i="3"/>
  <c r="EB39" i="3"/>
  <c r="EA39" i="3"/>
  <c r="DY39" i="3"/>
  <c r="DW39" i="3"/>
  <c r="DU39" i="3"/>
  <c r="EC39" i="3" s="1"/>
  <c r="DP39" i="3"/>
  <c r="DO39" i="3"/>
  <c r="DM39" i="3"/>
  <c r="DK39" i="3"/>
  <c r="DI39" i="3"/>
  <c r="DD39" i="3"/>
  <c r="DC39" i="3"/>
  <c r="DA39" i="3"/>
  <c r="CY39" i="3"/>
  <c r="DE39" i="3" s="1"/>
  <c r="CW39" i="3"/>
  <c r="CR39" i="3"/>
  <c r="CQ39" i="3"/>
  <c r="CO39" i="3"/>
  <c r="CK39" i="3"/>
  <c r="CF39" i="3"/>
  <c r="CE39" i="3"/>
  <c r="CC39" i="3"/>
  <c r="CA39" i="3"/>
  <c r="CG39" i="3" s="1"/>
  <c r="BY39" i="3"/>
  <c r="BT39" i="3"/>
  <c r="BS39" i="3"/>
  <c r="BQ39" i="3"/>
  <c r="BM39" i="3"/>
  <c r="BH39" i="3"/>
  <c r="BG39" i="3"/>
  <c r="BE39" i="3"/>
  <c r="BC39" i="3"/>
  <c r="BI39" i="3" s="1"/>
  <c r="BA39" i="3"/>
  <c r="AV39" i="3"/>
  <c r="AU39" i="3"/>
  <c r="AS39" i="3"/>
  <c r="AO39" i="3"/>
  <c r="AJ39" i="3"/>
  <c r="AI39" i="3"/>
  <c r="AG39" i="3"/>
  <c r="AE39" i="3"/>
  <c r="AK39" i="3" s="1"/>
  <c r="AC39" i="3"/>
  <c r="X39" i="3"/>
  <c r="W39" i="3"/>
  <c r="U39" i="3"/>
  <c r="Q39" i="3"/>
  <c r="H39" i="3"/>
  <c r="F39" i="3"/>
  <c r="D39" i="3"/>
  <c r="B39" i="3"/>
  <c r="HT38" i="3"/>
  <c r="HS38" i="3"/>
  <c r="HQ38" i="3"/>
  <c r="HM38" i="3"/>
  <c r="HH38" i="3"/>
  <c r="HG38" i="3"/>
  <c r="HE38" i="3"/>
  <c r="HC38" i="3"/>
  <c r="HI38" i="3" s="1"/>
  <c r="HA38" i="3"/>
  <c r="GV38" i="3"/>
  <c r="GU38" i="3"/>
  <c r="GS38" i="3"/>
  <c r="GO38" i="3"/>
  <c r="GK38" i="3"/>
  <c r="GJ38" i="3"/>
  <c r="GE38" i="3"/>
  <c r="GC38" i="3"/>
  <c r="FX38" i="3"/>
  <c r="FW38" i="3"/>
  <c r="FU38" i="3"/>
  <c r="FS38" i="3"/>
  <c r="FY38" i="3" s="1"/>
  <c r="FQ38" i="3"/>
  <c r="FL38" i="3"/>
  <c r="FK38" i="3"/>
  <c r="FI38" i="3"/>
  <c r="FE38" i="3"/>
  <c r="EZ38" i="3"/>
  <c r="EY38" i="3"/>
  <c r="EW38" i="3"/>
  <c r="EU38" i="3"/>
  <c r="FA38" i="3" s="1"/>
  <c r="ES38" i="3"/>
  <c r="EN38" i="3"/>
  <c r="EM38" i="3"/>
  <c r="EK38" i="3"/>
  <c r="EG38" i="3"/>
  <c r="EB38" i="3"/>
  <c r="EA38" i="3"/>
  <c r="DY38" i="3"/>
  <c r="DW38" i="3"/>
  <c r="EC38" i="3" s="1"/>
  <c r="DU38" i="3"/>
  <c r="DP38" i="3"/>
  <c r="DO38" i="3"/>
  <c r="DM38" i="3"/>
  <c r="DK38" i="3"/>
  <c r="DI38" i="3"/>
  <c r="DQ38" i="3" s="1"/>
  <c r="DD38" i="3"/>
  <c r="DC38" i="3"/>
  <c r="DA38" i="3"/>
  <c r="CW38" i="3"/>
  <c r="CR38" i="3"/>
  <c r="CQ38" i="3"/>
  <c r="CO38" i="3"/>
  <c r="CK38" i="3"/>
  <c r="CF38" i="3"/>
  <c r="CE38" i="3"/>
  <c r="CC38" i="3"/>
  <c r="G38" i="3" s="1"/>
  <c r="CA38" i="3"/>
  <c r="BY38" i="3"/>
  <c r="BT38" i="3"/>
  <c r="BS38" i="3"/>
  <c r="BQ38" i="3"/>
  <c r="BM38" i="3"/>
  <c r="BH38" i="3"/>
  <c r="BG38" i="3"/>
  <c r="BE38" i="3"/>
  <c r="BC38" i="3"/>
  <c r="BA38" i="3"/>
  <c r="AV38" i="3"/>
  <c r="AU38" i="3"/>
  <c r="AS38" i="3"/>
  <c r="AO38" i="3"/>
  <c r="AJ38" i="3"/>
  <c r="AI38" i="3"/>
  <c r="AG38" i="3"/>
  <c r="AC38" i="3"/>
  <c r="X38" i="3"/>
  <c r="W38" i="3"/>
  <c r="U38" i="3"/>
  <c r="Q38" i="3"/>
  <c r="J38" i="3"/>
  <c r="H38" i="3"/>
  <c r="F38" i="3"/>
  <c r="D38" i="3"/>
  <c r="B38" i="3"/>
  <c r="HT37" i="3"/>
  <c r="HS37" i="3"/>
  <c r="HQ37" i="3"/>
  <c r="HM37" i="3"/>
  <c r="HH37" i="3"/>
  <c r="HG37" i="3"/>
  <c r="HE37" i="3"/>
  <c r="HA37" i="3"/>
  <c r="GV37" i="3"/>
  <c r="GU37" i="3"/>
  <c r="GS37" i="3"/>
  <c r="GO37" i="3"/>
  <c r="GJ37" i="3"/>
  <c r="GE37" i="3"/>
  <c r="GC37" i="3"/>
  <c r="GK37" i="3" s="1"/>
  <c r="FX37" i="3"/>
  <c r="FW37" i="3"/>
  <c r="FU37" i="3"/>
  <c r="FS37" i="3"/>
  <c r="FQ37" i="3"/>
  <c r="FY37" i="3" s="1"/>
  <c r="FL37" i="3"/>
  <c r="FK37" i="3"/>
  <c r="FI37" i="3"/>
  <c r="FE37" i="3"/>
  <c r="EZ37" i="3"/>
  <c r="EY37" i="3"/>
  <c r="EW37" i="3"/>
  <c r="EU37" i="3"/>
  <c r="ES37" i="3"/>
  <c r="EN37" i="3"/>
  <c r="EM37" i="3"/>
  <c r="EK37" i="3"/>
  <c r="EG37" i="3"/>
  <c r="EB37" i="3"/>
  <c r="EA37" i="3"/>
  <c r="DY37" i="3"/>
  <c r="DW37" i="3"/>
  <c r="DU37" i="3"/>
  <c r="DP37" i="3"/>
  <c r="DO37" i="3"/>
  <c r="DM37" i="3"/>
  <c r="DK37" i="3"/>
  <c r="DI37" i="3"/>
  <c r="DD37" i="3"/>
  <c r="DC37" i="3"/>
  <c r="DA37" i="3"/>
  <c r="CY37" i="3"/>
  <c r="DE37" i="3" s="1"/>
  <c r="CW37" i="3"/>
  <c r="CR37" i="3"/>
  <c r="CQ37" i="3"/>
  <c r="CO37" i="3"/>
  <c r="CK37" i="3"/>
  <c r="CF37" i="3"/>
  <c r="CE37" i="3"/>
  <c r="CC37" i="3"/>
  <c r="CA37" i="3"/>
  <c r="CG37" i="3" s="1"/>
  <c r="BY37" i="3"/>
  <c r="BT37" i="3"/>
  <c r="BS37" i="3"/>
  <c r="BQ37" i="3"/>
  <c r="BM37" i="3"/>
  <c r="BH37" i="3"/>
  <c r="BG37" i="3"/>
  <c r="BE37" i="3"/>
  <c r="BC37" i="3"/>
  <c r="BI37" i="3" s="1"/>
  <c r="BA37" i="3"/>
  <c r="AV37" i="3"/>
  <c r="AU37" i="3"/>
  <c r="AS37" i="3"/>
  <c r="AO37" i="3"/>
  <c r="AJ37" i="3"/>
  <c r="AI37" i="3"/>
  <c r="AG37" i="3"/>
  <c r="AE37" i="3"/>
  <c r="AK37" i="3" s="1"/>
  <c r="AC37" i="3"/>
  <c r="X37" i="3"/>
  <c r="W37" i="3"/>
  <c r="U37" i="3"/>
  <c r="Q37" i="3"/>
  <c r="H37" i="3"/>
  <c r="F37" i="3"/>
  <c r="D37" i="3"/>
  <c r="B37" i="3"/>
  <c r="HT36" i="3"/>
  <c r="HS36" i="3"/>
  <c r="HQ36" i="3"/>
  <c r="HM36" i="3"/>
  <c r="HH36" i="3"/>
  <c r="HG36" i="3"/>
  <c r="HE36" i="3"/>
  <c r="HC36" i="3"/>
  <c r="HI36" i="3" s="1"/>
  <c r="HA36" i="3"/>
  <c r="GV36" i="3"/>
  <c r="GU36" i="3"/>
  <c r="GS36" i="3"/>
  <c r="GO36" i="3"/>
  <c r="GK36" i="3"/>
  <c r="GJ36" i="3"/>
  <c r="GE36" i="3"/>
  <c r="GC36" i="3"/>
  <c r="FX36" i="3"/>
  <c r="FW36" i="3"/>
  <c r="FU36" i="3"/>
  <c r="FS36" i="3"/>
  <c r="FY36" i="3" s="1"/>
  <c r="FQ36" i="3"/>
  <c r="FL36" i="3"/>
  <c r="FK36" i="3"/>
  <c r="FI36" i="3"/>
  <c r="FE36" i="3"/>
  <c r="EZ36" i="3"/>
  <c r="EY36" i="3"/>
  <c r="EW36" i="3"/>
  <c r="EU36" i="3"/>
  <c r="FA36" i="3" s="1"/>
  <c r="ES36" i="3"/>
  <c r="EN36" i="3"/>
  <c r="EM36" i="3"/>
  <c r="EK36" i="3"/>
  <c r="EI36" i="3"/>
  <c r="EO36" i="3" s="1"/>
  <c r="EG36" i="3"/>
  <c r="EB36" i="3"/>
  <c r="EA36" i="3"/>
  <c r="DY36" i="3"/>
  <c r="DW36" i="3"/>
  <c r="EC36" i="3" s="1"/>
  <c r="DU36" i="3"/>
  <c r="DP36" i="3"/>
  <c r="DO36" i="3"/>
  <c r="DM36" i="3"/>
  <c r="DK36" i="3"/>
  <c r="DQ36" i="3" s="1"/>
  <c r="DI36" i="3"/>
  <c r="DD36" i="3"/>
  <c r="DC36" i="3"/>
  <c r="DA36" i="3"/>
  <c r="CY36" i="3"/>
  <c r="DE36" i="3" s="1"/>
  <c r="CW36" i="3"/>
  <c r="CR36" i="3"/>
  <c r="CQ36" i="3"/>
  <c r="CO36" i="3"/>
  <c r="CM36" i="3"/>
  <c r="CS36" i="3" s="1"/>
  <c r="CK36" i="3"/>
  <c r="CF36" i="3"/>
  <c r="CE36" i="3"/>
  <c r="CC36" i="3"/>
  <c r="CA36" i="3"/>
  <c r="CG36" i="3" s="1"/>
  <c r="BY36" i="3"/>
  <c r="BT36" i="3"/>
  <c r="BS36" i="3"/>
  <c r="BQ36" i="3"/>
  <c r="BO36" i="3"/>
  <c r="BU36" i="3" s="1"/>
  <c r="BM36" i="3"/>
  <c r="BH36" i="3"/>
  <c r="BG36" i="3"/>
  <c r="BE36" i="3"/>
  <c r="BC36" i="3"/>
  <c r="BI36" i="3" s="1"/>
  <c r="BA36" i="3"/>
  <c r="AV36" i="3"/>
  <c r="AU36" i="3"/>
  <c r="AS36" i="3"/>
  <c r="AQ36" i="3"/>
  <c r="AW36" i="3" s="1"/>
  <c r="AO36" i="3"/>
  <c r="AJ36" i="3"/>
  <c r="AI36" i="3"/>
  <c r="AG36" i="3"/>
  <c r="AE36" i="3"/>
  <c r="AK36" i="3" s="1"/>
  <c r="AC36" i="3"/>
  <c r="X36" i="3"/>
  <c r="W36" i="3"/>
  <c r="U36" i="3"/>
  <c r="S36" i="3"/>
  <c r="Y36" i="3" s="1"/>
  <c r="Q36" i="3"/>
  <c r="I36" i="3"/>
  <c r="H36" i="3"/>
  <c r="G36" i="3"/>
  <c r="F36" i="3"/>
  <c r="D36" i="3"/>
  <c r="C36" i="3"/>
  <c r="B36" i="3"/>
  <c r="HT35" i="3"/>
  <c r="HS35" i="3"/>
  <c r="HS46" i="3" s="1"/>
  <c r="HQ35" i="3"/>
  <c r="HO35" i="3"/>
  <c r="HU35" i="3" s="1"/>
  <c r="HM35" i="3"/>
  <c r="HH35" i="3"/>
  <c r="HG35" i="3"/>
  <c r="HG46" i="3" s="1"/>
  <c r="HE35" i="3"/>
  <c r="HC35" i="3"/>
  <c r="HI35" i="3" s="1"/>
  <c r="HA35" i="3"/>
  <c r="GV35" i="3"/>
  <c r="GU35" i="3"/>
  <c r="GU46" i="3" s="1"/>
  <c r="GS35" i="3"/>
  <c r="GQ35" i="3"/>
  <c r="GW35" i="3" s="1"/>
  <c r="GO35" i="3"/>
  <c r="GJ35" i="3"/>
  <c r="GE35" i="3"/>
  <c r="GK35" i="3" s="1"/>
  <c r="GC35" i="3"/>
  <c r="FX35" i="3"/>
  <c r="FW35" i="3"/>
  <c r="FW46" i="3" s="1"/>
  <c r="FU35" i="3"/>
  <c r="FS35" i="3"/>
  <c r="FY35" i="3" s="1"/>
  <c r="FQ35" i="3"/>
  <c r="FL35" i="3"/>
  <c r="FK35" i="3"/>
  <c r="FK46" i="3" s="1"/>
  <c r="FI35" i="3"/>
  <c r="FG35" i="3"/>
  <c r="FM35" i="3" s="1"/>
  <c r="FE35" i="3"/>
  <c r="EZ35" i="3"/>
  <c r="EY35" i="3"/>
  <c r="EY46" i="3" s="1"/>
  <c r="EW35" i="3"/>
  <c r="EU35" i="3"/>
  <c r="FA35" i="3" s="1"/>
  <c r="ES35" i="3"/>
  <c r="EN35" i="3"/>
  <c r="EM35" i="3"/>
  <c r="EK35" i="3"/>
  <c r="EI35" i="3"/>
  <c r="EO35" i="3" s="1"/>
  <c r="EG35" i="3"/>
  <c r="EB35" i="3"/>
  <c r="EA35" i="3"/>
  <c r="EA46" i="3" s="1"/>
  <c r="DY35" i="3"/>
  <c r="DW35" i="3"/>
  <c r="EC35" i="3" s="1"/>
  <c r="DU35" i="3"/>
  <c r="DP35" i="3"/>
  <c r="DO35" i="3"/>
  <c r="DM35" i="3"/>
  <c r="DK35" i="3"/>
  <c r="DQ35" i="3" s="1"/>
  <c r="DI35" i="3"/>
  <c r="DD35" i="3"/>
  <c r="DC35" i="3"/>
  <c r="DC46" i="3" s="1"/>
  <c r="DA35" i="3"/>
  <c r="CY35" i="3"/>
  <c r="DE35" i="3" s="1"/>
  <c r="CW35" i="3"/>
  <c r="CR35" i="3"/>
  <c r="CQ35" i="3"/>
  <c r="CQ46" i="3" s="1"/>
  <c r="CO35" i="3"/>
  <c r="CM35" i="3"/>
  <c r="CS35" i="3" s="1"/>
  <c r="CK35" i="3"/>
  <c r="CF35" i="3"/>
  <c r="CE35" i="3"/>
  <c r="CE46" i="3" s="1"/>
  <c r="CC35" i="3"/>
  <c r="CA35" i="3"/>
  <c r="CG35" i="3" s="1"/>
  <c r="BY35" i="3"/>
  <c r="BT35" i="3"/>
  <c r="BS35" i="3"/>
  <c r="BQ35" i="3"/>
  <c r="BO35" i="3"/>
  <c r="BU35" i="3" s="1"/>
  <c r="BM35" i="3"/>
  <c r="BH35" i="3"/>
  <c r="BG35" i="3"/>
  <c r="BG46" i="3" s="1"/>
  <c r="BE35" i="3"/>
  <c r="BC35" i="3"/>
  <c r="BI35" i="3" s="1"/>
  <c r="BA35" i="3"/>
  <c r="AV35" i="3"/>
  <c r="AU35" i="3"/>
  <c r="AU46" i="3" s="1"/>
  <c r="AS35" i="3"/>
  <c r="AQ35" i="3"/>
  <c r="AW35" i="3" s="1"/>
  <c r="AO35" i="3"/>
  <c r="AJ35" i="3"/>
  <c r="AI35" i="3"/>
  <c r="AI46" i="3" s="1"/>
  <c r="AG35" i="3"/>
  <c r="AE35" i="3"/>
  <c r="AK35" i="3" s="1"/>
  <c r="AC35" i="3"/>
  <c r="X35" i="3"/>
  <c r="W35" i="3"/>
  <c r="W46" i="3" s="1"/>
  <c r="U35" i="3"/>
  <c r="S35" i="3"/>
  <c r="Y35" i="3" s="1"/>
  <c r="Q35" i="3"/>
  <c r="J35" i="3"/>
  <c r="I35" i="3"/>
  <c r="H35" i="3"/>
  <c r="G35" i="3"/>
  <c r="F35" i="3"/>
  <c r="E35" i="3"/>
  <c r="D35" i="3"/>
  <c r="C35" i="3"/>
  <c r="B35" i="3"/>
  <c r="HU34" i="3"/>
  <c r="HT34" i="3"/>
  <c r="HQ34" i="3"/>
  <c r="HM34" i="3"/>
  <c r="HO34" i="3" s="1"/>
  <c r="HH34" i="3"/>
  <c r="HH46" i="3" s="1"/>
  <c r="HE34" i="3"/>
  <c r="HC34" i="3"/>
  <c r="HA34" i="3"/>
  <c r="GW34" i="3"/>
  <c r="GV34" i="3"/>
  <c r="GS34" i="3"/>
  <c r="GO34" i="3"/>
  <c r="GQ34" i="3" s="1"/>
  <c r="GJ34" i="3"/>
  <c r="GE34" i="3"/>
  <c r="GC34" i="3"/>
  <c r="GK34" i="3" s="1"/>
  <c r="FX34" i="3"/>
  <c r="FU34" i="3"/>
  <c r="FS34" i="3"/>
  <c r="FQ34" i="3"/>
  <c r="FY34" i="3" s="1"/>
  <c r="FL34" i="3"/>
  <c r="FI34" i="3"/>
  <c r="FE34" i="3"/>
  <c r="EZ34" i="3"/>
  <c r="EW34" i="3"/>
  <c r="EU34" i="3"/>
  <c r="ES34" i="3"/>
  <c r="FA34" i="3" s="1"/>
  <c r="EN34" i="3"/>
  <c r="EM34" i="3"/>
  <c r="EK34" i="3"/>
  <c r="EI34" i="3"/>
  <c r="EO34" i="3" s="1"/>
  <c r="EG34" i="3"/>
  <c r="EB34" i="3"/>
  <c r="DY34" i="3"/>
  <c r="DW34" i="3"/>
  <c r="DU34" i="3"/>
  <c r="EC34" i="3" s="1"/>
  <c r="DP34" i="3"/>
  <c r="J34" i="3" s="1"/>
  <c r="DO34" i="3"/>
  <c r="DM34" i="3"/>
  <c r="DK34" i="3"/>
  <c r="DI34" i="3"/>
  <c r="DD34" i="3"/>
  <c r="DA34" i="3"/>
  <c r="CY34" i="3"/>
  <c r="CW34" i="3"/>
  <c r="DE34" i="3" s="1"/>
  <c r="CR34" i="3"/>
  <c r="CO34" i="3"/>
  <c r="CK34" i="3"/>
  <c r="CF34" i="3"/>
  <c r="CC34" i="3"/>
  <c r="CA34" i="3"/>
  <c r="BY34" i="3"/>
  <c r="CG34" i="3" s="1"/>
  <c r="BT34" i="3"/>
  <c r="BQ34" i="3"/>
  <c r="BM34" i="3"/>
  <c r="BH34" i="3"/>
  <c r="BE34" i="3"/>
  <c r="BC34" i="3"/>
  <c r="BA34" i="3"/>
  <c r="BI34" i="3" s="1"/>
  <c r="AV34" i="3"/>
  <c r="AS34" i="3"/>
  <c r="AO34" i="3"/>
  <c r="AJ34" i="3"/>
  <c r="AG34" i="3"/>
  <c r="AE34" i="3"/>
  <c r="AC34" i="3"/>
  <c r="AK34" i="3" s="1"/>
  <c r="X34" i="3"/>
  <c r="U34" i="3"/>
  <c r="Q34" i="3"/>
  <c r="H34" i="3"/>
  <c r="F34" i="3"/>
  <c r="D34" i="3"/>
  <c r="B34" i="3"/>
  <c r="B46" i="3" s="1"/>
  <c r="HT33" i="3"/>
  <c r="HT46" i="3" s="1"/>
  <c r="HQ33" i="3"/>
  <c r="HO33" i="3"/>
  <c r="HM33" i="3"/>
  <c r="HH33" i="3"/>
  <c r="HE33" i="3"/>
  <c r="HA33" i="3"/>
  <c r="GV33" i="3"/>
  <c r="GV46" i="3" s="1"/>
  <c r="GS33" i="3"/>
  <c r="GQ33" i="3"/>
  <c r="GO33" i="3"/>
  <c r="GK33" i="3"/>
  <c r="GJ33" i="3"/>
  <c r="GE33" i="3"/>
  <c r="GC33" i="3"/>
  <c r="FX33" i="3"/>
  <c r="FX46" i="3" s="1"/>
  <c r="FU33" i="3"/>
  <c r="FU46" i="3" s="1"/>
  <c r="FS33" i="3"/>
  <c r="FQ33" i="3"/>
  <c r="FQ46" i="3" s="1"/>
  <c r="FL33" i="3"/>
  <c r="FI33" i="3"/>
  <c r="FG33" i="3"/>
  <c r="FE33" i="3"/>
  <c r="EZ33" i="3"/>
  <c r="EZ46" i="3" s="1"/>
  <c r="EW33" i="3"/>
  <c r="EU33" i="3"/>
  <c r="ES33" i="3"/>
  <c r="EN33" i="3"/>
  <c r="EN46" i="3" s="1"/>
  <c r="EM33" i="3"/>
  <c r="EK33" i="3"/>
  <c r="EK46" i="3" s="1"/>
  <c r="EG33" i="3"/>
  <c r="EB33" i="3"/>
  <c r="EB46" i="3" s="1"/>
  <c r="DY33" i="3"/>
  <c r="DW33" i="3"/>
  <c r="DW46" i="3" s="1"/>
  <c r="DU33" i="3"/>
  <c r="DP33" i="3"/>
  <c r="DO33" i="3"/>
  <c r="DM33" i="3"/>
  <c r="DK33" i="3"/>
  <c r="DK46" i="3" s="1"/>
  <c r="DI33" i="3"/>
  <c r="DD33" i="3"/>
  <c r="DA33" i="3"/>
  <c r="DA46" i="3" s="1"/>
  <c r="DA47" i="3" s="1"/>
  <c r="CW33" i="3"/>
  <c r="CR33" i="3"/>
  <c r="CR46" i="3" s="1"/>
  <c r="CO33" i="3"/>
  <c r="CM33" i="3"/>
  <c r="CK33" i="3"/>
  <c r="CF33" i="3"/>
  <c r="CC33" i="3"/>
  <c r="CC46" i="3" s="1"/>
  <c r="CA33" i="3"/>
  <c r="BY33" i="3"/>
  <c r="BT33" i="3"/>
  <c r="BQ33" i="3"/>
  <c r="BO33" i="3"/>
  <c r="BM33" i="3"/>
  <c r="BH33" i="3"/>
  <c r="BH46" i="3" s="1"/>
  <c r="BE33" i="3"/>
  <c r="BE46" i="3" s="1"/>
  <c r="BC33" i="3"/>
  <c r="BA33" i="3"/>
  <c r="BA46" i="3" s="1"/>
  <c r="AV33" i="3"/>
  <c r="AV46" i="3" s="1"/>
  <c r="AS33" i="3"/>
  <c r="AQ33" i="3"/>
  <c r="AO33" i="3"/>
  <c r="AJ33" i="3"/>
  <c r="AG33" i="3"/>
  <c r="AC33" i="3"/>
  <c r="X33" i="3"/>
  <c r="X46" i="3" s="1"/>
  <c r="U33" i="3"/>
  <c r="S33" i="3"/>
  <c r="Q33" i="3"/>
  <c r="H33" i="3"/>
  <c r="H46" i="3" s="1"/>
  <c r="F33" i="3"/>
  <c r="D33" i="3"/>
  <c r="B33" i="3"/>
  <c r="HS31" i="3"/>
  <c r="HS47" i="3" s="1"/>
  <c r="HR31" i="3"/>
  <c r="HL31" i="3"/>
  <c r="HL47" i="3" s="1"/>
  <c r="HA31" i="3"/>
  <c r="GZ31" i="3"/>
  <c r="GT31" i="3"/>
  <c r="GN31" i="3"/>
  <c r="GN47" i="3" s="1"/>
  <c r="GH31" i="3"/>
  <c r="GG31" i="3"/>
  <c r="GG47" i="3" s="1"/>
  <c r="GF31" i="3"/>
  <c r="GD31" i="3"/>
  <c r="GB31" i="3"/>
  <c r="FV31" i="3"/>
  <c r="FT31" i="3"/>
  <c r="FT47" i="3" s="1"/>
  <c r="FR31" i="3"/>
  <c r="FP31" i="3"/>
  <c r="FP47" i="3" s="1"/>
  <c r="FJ31" i="3"/>
  <c r="FI31" i="3"/>
  <c r="FH31" i="3"/>
  <c r="FF31" i="3"/>
  <c r="FF47" i="3" s="1"/>
  <c r="FE31" i="3"/>
  <c r="FD31" i="3"/>
  <c r="EX31" i="3"/>
  <c r="ET31" i="3"/>
  <c r="ES31" i="3"/>
  <c r="ER31" i="3"/>
  <c r="EL31" i="3"/>
  <c r="EL47" i="3" s="1"/>
  <c r="EF31" i="3"/>
  <c r="DZ31" i="3"/>
  <c r="DY31" i="3"/>
  <c r="DX31" i="3"/>
  <c r="DV31" i="3"/>
  <c r="DT31" i="3"/>
  <c r="DT47" i="3" s="1"/>
  <c r="DN31" i="3"/>
  <c r="DN47" i="3" s="1"/>
  <c r="DL31" i="3"/>
  <c r="DJ31" i="3"/>
  <c r="DJ47" i="3" s="1"/>
  <c r="DH31" i="3"/>
  <c r="DB31" i="3"/>
  <c r="CX31" i="3"/>
  <c r="CX47" i="3" s="1"/>
  <c r="CV31" i="3"/>
  <c r="CV47" i="3" s="1"/>
  <c r="CJ31" i="3"/>
  <c r="CJ47" i="3" s="1"/>
  <c r="CD31" i="3"/>
  <c r="CB31" i="3"/>
  <c r="CB47" i="3" s="1"/>
  <c r="BZ31" i="3"/>
  <c r="BX31" i="3"/>
  <c r="BX47" i="3" s="1"/>
  <c r="BR31" i="3"/>
  <c r="BP31" i="3"/>
  <c r="BN31" i="3"/>
  <c r="BN47" i="3" s="1"/>
  <c r="BL31" i="3"/>
  <c r="BH31" i="3"/>
  <c r="BH47" i="3" s="1"/>
  <c r="BD31" i="3"/>
  <c r="BD47" i="3" s="1"/>
  <c r="BB31" i="3"/>
  <c r="BB47" i="3" s="1"/>
  <c r="AZ31" i="3"/>
  <c r="AZ47" i="3" s="1"/>
  <c r="AT31" i="3"/>
  <c r="AT47" i="3" s="1"/>
  <c r="AR31" i="3"/>
  <c r="AR47" i="3" s="1"/>
  <c r="AP31" i="3"/>
  <c r="AP47" i="3" s="1"/>
  <c r="AN31" i="3"/>
  <c r="AN47" i="3" s="1"/>
  <c r="AJ31" i="3"/>
  <c r="AB31" i="3"/>
  <c r="AB47" i="3" s="1"/>
  <c r="V31" i="3"/>
  <c r="V47" i="3" s="1"/>
  <c r="T31" i="3"/>
  <c r="T47" i="3" s="1"/>
  <c r="R31" i="3"/>
  <c r="R47" i="3" s="1"/>
  <c r="P31" i="3"/>
  <c r="HT30" i="3"/>
  <c r="HS30" i="3"/>
  <c r="HQ30" i="3"/>
  <c r="HM30" i="3"/>
  <c r="HH30" i="3"/>
  <c r="HG30" i="3"/>
  <c r="HE30" i="3"/>
  <c r="HA30" i="3"/>
  <c r="GV30" i="3"/>
  <c r="GU30" i="3"/>
  <c r="GS30" i="3"/>
  <c r="G30" i="3" s="1"/>
  <c r="GO30" i="3"/>
  <c r="GJ30" i="3"/>
  <c r="GI30" i="3"/>
  <c r="GE30" i="3"/>
  <c r="GC30" i="3"/>
  <c r="FX30" i="3"/>
  <c r="FW30" i="3"/>
  <c r="FU30" i="3"/>
  <c r="FS30" i="3"/>
  <c r="FY30" i="3" s="1"/>
  <c r="FQ30" i="3"/>
  <c r="FL30" i="3"/>
  <c r="FK30" i="3"/>
  <c r="FI30" i="3"/>
  <c r="FG30" i="3"/>
  <c r="FM30" i="3" s="1"/>
  <c r="FE30" i="3"/>
  <c r="EZ30" i="3"/>
  <c r="EY30" i="3"/>
  <c r="EW30" i="3"/>
  <c r="EU30" i="3"/>
  <c r="FA30" i="3" s="1"/>
  <c r="ES30" i="3"/>
  <c r="EN30" i="3"/>
  <c r="EM30" i="3"/>
  <c r="EK30" i="3"/>
  <c r="EI30" i="3"/>
  <c r="EO30" i="3" s="1"/>
  <c r="EG30" i="3"/>
  <c r="EB30" i="3"/>
  <c r="EA30" i="3"/>
  <c r="DY30" i="3"/>
  <c r="DW30" i="3"/>
  <c r="EC30" i="3" s="1"/>
  <c r="DU30" i="3"/>
  <c r="DP30" i="3"/>
  <c r="DO30" i="3"/>
  <c r="DM30" i="3"/>
  <c r="DK30" i="3"/>
  <c r="DQ30" i="3" s="1"/>
  <c r="DI30" i="3"/>
  <c r="DD30" i="3"/>
  <c r="DC30" i="3"/>
  <c r="DA30" i="3"/>
  <c r="CY30" i="3"/>
  <c r="DE30" i="3" s="1"/>
  <c r="CW30" i="3"/>
  <c r="CR30" i="3"/>
  <c r="CQ30" i="3"/>
  <c r="CO30" i="3"/>
  <c r="CM30" i="3"/>
  <c r="CS30" i="3" s="1"/>
  <c r="CK30" i="3"/>
  <c r="CF30" i="3"/>
  <c r="CE30" i="3"/>
  <c r="CC30" i="3"/>
  <c r="CA30" i="3"/>
  <c r="CG30" i="3" s="1"/>
  <c r="BY30" i="3"/>
  <c r="BT30" i="3"/>
  <c r="BS30" i="3"/>
  <c r="BQ30" i="3"/>
  <c r="BO30" i="3"/>
  <c r="BU30" i="3" s="1"/>
  <c r="BM30" i="3"/>
  <c r="BH30" i="3"/>
  <c r="BG30" i="3"/>
  <c r="BE30" i="3"/>
  <c r="BC30" i="3"/>
  <c r="BI30" i="3" s="1"/>
  <c r="BA30" i="3"/>
  <c r="AV30" i="3"/>
  <c r="AU30" i="3"/>
  <c r="AS30" i="3"/>
  <c r="AQ30" i="3"/>
  <c r="AW30" i="3" s="1"/>
  <c r="AO30" i="3"/>
  <c r="AJ30" i="3"/>
  <c r="AI30" i="3"/>
  <c r="AG30" i="3"/>
  <c r="AE30" i="3"/>
  <c r="AK30" i="3" s="1"/>
  <c r="AC30" i="3"/>
  <c r="X30" i="3"/>
  <c r="W30" i="3"/>
  <c r="I30" i="3" s="1"/>
  <c r="U30" i="3"/>
  <c r="S30" i="3"/>
  <c r="Q30" i="3"/>
  <c r="H30" i="3"/>
  <c r="F30" i="3"/>
  <c r="D30" i="3"/>
  <c r="C30" i="3"/>
  <c r="B30" i="3"/>
  <c r="HT29" i="3"/>
  <c r="HS29" i="3"/>
  <c r="HQ29" i="3"/>
  <c r="HO29" i="3"/>
  <c r="HU29" i="3" s="1"/>
  <c r="HM29" i="3"/>
  <c r="HH29" i="3"/>
  <c r="HG29" i="3"/>
  <c r="HE29" i="3"/>
  <c r="HC29" i="3"/>
  <c r="HI29" i="3" s="1"/>
  <c r="HA29" i="3"/>
  <c r="GV29" i="3"/>
  <c r="GU29" i="3"/>
  <c r="GS29" i="3"/>
  <c r="GQ29" i="3"/>
  <c r="GW29" i="3" s="1"/>
  <c r="GO29" i="3"/>
  <c r="GJ29" i="3"/>
  <c r="GI29" i="3"/>
  <c r="GC29" i="3"/>
  <c r="FX29" i="3"/>
  <c r="FW29" i="3"/>
  <c r="FU29" i="3"/>
  <c r="FQ29" i="3"/>
  <c r="FL29" i="3"/>
  <c r="FK29" i="3"/>
  <c r="FI29" i="3"/>
  <c r="FE29" i="3"/>
  <c r="EZ29" i="3"/>
  <c r="EY29" i="3"/>
  <c r="EW29" i="3"/>
  <c r="EU29" i="3"/>
  <c r="ES29" i="3"/>
  <c r="FA29" i="3" s="1"/>
  <c r="EN29" i="3"/>
  <c r="EM29" i="3"/>
  <c r="EK29" i="3"/>
  <c r="EG29" i="3"/>
  <c r="EB29" i="3"/>
  <c r="EA29" i="3"/>
  <c r="DY29" i="3"/>
  <c r="DW29" i="3"/>
  <c r="DU29" i="3"/>
  <c r="DP29" i="3"/>
  <c r="DO29" i="3"/>
  <c r="DM29" i="3"/>
  <c r="DK29" i="3"/>
  <c r="DI29" i="3"/>
  <c r="DD29" i="3"/>
  <c r="DC29" i="3"/>
  <c r="DA29" i="3"/>
  <c r="CY29" i="3"/>
  <c r="CW29" i="3"/>
  <c r="DE29" i="3" s="1"/>
  <c r="CR29" i="3"/>
  <c r="CQ29" i="3"/>
  <c r="CO29" i="3"/>
  <c r="CK29" i="3"/>
  <c r="CF29" i="3"/>
  <c r="CE29" i="3"/>
  <c r="CC29" i="3"/>
  <c r="BY29" i="3"/>
  <c r="BT29" i="3"/>
  <c r="BS29" i="3"/>
  <c r="BQ29" i="3"/>
  <c r="BM29" i="3"/>
  <c r="BH29" i="3"/>
  <c r="BG29" i="3"/>
  <c r="BE29" i="3"/>
  <c r="BC29" i="3"/>
  <c r="BA29" i="3"/>
  <c r="BI29" i="3" s="1"/>
  <c r="AV29" i="3"/>
  <c r="AU29" i="3"/>
  <c r="AS29" i="3"/>
  <c r="AQ29" i="3"/>
  <c r="AO29" i="3"/>
  <c r="AJ29" i="3"/>
  <c r="AI29" i="3"/>
  <c r="AG29" i="3"/>
  <c r="AC29" i="3"/>
  <c r="X29" i="3"/>
  <c r="W29" i="3"/>
  <c r="U29" i="3"/>
  <c r="Q29" i="3"/>
  <c r="H29" i="3"/>
  <c r="F29" i="3"/>
  <c r="D29" i="3"/>
  <c r="B29" i="3"/>
  <c r="HT28" i="3"/>
  <c r="HS28" i="3"/>
  <c r="HQ28" i="3"/>
  <c r="HM28" i="3"/>
  <c r="HH28" i="3"/>
  <c r="HG28" i="3"/>
  <c r="HE28" i="3"/>
  <c r="HA28" i="3"/>
  <c r="GV28" i="3"/>
  <c r="GU28" i="3"/>
  <c r="GS28" i="3"/>
  <c r="G28" i="3" s="1"/>
  <c r="GO28" i="3"/>
  <c r="GJ28" i="3"/>
  <c r="J28" i="3" s="1"/>
  <c r="GI28" i="3"/>
  <c r="GE28" i="3"/>
  <c r="GC28" i="3"/>
  <c r="FX28" i="3"/>
  <c r="FW28" i="3"/>
  <c r="FU28" i="3"/>
  <c r="FS28" i="3"/>
  <c r="FY28" i="3" s="1"/>
  <c r="FQ28" i="3"/>
  <c r="FL28" i="3"/>
  <c r="FK28" i="3"/>
  <c r="FI28" i="3"/>
  <c r="FG28" i="3"/>
  <c r="FM28" i="3" s="1"/>
  <c r="FE28" i="3"/>
  <c r="EZ28" i="3"/>
  <c r="EY28" i="3"/>
  <c r="EW28" i="3"/>
  <c r="EU28" i="3"/>
  <c r="FA28" i="3" s="1"/>
  <c r="ES28" i="3"/>
  <c r="EN28" i="3"/>
  <c r="EM28" i="3"/>
  <c r="EK28" i="3"/>
  <c r="EI28" i="3"/>
  <c r="EO28" i="3" s="1"/>
  <c r="EG28" i="3"/>
  <c r="EB28" i="3"/>
  <c r="EA28" i="3"/>
  <c r="DY28" i="3"/>
  <c r="DW28" i="3"/>
  <c r="EC28" i="3" s="1"/>
  <c r="DU28" i="3"/>
  <c r="DP28" i="3"/>
  <c r="DO28" i="3"/>
  <c r="DM28" i="3"/>
  <c r="DK28" i="3"/>
  <c r="DQ28" i="3" s="1"/>
  <c r="DI28" i="3"/>
  <c r="DD28" i="3"/>
  <c r="DC28" i="3"/>
  <c r="DA28" i="3"/>
  <c r="CY28" i="3"/>
  <c r="DE28" i="3" s="1"/>
  <c r="CW28" i="3"/>
  <c r="CR28" i="3"/>
  <c r="CQ28" i="3"/>
  <c r="CO28" i="3"/>
  <c r="CM28" i="3"/>
  <c r="CS28" i="3" s="1"/>
  <c r="CK28" i="3"/>
  <c r="CF28" i="3"/>
  <c r="CE28" i="3"/>
  <c r="CC28" i="3"/>
  <c r="CA28" i="3"/>
  <c r="CG28" i="3" s="1"/>
  <c r="BY28" i="3"/>
  <c r="BT28" i="3"/>
  <c r="BS28" i="3"/>
  <c r="BQ28" i="3"/>
  <c r="BO28" i="3"/>
  <c r="BU28" i="3" s="1"/>
  <c r="BM28" i="3"/>
  <c r="BH28" i="3"/>
  <c r="BG28" i="3"/>
  <c r="BE28" i="3"/>
  <c r="BC28" i="3"/>
  <c r="BI28" i="3" s="1"/>
  <c r="BA28" i="3"/>
  <c r="AV28" i="3"/>
  <c r="AU28" i="3"/>
  <c r="AS28" i="3"/>
  <c r="AQ28" i="3"/>
  <c r="AW28" i="3" s="1"/>
  <c r="AO28" i="3"/>
  <c r="AJ28" i="3"/>
  <c r="AI28" i="3"/>
  <c r="AG28" i="3"/>
  <c r="AE28" i="3"/>
  <c r="AK28" i="3" s="1"/>
  <c r="AC28" i="3"/>
  <c r="X28" i="3"/>
  <c r="W28" i="3"/>
  <c r="U28" i="3"/>
  <c r="S28" i="3"/>
  <c r="Q28" i="3"/>
  <c r="H28" i="3"/>
  <c r="F28" i="3"/>
  <c r="D28" i="3"/>
  <c r="C28" i="3"/>
  <c r="B28" i="3"/>
  <c r="HT27" i="3"/>
  <c r="HS27" i="3"/>
  <c r="HQ27" i="3"/>
  <c r="HO27" i="3"/>
  <c r="HU27" i="3" s="1"/>
  <c r="HM27" i="3"/>
  <c r="HH27" i="3"/>
  <c r="HG27" i="3"/>
  <c r="HE27" i="3"/>
  <c r="HC27" i="3"/>
  <c r="HI27" i="3" s="1"/>
  <c r="HA27" i="3"/>
  <c r="GV27" i="3"/>
  <c r="GU27" i="3"/>
  <c r="GS27" i="3"/>
  <c r="GQ27" i="3"/>
  <c r="GW27" i="3" s="1"/>
  <c r="GO27" i="3"/>
  <c r="GJ27" i="3"/>
  <c r="GI27" i="3"/>
  <c r="GC27" i="3"/>
  <c r="FX27" i="3"/>
  <c r="FW27" i="3"/>
  <c r="FU27" i="3"/>
  <c r="FQ27" i="3"/>
  <c r="FL27" i="3"/>
  <c r="FK27" i="3"/>
  <c r="FI27" i="3"/>
  <c r="FE27" i="3"/>
  <c r="EZ27" i="3"/>
  <c r="EY27" i="3"/>
  <c r="EW27" i="3"/>
  <c r="EU27" i="3"/>
  <c r="ES27" i="3"/>
  <c r="EN27" i="3"/>
  <c r="EM27" i="3"/>
  <c r="EK27" i="3"/>
  <c r="EG27" i="3"/>
  <c r="EB27" i="3"/>
  <c r="EA27" i="3"/>
  <c r="DY27" i="3"/>
  <c r="DW27" i="3"/>
  <c r="DU27" i="3"/>
  <c r="EC27" i="3" s="1"/>
  <c r="DP27" i="3"/>
  <c r="DO27" i="3"/>
  <c r="DM27" i="3"/>
  <c r="DK27" i="3"/>
  <c r="DI27" i="3"/>
  <c r="DQ27" i="3" s="1"/>
  <c r="DD27" i="3"/>
  <c r="DC27" i="3"/>
  <c r="DA27" i="3"/>
  <c r="CY27" i="3"/>
  <c r="CW27" i="3"/>
  <c r="CR27" i="3"/>
  <c r="CQ27" i="3"/>
  <c r="CO27" i="3"/>
  <c r="CK27" i="3"/>
  <c r="CF27" i="3"/>
  <c r="CE27" i="3"/>
  <c r="CC27" i="3"/>
  <c r="BY27" i="3"/>
  <c r="BT27" i="3"/>
  <c r="BS27" i="3"/>
  <c r="BQ27" i="3"/>
  <c r="BM27" i="3"/>
  <c r="BH27" i="3"/>
  <c r="BG27" i="3"/>
  <c r="BE27" i="3"/>
  <c r="BC27" i="3"/>
  <c r="BA27" i="3"/>
  <c r="AV27" i="3"/>
  <c r="J27" i="3" s="1"/>
  <c r="AU27" i="3"/>
  <c r="AS27" i="3"/>
  <c r="AQ27" i="3"/>
  <c r="AO27" i="3"/>
  <c r="AW27" i="3" s="1"/>
  <c r="AJ27" i="3"/>
  <c r="AI27" i="3"/>
  <c r="AG27" i="3"/>
  <c r="AC27" i="3"/>
  <c r="X27" i="3"/>
  <c r="W27" i="3"/>
  <c r="I27" i="3" s="1"/>
  <c r="U27" i="3"/>
  <c r="Q27" i="3"/>
  <c r="H27" i="3"/>
  <c r="F27" i="3"/>
  <c r="D27" i="3"/>
  <c r="B27" i="3"/>
  <c r="HT26" i="3"/>
  <c r="HS26" i="3"/>
  <c r="HQ26" i="3"/>
  <c r="HM26" i="3"/>
  <c r="HH26" i="3"/>
  <c r="HG26" i="3"/>
  <c r="HE26" i="3"/>
  <c r="HA26" i="3"/>
  <c r="GV26" i="3"/>
  <c r="GU26" i="3"/>
  <c r="GS26" i="3"/>
  <c r="G26" i="3" s="1"/>
  <c r="GO26" i="3"/>
  <c r="GJ26" i="3"/>
  <c r="GI26" i="3"/>
  <c r="GE26" i="3"/>
  <c r="GC26" i="3"/>
  <c r="FX26" i="3"/>
  <c r="FW26" i="3"/>
  <c r="FU26" i="3"/>
  <c r="FS26" i="3"/>
  <c r="FY26" i="3" s="1"/>
  <c r="FQ26" i="3"/>
  <c r="FL26" i="3"/>
  <c r="FK26" i="3"/>
  <c r="FI26" i="3"/>
  <c r="FG26" i="3"/>
  <c r="FM26" i="3" s="1"/>
  <c r="FE26" i="3"/>
  <c r="EZ26" i="3"/>
  <c r="EY26" i="3"/>
  <c r="EW26" i="3"/>
  <c r="EU26" i="3"/>
  <c r="FA26" i="3" s="1"/>
  <c r="ES26" i="3"/>
  <c r="EN26" i="3"/>
  <c r="EM26" i="3"/>
  <c r="EK26" i="3"/>
  <c r="EI26" i="3"/>
  <c r="EO26" i="3" s="1"/>
  <c r="EG26" i="3"/>
  <c r="EB26" i="3"/>
  <c r="EA26" i="3"/>
  <c r="DY26" i="3"/>
  <c r="DW26" i="3"/>
  <c r="EC26" i="3" s="1"/>
  <c r="DU26" i="3"/>
  <c r="DP26" i="3"/>
  <c r="DO26" i="3"/>
  <c r="DM26" i="3"/>
  <c r="DK26" i="3"/>
  <c r="DQ26" i="3" s="1"/>
  <c r="DI26" i="3"/>
  <c r="DD26" i="3"/>
  <c r="DC26" i="3"/>
  <c r="DA26" i="3"/>
  <c r="CY26" i="3"/>
  <c r="DE26" i="3" s="1"/>
  <c r="CW26" i="3"/>
  <c r="CR26" i="3"/>
  <c r="CQ26" i="3"/>
  <c r="CO26" i="3"/>
  <c r="CM26" i="3"/>
  <c r="CS26" i="3" s="1"/>
  <c r="CK26" i="3"/>
  <c r="CF26" i="3"/>
  <c r="CE26" i="3"/>
  <c r="CC26" i="3"/>
  <c r="CA26" i="3"/>
  <c r="CG26" i="3" s="1"/>
  <c r="BY26" i="3"/>
  <c r="BT26" i="3"/>
  <c r="BS26" i="3"/>
  <c r="BQ26" i="3"/>
  <c r="BO26" i="3"/>
  <c r="BU26" i="3" s="1"/>
  <c r="BM26" i="3"/>
  <c r="BH26" i="3"/>
  <c r="BG26" i="3"/>
  <c r="BE26" i="3"/>
  <c r="BC26" i="3"/>
  <c r="BI26" i="3" s="1"/>
  <c r="BA26" i="3"/>
  <c r="AV26" i="3"/>
  <c r="AU26" i="3"/>
  <c r="AS26" i="3"/>
  <c r="AQ26" i="3"/>
  <c r="AW26" i="3" s="1"/>
  <c r="AO26" i="3"/>
  <c r="AJ26" i="3"/>
  <c r="AI26" i="3"/>
  <c r="AG26" i="3"/>
  <c r="AE26" i="3"/>
  <c r="AK26" i="3" s="1"/>
  <c r="AC26" i="3"/>
  <c r="X26" i="3"/>
  <c r="W26" i="3"/>
  <c r="I26" i="3" s="1"/>
  <c r="U26" i="3"/>
  <c r="S26" i="3"/>
  <c r="Q26" i="3"/>
  <c r="H26" i="3"/>
  <c r="F26" i="3"/>
  <c r="D26" i="3"/>
  <c r="C26" i="3"/>
  <c r="B26" i="3"/>
  <c r="HT25" i="3"/>
  <c r="HS25" i="3"/>
  <c r="HQ25" i="3"/>
  <c r="HO25" i="3"/>
  <c r="HU25" i="3" s="1"/>
  <c r="HM25" i="3"/>
  <c r="HH25" i="3"/>
  <c r="HG25" i="3"/>
  <c r="HE25" i="3"/>
  <c r="HC25" i="3"/>
  <c r="HI25" i="3" s="1"/>
  <c r="HA25" i="3"/>
  <c r="GV25" i="3"/>
  <c r="GU25" i="3"/>
  <c r="GS25" i="3"/>
  <c r="GQ25" i="3"/>
  <c r="GW25" i="3" s="1"/>
  <c r="GO25" i="3"/>
  <c r="GJ25" i="3"/>
  <c r="GI25" i="3"/>
  <c r="GC25" i="3"/>
  <c r="FX25" i="3"/>
  <c r="FW25" i="3"/>
  <c r="FU25" i="3"/>
  <c r="FQ25" i="3"/>
  <c r="FL25" i="3"/>
  <c r="FK25" i="3"/>
  <c r="FI25" i="3"/>
  <c r="FE25" i="3"/>
  <c r="EZ25" i="3"/>
  <c r="EY25" i="3"/>
  <c r="EW25" i="3"/>
  <c r="EU25" i="3"/>
  <c r="ES25" i="3"/>
  <c r="FA25" i="3" s="1"/>
  <c r="EN25" i="3"/>
  <c r="EM25" i="3"/>
  <c r="EK25" i="3"/>
  <c r="EG25" i="3"/>
  <c r="EB25" i="3"/>
  <c r="EA25" i="3"/>
  <c r="DY25" i="3"/>
  <c r="DW25" i="3"/>
  <c r="DU25" i="3"/>
  <c r="DP25" i="3"/>
  <c r="DO25" i="3"/>
  <c r="DM25" i="3"/>
  <c r="DK25" i="3"/>
  <c r="DI25" i="3"/>
  <c r="DD25" i="3"/>
  <c r="DC25" i="3"/>
  <c r="DA25" i="3"/>
  <c r="CY25" i="3"/>
  <c r="CW25" i="3"/>
  <c r="DE25" i="3" s="1"/>
  <c r="CR25" i="3"/>
  <c r="CQ25" i="3"/>
  <c r="CO25" i="3"/>
  <c r="CK25" i="3"/>
  <c r="CF25" i="3"/>
  <c r="CE25" i="3"/>
  <c r="CC25" i="3"/>
  <c r="BY25" i="3"/>
  <c r="BT25" i="3"/>
  <c r="BS25" i="3"/>
  <c r="BQ25" i="3"/>
  <c r="BM25" i="3"/>
  <c r="BH25" i="3"/>
  <c r="BG25" i="3"/>
  <c r="BE25" i="3"/>
  <c r="BC25" i="3"/>
  <c r="BA25" i="3"/>
  <c r="BI25" i="3" s="1"/>
  <c r="AV25" i="3"/>
  <c r="AU25" i="3"/>
  <c r="AS25" i="3"/>
  <c r="AQ25" i="3"/>
  <c r="AO25" i="3"/>
  <c r="AJ25" i="3"/>
  <c r="AI25" i="3"/>
  <c r="AG25" i="3"/>
  <c r="AC25" i="3"/>
  <c r="X25" i="3"/>
  <c r="W25" i="3"/>
  <c r="U25" i="3"/>
  <c r="Q25" i="3"/>
  <c r="H25" i="3"/>
  <c r="F25" i="3"/>
  <c r="D25" i="3"/>
  <c r="B25" i="3"/>
  <c r="HT24" i="3"/>
  <c r="HS24" i="3"/>
  <c r="HQ24" i="3"/>
  <c r="HM24" i="3"/>
  <c r="HH24" i="3"/>
  <c r="HG24" i="3"/>
  <c r="HE24" i="3"/>
  <c r="HA24" i="3"/>
  <c r="GV24" i="3"/>
  <c r="GU24" i="3"/>
  <c r="GS24" i="3"/>
  <c r="G24" i="3" s="1"/>
  <c r="GO24" i="3"/>
  <c r="GJ24" i="3"/>
  <c r="J24" i="3" s="1"/>
  <c r="GI24" i="3"/>
  <c r="GE24" i="3"/>
  <c r="GC24" i="3"/>
  <c r="FX24" i="3"/>
  <c r="FW24" i="3"/>
  <c r="FU24" i="3"/>
  <c r="FS24" i="3"/>
  <c r="FY24" i="3" s="1"/>
  <c r="FQ24" i="3"/>
  <c r="FL24" i="3"/>
  <c r="FK24" i="3"/>
  <c r="FI24" i="3"/>
  <c r="FG24" i="3"/>
  <c r="FM24" i="3" s="1"/>
  <c r="FE24" i="3"/>
  <c r="EZ24" i="3"/>
  <c r="EY24" i="3"/>
  <c r="EW24" i="3"/>
  <c r="EU24" i="3"/>
  <c r="FA24" i="3" s="1"/>
  <c r="ES24" i="3"/>
  <c r="EN24" i="3"/>
  <c r="EM24" i="3"/>
  <c r="EK24" i="3"/>
  <c r="EI24" i="3"/>
  <c r="EO24" i="3" s="1"/>
  <c r="EG24" i="3"/>
  <c r="EB24" i="3"/>
  <c r="EA24" i="3"/>
  <c r="DY24" i="3"/>
  <c r="DW24" i="3"/>
  <c r="EC24" i="3" s="1"/>
  <c r="DU24" i="3"/>
  <c r="DP24" i="3"/>
  <c r="DO24" i="3"/>
  <c r="DM24" i="3"/>
  <c r="DK24" i="3"/>
  <c r="DQ24" i="3" s="1"/>
  <c r="DI24" i="3"/>
  <c r="DD24" i="3"/>
  <c r="DC24" i="3"/>
  <c r="DA24" i="3"/>
  <c r="CY24" i="3"/>
  <c r="DE24" i="3" s="1"/>
  <c r="CW24" i="3"/>
  <c r="CR24" i="3"/>
  <c r="CQ24" i="3"/>
  <c r="CO24" i="3"/>
  <c r="CM24" i="3"/>
  <c r="CS24" i="3" s="1"/>
  <c r="CK24" i="3"/>
  <c r="CF24" i="3"/>
  <c r="CE24" i="3"/>
  <c r="CC24" i="3"/>
  <c r="CA24" i="3"/>
  <c r="CG24" i="3" s="1"/>
  <c r="BY24" i="3"/>
  <c r="BT24" i="3"/>
  <c r="BS24" i="3"/>
  <c r="BQ24" i="3"/>
  <c r="BO24" i="3"/>
  <c r="BU24" i="3" s="1"/>
  <c r="BM24" i="3"/>
  <c r="BH24" i="3"/>
  <c r="BG24" i="3"/>
  <c r="BE24" i="3"/>
  <c r="BC24" i="3"/>
  <c r="BI24" i="3" s="1"/>
  <c r="BA24" i="3"/>
  <c r="AV24" i="3"/>
  <c r="AU24" i="3"/>
  <c r="AS24" i="3"/>
  <c r="AQ24" i="3"/>
  <c r="AW24" i="3" s="1"/>
  <c r="AO24" i="3"/>
  <c r="AJ24" i="3"/>
  <c r="AI24" i="3"/>
  <c r="AG24" i="3"/>
  <c r="AE24" i="3"/>
  <c r="AK24" i="3" s="1"/>
  <c r="AC24" i="3"/>
  <c r="X24" i="3"/>
  <c r="W24" i="3"/>
  <c r="U24" i="3"/>
  <c r="S24" i="3"/>
  <c r="Q24" i="3"/>
  <c r="H24" i="3"/>
  <c r="F24" i="3"/>
  <c r="D24" i="3"/>
  <c r="C24" i="3"/>
  <c r="B24" i="3"/>
  <c r="HT23" i="3"/>
  <c r="HS23" i="3"/>
  <c r="HQ23" i="3"/>
  <c r="HO23" i="3"/>
  <c r="HU23" i="3" s="1"/>
  <c r="HM23" i="3"/>
  <c r="HH23" i="3"/>
  <c r="HG23" i="3"/>
  <c r="HE23" i="3"/>
  <c r="HC23" i="3"/>
  <c r="HI23" i="3" s="1"/>
  <c r="HA23" i="3"/>
  <c r="GV23" i="3"/>
  <c r="GU23" i="3"/>
  <c r="GS23" i="3"/>
  <c r="GQ23" i="3"/>
  <c r="GW23" i="3" s="1"/>
  <c r="GO23" i="3"/>
  <c r="GJ23" i="3"/>
  <c r="GI23" i="3"/>
  <c r="GC23" i="3"/>
  <c r="FX23" i="3"/>
  <c r="FW23" i="3"/>
  <c r="FU23" i="3"/>
  <c r="FQ23" i="3"/>
  <c r="FL23" i="3"/>
  <c r="FK23" i="3"/>
  <c r="FI23" i="3"/>
  <c r="FE23" i="3"/>
  <c r="EZ23" i="3"/>
  <c r="EY23" i="3"/>
  <c r="EW23" i="3"/>
  <c r="EU23" i="3"/>
  <c r="ES23" i="3"/>
  <c r="EN23" i="3"/>
  <c r="EM23" i="3"/>
  <c r="EK23" i="3"/>
  <c r="EG23" i="3"/>
  <c r="EB23" i="3"/>
  <c r="EA23" i="3"/>
  <c r="DY23" i="3"/>
  <c r="DW23" i="3"/>
  <c r="DU23" i="3"/>
  <c r="EC23" i="3" s="1"/>
  <c r="DP23" i="3"/>
  <c r="DO23" i="3"/>
  <c r="DM23" i="3"/>
  <c r="DK23" i="3"/>
  <c r="DI23" i="3"/>
  <c r="DQ23" i="3" s="1"/>
  <c r="DD23" i="3"/>
  <c r="DC23" i="3"/>
  <c r="DA23" i="3"/>
  <c r="CY23" i="3"/>
  <c r="CW23" i="3"/>
  <c r="CR23" i="3"/>
  <c r="CQ23" i="3"/>
  <c r="CO23" i="3"/>
  <c r="CK23" i="3"/>
  <c r="CF23" i="3"/>
  <c r="CE23" i="3"/>
  <c r="CC23" i="3"/>
  <c r="BY23" i="3"/>
  <c r="BT23" i="3"/>
  <c r="BS23" i="3"/>
  <c r="BQ23" i="3"/>
  <c r="BM23" i="3"/>
  <c r="BH23" i="3"/>
  <c r="BG23" i="3"/>
  <c r="BE23" i="3"/>
  <c r="BC23" i="3"/>
  <c r="BA23" i="3"/>
  <c r="AV23" i="3"/>
  <c r="J23" i="3" s="1"/>
  <c r="AU23" i="3"/>
  <c r="AS23" i="3"/>
  <c r="AQ23" i="3"/>
  <c r="AO23" i="3"/>
  <c r="AW23" i="3" s="1"/>
  <c r="AJ23" i="3"/>
  <c r="AI23" i="3"/>
  <c r="AG23" i="3"/>
  <c r="AC23" i="3"/>
  <c r="X23" i="3"/>
  <c r="W23" i="3"/>
  <c r="I23" i="3" s="1"/>
  <c r="U23" i="3"/>
  <c r="Q23" i="3"/>
  <c r="H23" i="3"/>
  <c r="F23" i="3"/>
  <c r="D23" i="3"/>
  <c r="B23" i="3"/>
  <c r="HT22" i="3"/>
  <c r="HS22" i="3"/>
  <c r="HQ22" i="3"/>
  <c r="HM22" i="3"/>
  <c r="HH22" i="3"/>
  <c r="HG22" i="3"/>
  <c r="HE22" i="3"/>
  <c r="HA22" i="3"/>
  <c r="GV22" i="3"/>
  <c r="GU22" i="3"/>
  <c r="GS22" i="3"/>
  <c r="G22" i="3" s="1"/>
  <c r="GO22" i="3"/>
  <c r="GJ22" i="3"/>
  <c r="GI22" i="3"/>
  <c r="GE22" i="3"/>
  <c r="GC22" i="3"/>
  <c r="FX22" i="3"/>
  <c r="FW22" i="3"/>
  <c r="FU22" i="3"/>
  <c r="FS22" i="3"/>
  <c r="FY22" i="3" s="1"/>
  <c r="FQ22" i="3"/>
  <c r="FL22" i="3"/>
  <c r="FK22" i="3"/>
  <c r="FI22" i="3"/>
  <c r="FG22" i="3"/>
  <c r="FM22" i="3" s="1"/>
  <c r="FE22" i="3"/>
  <c r="EZ22" i="3"/>
  <c r="EY22" i="3"/>
  <c r="EW22" i="3"/>
  <c r="EU22" i="3"/>
  <c r="EU31" i="3" s="1"/>
  <c r="ES22" i="3"/>
  <c r="EN22" i="3"/>
  <c r="EM22" i="3"/>
  <c r="EK22" i="3"/>
  <c r="EI22" i="3"/>
  <c r="EO22" i="3" s="1"/>
  <c r="EG22" i="3"/>
  <c r="EB22" i="3"/>
  <c r="EA22" i="3"/>
  <c r="DY22" i="3"/>
  <c r="DW22" i="3"/>
  <c r="DW31" i="3" s="1"/>
  <c r="DW47" i="3" s="1"/>
  <c r="DU22" i="3"/>
  <c r="DP22" i="3"/>
  <c r="DO22" i="3"/>
  <c r="DM22" i="3"/>
  <c r="DK22" i="3"/>
  <c r="DQ22" i="3" s="1"/>
  <c r="DI22" i="3"/>
  <c r="DD22" i="3"/>
  <c r="DC22" i="3"/>
  <c r="DA22" i="3"/>
  <c r="CY22" i="3"/>
  <c r="DE22" i="3" s="1"/>
  <c r="CW22" i="3"/>
  <c r="CR22" i="3"/>
  <c r="CQ22" i="3"/>
  <c r="CO22" i="3"/>
  <c r="CM22" i="3"/>
  <c r="CS22" i="3" s="1"/>
  <c r="CK22" i="3"/>
  <c r="CF22" i="3"/>
  <c r="CE22" i="3"/>
  <c r="CC22" i="3"/>
  <c r="CA22" i="3"/>
  <c r="CG22" i="3" s="1"/>
  <c r="BY22" i="3"/>
  <c r="BT22" i="3"/>
  <c r="BS22" i="3"/>
  <c r="BQ22" i="3"/>
  <c r="BO22" i="3"/>
  <c r="BU22" i="3" s="1"/>
  <c r="BM22" i="3"/>
  <c r="BH22" i="3"/>
  <c r="BG22" i="3"/>
  <c r="BE22" i="3"/>
  <c r="BC22" i="3"/>
  <c r="BI22" i="3" s="1"/>
  <c r="BA22" i="3"/>
  <c r="AV22" i="3"/>
  <c r="AU22" i="3"/>
  <c r="AS22" i="3"/>
  <c r="AQ22" i="3"/>
  <c r="AW22" i="3" s="1"/>
  <c r="AO22" i="3"/>
  <c r="AJ22" i="3"/>
  <c r="AI22" i="3"/>
  <c r="AG22" i="3"/>
  <c r="AE22" i="3"/>
  <c r="AK22" i="3" s="1"/>
  <c r="AC22" i="3"/>
  <c r="X22" i="3"/>
  <c r="W22" i="3"/>
  <c r="I22" i="3" s="1"/>
  <c r="U22" i="3"/>
  <c r="S22" i="3"/>
  <c r="Q22" i="3"/>
  <c r="H22" i="3"/>
  <c r="F22" i="3"/>
  <c r="D22" i="3"/>
  <c r="C22" i="3"/>
  <c r="B22" i="3"/>
  <c r="HT21" i="3"/>
  <c r="HS21" i="3"/>
  <c r="HQ21" i="3"/>
  <c r="HO21" i="3"/>
  <c r="HU21" i="3" s="1"/>
  <c r="HM21" i="3"/>
  <c r="HH21" i="3"/>
  <c r="HG21" i="3"/>
  <c r="HG31" i="3" s="1"/>
  <c r="HG47" i="3" s="1"/>
  <c r="HE21" i="3"/>
  <c r="HC21" i="3"/>
  <c r="HI21" i="3" s="1"/>
  <c r="HA21" i="3"/>
  <c r="GV21" i="3"/>
  <c r="GU21" i="3"/>
  <c r="GS21" i="3"/>
  <c r="GQ21" i="3"/>
  <c r="GW21" i="3" s="1"/>
  <c r="GO21" i="3"/>
  <c r="GJ21" i="3"/>
  <c r="GI21" i="3"/>
  <c r="GC21" i="3"/>
  <c r="FX21" i="3"/>
  <c r="FW21" i="3"/>
  <c r="FU21" i="3"/>
  <c r="FQ21" i="3"/>
  <c r="FL21" i="3"/>
  <c r="FK21" i="3"/>
  <c r="FI21" i="3"/>
  <c r="FE21" i="3"/>
  <c r="EZ21" i="3"/>
  <c r="EY21" i="3"/>
  <c r="EW21" i="3"/>
  <c r="EU21" i="3"/>
  <c r="ES21" i="3"/>
  <c r="FA21" i="3" s="1"/>
  <c r="EN21" i="3"/>
  <c r="EM21" i="3"/>
  <c r="EK21" i="3"/>
  <c r="EG21" i="3"/>
  <c r="EB21" i="3"/>
  <c r="EA21" i="3"/>
  <c r="DY21" i="3"/>
  <c r="DW21" i="3"/>
  <c r="DU21" i="3"/>
  <c r="DP21" i="3"/>
  <c r="DO21" i="3"/>
  <c r="DM21" i="3"/>
  <c r="DK21" i="3"/>
  <c r="DI21" i="3"/>
  <c r="DD21" i="3"/>
  <c r="DC21" i="3"/>
  <c r="DA21" i="3"/>
  <c r="CY21" i="3"/>
  <c r="CW21" i="3"/>
  <c r="DE21" i="3" s="1"/>
  <c r="CR21" i="3"/>
  <c r="CQ21" i="3"/>
  <c r="CO21" i="3"/>
  <c r="CK21" i="3"/>
  <c r="CF21" i="3"/>
  <c r="CE21" i="3"/>
  <c r="CC21" i="3"/>
  <c r="BY21" i="3"/>
  <c r="BT21" i="3"/>
  <c r="BS21" i="3"/>
  <c r="BQ21" i="3"/>
  <c r="BM21" i="3"/>
  <c r="BH21" i="3"/>
  <c r="BG21" i="3"/>
  <c r="BE21" i="3"/>
  <c r="BC21" i="3"/>
  <c r="BA21" i="3"/>
  <c r="BI21" i="3" s="1"/>
  <c r="AV21" i="3"/>
  <c r="AU21" i="3"/>
  <c r="AS21" i="3"/>
  <c r="AQ21" i="3"/>
  <c r="AO21" i="3"/>
  <c r="AJ21" i="3"/>
  <c r="AI21" i="3"/>
  <c r="AG21" i="3"/>
  <c r="AC21" i="3"/>
  <c r="X21" i="3"/>
  <c r="W21" i="3"/>
  <c r="U21" i="3"/>
  <c r="Q21" i="3"/>
  <c r="H21" i="3"/>
  <c r="F21" i="3"/>
  <c r="D21" i="3"/>
  <c r="B21" i="3"/>
  <c r="HT20" i="3"/>
  <c r="HS20" i="3"/>
  <c r="HQ20" i="3"/>
  <c r="HQ31" i="3" s="1"/>
  <c r="HM20" i="3"/>
  <c r="HH20" i="3"/>
  <c r="HG20" i="3"/>
  <c r="HF31" i="3" s="1"/>
  <c r="HF47" i="3" s="1"/>
  <c r="HE20" i="3"/>
  <c r="HE31" i="3" s="1"/>
  <c r="HA20" i="3"/>
  <c r="GV20" i="3"/>
  <c r="GU20" i="3"/>
  <c r="GS20" i="3"/>
  <c r="G20" i="3" s="1"/>
  <c r="GO20" i="3"/>
  <c r="GJ20" i="3"/>
  <c r="J20" i="3" s="1"/>
  <c r="GI20" i="3"/>
  <c r="GE20" i="3"/>
  <c r="GC20" i="3"/>
  <c r="FX20" i="3"/>
  <c r="FW20" i="3"/>
  <c r="FW31" i="3" s="1"/>
  <c r="FW47" i="3" s="1"/>
  <c r="FU20" i="3"/>
  <c r="FS20" i="3"/>
  <c r="FY20" i="3" s="1"/>
  <c r="FQ20" i="3"/>
  <c r="FL20" i="3"/>
  <c r="FK20" i="3"/>
  <c r="FK31" i="3" s="1"/>
  <c r="FK47" i="3" s="1"/>
  <c r="FI20" i="3"/>
  <c r="FG20" i="3"/>
  <c r="FM20" i="3" s="1"/>
  <c r="FE20" i="3"/>
  <c r="EZ20" i="3"/>
  <c r="EY20" i="3"/>
  <c r="EY31" i="3" s="1"/>
  <c r="EY47" i="3" s="1"/>
  <c r="EW20" i="3"/>
  <c r="EU20" i="3"/>
  <c r="FA20" i="3" s="1"/>
  <c r="ES20" i="3"/>
  <c r="EN20" i="3"/>
  <c r="EM20" i="3"/>
  <c r="EK20" i="3"/>
  <c r="EI20" i="3"/>
  <c r="EO20" i="3" s="1"/>
  <c r="EG20" i="3"/>
  <c r="EB20" i="3"/>
  <c r="EA20" i="3"/>
  <c r="EA31" i="3" s="1"/>
  <c r="EA47" i="3" s="1"/>
  <c r="DY20" i="3"/>
  <c r="DW20" i="3"/>
  <c r="EC20" i="3" s="1"/>
  <c r="DU20" i="3"/>
  <c r="DP20" i="3"/>
  <c r="DO20" i="3"/>
  <c r="DM20" i="3"/>
  <c r="DK20" i="3"/>
  <c r="DQ20" i="3" s="1"/>
  <c r="DI20" i="3"/>
  <c r="DD20" i="3"/>
  <c r="DC20" i="3"/>
  <c r="DA20" i="3"/>
  <c r="CY20" i="3"/>
  <c r="DE20" i="3" s="1"/>
  <c r="CW20" i="3"/>
  <c r="CR20" i="3"/>
  <c r="CQ20" i="3"/>
  <c r="CP31" i="3" s="1"/>
  <c r="CP47" i="3" s="1"/>
  <c r="CO20" i="3"/>
  <c r="CM20" i="3"/>
  <c r="CS20" i="3" s="1"/>
  <c r="CK20" i="3"/>
  <c r="CF20" i="3"/>
  <c r="CE20" i="3"/>
  <c r="CE31" i="3" s="1"/>
  <c r="CE47" i="3" s="1"/>
  <c r="CC20" i="3"/>
  <c r="CA20" i="3"/>
  <c r="CG20" i="3" s="1"/>
  <c r="BY20" i="3"/>
  <c r="BT20" i="3"/>
  <c r="BS20" i="3"/>
  <c r="BQ20" i="3"/>
  <c r="BO20" i="3"/>
  <c r="BU20" i="3" s="1"/>
  <c r="BM20" i="3"/>
  <c r="BH20" i="3"/>
  <c r="BG20" i="3"/>
  <c r="BE20" i="3"/>
  <c r="BC20" i="3"/>
  <c r="BI20" i="3" s="1"/>
  <c r="BA20" i="3"/>
  <c r="AV20" i="3"/>
  <c r="AU20" i="3"/>
  <c r="AS20" i="3"/>
  <c r="AQ20" i="3"/>
  <c r="AW20" i="3" s="1"/>
  <c r="AO20" i="3"/>
  <c r="AJ20" i="3"/>
  <c r="AI20" i="3"/>
  <c r="AH31" i="3" s="1"/>
  <c r="AH47" i="3" s="1"/>
  <c r="AG20" i="3"/>
  <c r="AE20" i="3"/>
  <c r="AK20" i="3" s="1"/>
  <c r="AC20" i="3"/>
  <c r="X20" i="3"/>
  <c r="W20" i="3"/>
  <c r="U20" i="3"/>
  <c r="S20" i="3"/>
  <c r="Q20" i="3"/>
  <c r="H20" i="3"/>
  <c r="F20" i="3"/>
  <c r="D20" i="3"/>
  <c r="C20" i="3"/>
  <c r="B20" i="3"/>
  <c r="HT19" i="3"/>
  <c r="HQ19" i="3"/>
  <c r="HM19" i="3"/>
  <c r="HH19" i="3"/>
  <c r="HE19" i="3"/>
  <c r="HC19" i="3"/>
  <c r="HA19" i="3"/>
  <c r="HI19" i="3" s="1"/>
  <c r="GV19" i="3"/>
  <c r="GS19" i="3"/>
  <c r="GO19" i="3"/>
  <c r="GJ19" i="3"/>
  <c r="GI19" i="3"/>
  <c r="GE19" i="3"/>
  <c r="GC19" i="3"/>
  <c r="GK19" i="3" s="1"/>
  <c r="FX19" i="3"/>
  <c r="FU19" i="3"/>
  <c r="FQ19" i="3"/>
  <c r="FL19" i="3"/>
  <c r="FI19" i="3"/>
  <c r="FG19" i="3"/>
  <c r="FE19" i="3"/>
  <c r="FM19" i="3" s="1"/>
  <c r="EZ19" i="3"/>
  <c r="EW19" i="3"/>
  <c r="EU19" i="3"/>
  <c r="ES19" i="3"/>
  <c r="FA19" i="3" s="1"/>
  <c r="EN19" i="3"/>
  <c r="EM19" i="3"/>
  <c r="EK19" i="3"/>
  <c r="EG19" i="3"/>
  <c r="EB19" i="3"/>
  <c r="DY19" i="3"/>
  <c r="DW19" i="3"/>
  <c r="DU19" i="3"/>
  <c r="DP19" i="3"/>
  <c r="DO19" i="3"/>
  <c r="DM19" i="3"/>
  <c r="DK19" i="3"/>
  <c r="DQ19" i="3" s="1"/>
  <c r="DI19" i="3"/>
  <c r="DD19" i="3"/>
  <c r="DC19" i="3"/>
  <c r="DA19" i="3"/>
  <c r="CY19" i="3"/>
  <c r="DE19" i="3" s="1"/>
  <c r="CW19" i="3"/>
  <c r="CR19" i="3"/>
  <c r="CO19" i="3"/>
  <c r="CS19" i="3" s="1"/>
  <c r="CK19" i="3"/>
  <c r="CM19" i="3" s="1"/>
  <c r="CF19" i="3"/>
  <c r="CC19" i="3"/>
  <c r="CA19" i="3"/>
  <c r="BY19" i="3"/>
  <c r="BT19" i="3"/>
  <c r="BQ19" i="3"/>
  <c r="BU19" i="3" s="1"/>
  <c r="BM19" i="3"/>
  <c r="BO19" i="3" s="1"/>
  <c r="BH19" i="3"/>
  <c r="J19" i="3" s="1"/>
  <c r="BE19" i="3"/>
  <c r="BC19" i="3"/>
  <c r="BA19" i="3"/>
  <c r="AV19" i="3"/>
  <c r="AS19" i="3"/>
  <c r="AQ19" i="3"/>
  <c r="AO19" i="3"/>
  <c r="AW19" i="3" s="1"/>
  <c r="AJ19" i="3"/>
  <c r="AG19" i="3"/>
  <c r="AE19" i="3"/>
  <c r="AC19" i="3"/>
  <c r="AK19" i="3" s="1"/>
  <c r="X19" i="3"/>
  <c r="U19" i="3"/>
  <c r="Q19" i="3"/>
  <c r="H19" i="3"/>
  <c r="F19" i="3"/>
  <c r="D19" i="3"/>
  <c r="B19" i="3"/>
  <c r="HT18" i="3"/>
  <c r="HQ18" i="3"/>
  <c r="HO18" i="3"/>
  <c r="HM18" i="3"/>
  <c r="HH18" i="3"/>
  <c r="HE18" i="3"/>
  <c r="HI18" i="3" s="1"/>
  <c r="HA18" i="3"/>
  <c r="HC18" i="3" s="1"/>
  <c r="GV18" i="3"/>
  <c r="GS18" i="3"/>
  <c r="GQ18" i="3"/>
  <c r="GO18" i="3"/>
  <c r="GJ18" i="3"/>
  <c r="GI18" i="3"/>
  <c r="GK18" i="3" s="1"/>
  <c r="GC18" i="3"/>
  <c r="GE18" i="3" s="1"/>
  <c r="FX18" i="3"/>
  <c r="FU18" i="3"/>
  <c r="FS18" i="3"/>
  <c r="FQ18" i="3"/>
  <c r="FL18" i="3"/>
  <c r="FI18" i="3"/>
  <c r="FM18" i="3" s="1"/>
  <c r="FE18" i="3"/>
  <c r="FG18" i="3" s="1"/>
  <c r="EZ18" i="3"/>
  <c r="EW18" i="3"/>
  <c r="EU18" i="3"/>
  <c r="ES18" i="3"/>
  <c r="EN18" i="3"/>
  <c r="EM18" i="3"/>
  <c r="I18" i="3" s="1"/>
  <c r="EK18" i="3"/>
  <c r="EI18" i="3"/>
  <c r="EO18" i="3" s="1"/>
  <c r="EG18" i="3"/>
  <c r="EB18" i="3"/>
  <c r="DY18" i="3"/>
  <c r="DW18" i="3"/>
  <c r="DU18" i="3"/>
  <c r="EC18" i="3" s="1"/>
  <c r="DP18" i="3"/>
  <c r="DO18" i="3"/>
  <c r="DM18" i="3"/>
  <c r="DK18" i="3"/>
  <c r="DI18" i="3"/>
  <c r="DD18" i="3"/>
  <c r="DC18" i="3"/>
  <c r="DA18" i="3"/>
  <c r="CY18" i="3"/>
  <c r="CW18" i="3"/>
  <c r="CR18" i="3"/>
  <c r="CO18" i="3"/>
  <c r="CM18" i="3"/>
  <c r="CK18" i="3"/>
  <c r="CS18" i="3" s="1"/>
  <c r="CF18" i="3"/>
  <c r="CC18" i="3"/>
  <c r="BY18" i="3"/>
  <c r="BT18" i="3"/>
  <c r="BQ18" i="3"/>
  <c r="BO18" i="3"/>
  <c r="BM18" i="3"/>
  <c r="BU18" i="3" s="1"/>
  <c r="BH18" i="3"/>
  <c r="BE18" i="3"/>
  <c r="BC18" i="3"/>
  <c r="BA18" i="3"/>
  <c r="BI18" i="3" s="1"/>
  <c r="AV18" i="3"/>
  <c r="AS18" i="3"/>
  <c r="AQ18" i="3"/>
  <c r="AO18" i="3"/>
  <c r="AJ18" i="3"/>
  <c r="AG18" i="3"/>
  <c r="G18" i="3" s="1"/>
  <c r="AC18" i="3"/>
  <c r="AE18" i="3" s="1"/>
  <c r="X18" i="3"/>
  <c r="J18" i="3" s="1"/>
  <c r="U18" i="3"/>
  <c r="S18" i="3"/>
  <c r="Q18" i="3"/>
  <c r="H18" i="3"/>
  <c r="F18" i="3"/>
  <c r="D18" i="3"/>
  <c r="B18" i="3"/>
  <c r="HT17" i="3"/>
  <c r="HQ17" i="3"/>
  <c r="HM17" i="3"/>
  <c r="HH17" i="3"/>
  <c r="HE17" i="3"/>
  <c r="HC17" i="3"/>
  <c r="HA17" i="3"/>
  <c r="HI17" i="3" s="1"/>
  <c r="GV17" i="3"/>
  <c r="GS17" i="3"/>
  <c r="GO17" i="3"/>
  <c r="GJ17" i="3"/>
  <c r="GI17" i="3"/>
  <c r="GE17" i="3"/>
  <c r="GC17" i="3"/>
  <c r="GK17" i="3" s="1"/>
  <c r="FX17" i="3"/>
  <c r="FU17" i="3"/>
  <c r="FQ17" i="3"/>
  <c r="FL17" i="3"/>
  <c r="FI17" i="3"/>
  <c r="FG17" i="3"/>
  <c r="FE17" i="3"/>
  <c r="FM17" i="3" s="1"/>
  <c r="EZ17" i="3"/>
  <c r="EW17" i="3"/>
  <c r="EU17" i="3"/>
  <c r="ES17" i="3"/>
  <c r="FA17" i="3" s="1"/>
  <c r="EN17" i="3"/>
  <c r="EM17" i="3"/>
  <c r="EK17" i="3"/>
  <c r="EG17" i="3"/>
  <c r="EB17" i="3"/>
  <c r="DY17" i="3"/>
  <c r="DW17" i="3"/>
  <c r="DU17" i="3"/>
  <c r="DP17" i="3"/>
  <c r="DO17" i="3"/>
  <c r="DM17" i="3"/>
  <c r="DK17" i="3"/>
  <c r="DQ17" i="3" s="1"/>
  <c r="DI17" i="3"/>
  <c r="DD17" i="3"/>
  <c r="DC17" i="3"/>
  <c r="I17" i="3" s="1"/>
  <c r="DA17" i="3"/>
  <c r="CY17" i="3"/>
  <c r="DE17" i="3" s="1"/>
  <c r="CW17" i="3"/>
  <c r="CS17" i="3"/>
  <c r="CR17" i="3"/>
  <c r="CO17" i="3"/>
  <c r="CK17" i="3"/>
  <c r="CM17" i="3" s="1"/>
  <c r="CF17" i="3"/>
  <c r="CC17" i="3"/>
  <c r="CA17" i="3"/>
  <c r="BY17" i="3"/>
  <c r="BU17" i="3"/>
  <c r="BT17" i="3"/>
  <c r="BQ17" i="3"/>
  <c r="BM17" i="3"/>
  <c r="BO17" i="3" s="1"/>
  <c r="BH17" i="3"/>
  <c r="J17" i="3" s="1"/>
  <c r="BE17" i="3"/>
  <c r="BC17" i="3"/>
  <c r="BA17" i="3"/>
  <c r="AV17" i="3"/>
  <c r="AS17" i="3"/>
  <c r="AQ17" i="3"/>
  <c r="AO17" i="3"/>
  <c r="AW17" i="3" s="1"/>
  <c r="AJ17" i="3"/>
  <c r="AG17" i="3"/>
  <c r="AE17" i="3"/>
  <c r="AC17" i="3"/>
  <c r="AK17" i="3" s="1"/>
  <c r="X17" i="3"/>
  <c r="U17" i="3"/>
  <c r="Q17" i="3"/>
  <c r="H17" i="3"/>
  <c r="F17" i="3"/>
  <c r="D17" i="3"/>
  <c r="B17" i="3"/>
  <c r="HT16" i="3"/>
  <c r="HQ16" i="3"/>
  <c r="HO16" i="3"/>
  <c r="HM16" i="3"/>
  <c r="HI16" i="3"/>
  <c r="HH16" i="3"/>
  <c r="HE16" i="3"/>
  <c r="HA16" i="3"/>
  <c r="HC16" i="3" s="1"/>
  <c r="GV16" i="3"/>
  <c r="GS16" i="3"/>
  <c r="GQ16" i="3"/>
  <c r="GO16" i="3"/>
  <c r="GK16" i="3"/>
  <c r="GJ16" i="3"/>
  <c r="GI16" i="3"/>
  <c r="GC16" i="3"/>
  <c r="GE16" i="3" s="1"/>
  <c r="FX16" i="3"/>
  <c r="FU16" i="3"/>
  <c r="FS16" i="3"/>
  <c r="FQ16" i="3"/>
  <c r="FM16" i="3"/>
  <c r="FL16" i="3"/>
  <c r="FI16" i="3"/>
  <c r="FE16" i="3"/>
  <c r="FG16" i="3" s="1"/>
  <c r="EZ16" i="3"/>
  <c r="EW16" i="3"/>
  <c r="EU16" i="3"/>
  <c r="ES16" i="3"/>
  <c r="EN16" i="3"/>
  <c r="EM16" i="3"/>
  <c r="I16" i="3" s="1"/>
  <c r="EK16" i="3"/>
  <c r="EI16" i="3"/>
  <c r="EO16" i="3" s="1"/>
  <c r="EG16" i="3"/>
  <c r="EB16" i="3"/>
  <c r="DY16" i="3"/>
  <c r="DW16" i="3"/>
  <c r="DU16" i="3"/>
  <c r="EC16" i="3" s="1"/>
  <c r="DP16" i="3"/>
  <c r="DO16" i="3"/>
  <c r="DM16" i="3"/>
  <c r="DK16" i="3"/>
  <c r="DI16" i="3"/>
  <c r="DQ16" i="3" s="1"/>
  <c r="DD16" i="3"/>
  <c r="DC16" i="3"/>
  <c r="DA16" i="3"/>
  <c r="CY16" i="3"/>
  <c r="CW16" i="3"/>
  <c r="DE16" i="3" s="1"/>
  <c r="CR16" i="3"/>
  <c r="CO16" i="3"/>
  <c r="CM16" i="3"/>
  <c r="CK16" i="3"/>
  <c r="CS16" i="3" s="1"/>
  <c r="CF16" i="3"/>
  <c r="CC16" i="3"/>
  <c r="BY16" i="3"/>
  <c r="BT16" i="3"/>
  <c r="BQ16" i="3"/>
  <c r="BO16" i="3"/>
  <c r="BM16" i="3"/>
  <c r="BU16" i="3" s="1"/>
  <c r="BH16" i="3"/>
  <c r="BE16" i="3"/>
  <c r="BC16" i="3"/>
  <c r="BA16" i="3"/>
  <c r="BI16" i="3" s="1"/>
  <c r="AV16" i="3"/>
  <c r="AS16" i="3"/>
  <c r="AQ16" i="3"/>
  <c r="AO16" i="3"/>
  <c r="AK16" i="3"/>
  <c r="AJ16" i="3"/>
  <c r="AG16" i="3"/>
  <c r="AC16" i="3"/>
  <c r="AE16" i="3" s="1"/>
  <c r="X16" i="3"/>
  <c r="J16" i="3" s="1"/>
  <c r="U16" i="3"/>
  <c r="S16" i="3"/>
  <c r="Q16" i="3"/>
  <c r="H16" i="3"/>
  <c r="F16" i="3"/>
  <c r="D16" i="3"/>
  <c r="B16" i="3"/>
  <c r="HT15" i="3"/>
  <c r="HQ15" i="3"/>
  <c r="HM15" i="3"/>
  <c r="HH15" i="3"/>
  <c r="HE15" i="3"/>
  <c r="HC15" i="3"/>
  <c r="HA15" i="3"/>
  <c r="HI15" i="3" s="1"/>
  <c r="GV15" i="3"/>
  <c r="GS15" i="3"/>
  <c r="GO15" i="3"/>
  <c r="GJ15" i="3"/>
  <c r="GI15" i="3"/>
  <c r="GE15" i="3"/>
  <c r="GC15" i="3"/>
  <c r="GK15" i="3" s="1"/>
  <c r="FX15" i="3"/>
  <c r="FU15" i="3"/>
  <c r="FQ15" i="3"/>
  <c r="FL15" i="3"/>
  <c r="FI15" i="3"/>
  <c r="FG15" i="3"/>
  <c r="FE15" i="3"/>
  <c r="FM15" i="3" s="1"/>
  <c r="EZ15" i="3"/>
  <c r="EW15" i="3"/>
  <c r="EU15" i="3"/>
  <c r="ES15" i="3"/>
  <c r="FA15" i="3" s="1"/>
  <c r="EN15" i="3"/>
  <c r="EM15" i="3"/>
  <c r="EK15" i="3"/>
  <c r="EG15" i="3"/>
  <c r="EB15" i="3"/>
  <c r="DY15" i="3"/>
  <c r="DW15" i="3"/>
  <c r="DU15" i="3"/>
  <c r="DP15" i="3"/>
  <c r="DO15" i="3"/>
  <c r="DM15" i="3"/>
  <c r="DK15" i="3"/>
  <c r="DQ15" i="3" s="1"/>
  <c r="DI15" i="3"/>
  <c r="DD15" i="3"/>
  <c r="DC15" i="3"/>
  <c r="DA15" i="3"/>
  <c r="CY15" i="3"/>
  <c r="DE15" i="3" s="1"/>
  <c r="CW15" i="3"/>
  <c r="CR15" i="3"/>
  <c r="CO15" i="3"/>
  <c r="CS15" i="3" s="1"/>
  <c r="CK15" i="3"/>
  <c r="CM15" i="3" s="1"/>
  <c r="CF15" i="3"/>
  <c r="CC15" i="3"/>
  <c r="CA15" i="3"/>
  <c r="BY15" i="3"/>
  <c r="BT15" i="3"/>
  <c r="BQ15" i="3"/>
  <c r="BU15" i="3" s="1"/>
  <c r="BM15" i="3"/>
  <c r="BO15" i="3" s="1"/>
  <c r="BH15" i="3"/>
  <c r="J15" i="3" s="1"/>
  <c r="BE15" i="3"/>
  <c r="BC15" i="3"/>
  <c r="BA15" i="3"/>
  <c r="AV15" i="3"/>
  <c r="AS15" i="3"/>
  <c r="AQ15" i="3"/>
  <c r="AO15" i="3"/>
  <c r="AW15" i="3" s="1"/>
  <c r="AJ15" i="3"/>
  <c r="AG15" i="3"/>
  <c r="AE15" i="3"/>
  <c r="AC15" i="3"/>
  <c r="AK15" i="3" s="1"/>
  <c r="X15" i="3"/>
  <c r="U15" i="3"/>
  <c r="Q15" i="3"/>
  <c r="H15" i="3"/>
  <c r="F15" i="3"/>
  <c r="D15" i="3"/>
  <c r="B15" i="3"/>
  <c r="HT14" i="3"/>
  <c r="HQ14" i="3"/>
  <c r="HO14" i="3"/>
  <c r="HM14" i="3"/>
  <c r="HH14" i="3"/>
  <c r="HE14" i="3"/>
  <c r="HI14" i="3" s="1"/>
  <c r="HA14" i="3"/>
  <c r="HC14" i="3" s="1"/>
  <c r="GV14" i="3"/>
  <c r="GS14" i="3"/>
  <c r="GQ14" i="3"/>
  <c r="GO14" i="3"/>
  <c r="GJ14" i="3"/>
  <c r="GI14" i="3"/>
  <c r="GK14" i="3" s="1"/>
  <c r="GC14" i="3"/>
  <c r="GE14" i="3" s="1"/>
  <c r="FX14" i="3"/>
  <c r="FU14" i="3"/>
  <c r="FS14" i="3"/>
  <c r="FQ14" i="3"/>
  <c r="FL14" i="3"/>
  <c r="FI14" i="3"/>
  <c r="FM14" i="3" s="1"/>
  <c r="FE14" i="3"/>
  <c r="FG14" i="3" s="1"/>
  <c r="EZ14" i="3"/>
  <c r="EW14" i="3"/>
  <c r="EU14" i="3"/>
  <c r="ES14" i="3"/>
  <c r="EN14" i="3"/>
  <c r="EM14" i="3"/>
  <c r="I14" i="3" s="1"/>
  <c r="EK14" i="3"/>
  <c r="EI14" i="3"/>
  <c r="EO14" i="3" s="1"/>
  <c r="EG14" i="3"/>
  <c r="EB14" i="3"/>
  <c r="DY14" i="3"/>
  <c r="DW14" i="3"/>
  <c r="DU14" i="3"/>
  <c r="EC14" i="3" s="1"/>
  <c r="DP14" i="3"/>
  <c r="DO14" i="3"/>
  <c r="DM14" i="3"/>
  <c r="DK14" i="3"/>
  <c r="DI14" i="3"/>
  <c r="DD14" i="3"/>
  <c r="DC14" i="3"/>
  <c r="DA14" i="3"/>
  <c r="CY14" i="3"/>
  <c r="CW14" i="3"/>
  <c r="CR14" i="3"/>
  <c r="CO14" i="3"/>
  <c r="CM14" i="3"/>
  <c r="CK14" i="3"/>
  <c r="CS14" i="3" s="1"/>
  <c r="CF14" i="3"/>
  <c r="CC14" i="3"/>
  <c r="BY14" i="3"/>
  <c r="BT14" i="3"/>
  <c r="BQ14" i="3"/>
  <c r="BO14" i="3"/>
  <c r="BM14" i="3"/>
  <c r="BU14" i="3" s="1"/>
  <c r="BH14" i="3"/>
  <c r="BE14" i="3"/>
  <c r="BC14" i="3"/>
  <c r="BA14" i="3"/>
  <c r="BI14" i="3" s="1"/>
  <c r="AV14" i="3"/>
  <c r="AS14" i="3"/>
  <c r="AQ14" i="3"/>
  <c r="AO14" i="3"/>
  <c r="AJ14" i="3"/>
  <c r="AG14" i="3"/>
  <c r="G14" i="3" s="1"/>
  <c r="AC14" i="3"/>
  <c r="AE14" i="3" s="1"/>
  <c r="X14" i="3"/>
  <c r="J14" i="3" s="1"/>
  <c r="U14" i="3"/>
  <c r="S14" i="3"/>
  <c r="Q14" i="3"/>
  <c r="H14" i="3"/>
  <c r="F14" i="3"/>
  <c r="D14" i="3"/>
  <c r="B14" i="3"/>
  <c r="HT13" i="3"/>
  <c r="HQ13" i="3"/>
  <c r="HM13" i="3"/>
  <c r="HH13" i="3"/>
  <c r="HE13" i="3"/>
  <c r="HC13" i="3"/>
  <c r="HA13" i="3"/>
  <c r="HI13" i="3" s="1"/>
  <c r="GV13" i="3"/>
  <c r="GS13" i="3"/>
  <c r="GO13" i="3"/>
  <c r="GJ13" i="3"/>
  <c r="GI13" i="3"/>
  <c r="GE13" i="3"/>
  <c r="GC13" i="3"/>
  <c r="GK13" i="3" s="1"/>
  <c r="FX13" i="3"/>
  <c r="FU13" i="3"/>
  <c r="FU31" i="3" s="1"/>
  <c r="FU47" i="3" s="1"/>
  <c r="FQ13" i="3"/>
  <c r="FL13" i="3"/>
  <c r="FI13" i="3"/>
  <c r="FG13" i="3"/>
  <c r="FE13" i="3"/>
  <c r="FM13" i="3" s="1"/>
  <c r="EZ13" i="3"/>
  <c r="EW13" i="3"/>
  <c r="EW31" i="3" s="1"/>
  <c r="EU13" i="3"/>
  <c r="ES13" i="3"/>
  <c r="FA13" i="3" s="1"/>
  <c r="EN13" i="3"/>
  <c r="EM13" i="3"/>
  <c r="EK13" i="3"/>
  <c r="EG13" i="3"/>
  <c r="EB13" i="3"/>
  <c r="DY13" i="3"/>
  <c r="DW13" i="3"/>
  <c r="DU13" i="3"/>
  <c r="DP13" i="3"/>
  <c r="DO13" i="3"/>
  <c r="DM13" i="3"/>
  <c r="DK13" i="3"/>
  <c r="DI13" i="3"/>
  <c r="DD13" i="3"/>
  <c r="DC13" i="3"/>
  <c r="I13" i="3" s="1"/>
  <c r="DA13" i="3"/>
  <c r="CY13" i="3"/>
  <c r="DE13" i="3" s="1"/>
  <c r="CW13" i="3"/>
  <c r="CS13" i="3"/>
  <c r="CR13" i="3"/>
  <c r="CO13" i="3"/>
  <c r="CK13" i="3"/>
  <c r="CM13" i="3" s="1"/>
  <c r="CF13" i="3"/>
  <c r="CF31" i="3" s="1"/>
  <c r="CC13" i="3"/>
  <c r="CA13" i="3"/>
  <c r="BY13" i="3"/>
  <c r="BU13" i="3"/>
  <c r="BT13" i="3"/>
  <c r="BQ13" i="3"/>
  <c r="BM13" i="3"/>
  <c r="BO13" i="3" s="1"/>
  <c r="BH13" i="3"/>
  <c r="J13" i="3" s="1"/>
  <c r="BE13" i="3"/>
  <c r="BC13" i="3"/>
  <c r="BA13" i="3"/>
  <c r="AV13" i="3"/>
  <c r="AS13" i="3"/>
  <c r="AQ13" i="3"/>
  <c r="AO13" i="3"/>
  <c r="AW13" i="3" s="1"/>
  <c r="AJ13" i="3"/>
  <c r="AG13" i="3"/>
  <c r="AE13" i="3"/>
  <c r="AC13" i="3"/>
  <c r="AK13" i="3" s="1"/>
  <c r="X13" i="3"/>
  <c r="U13" i="3"/>
  <c r="Q13" i="3"/>
  <c r="H13" i="3"/>
  <c r="F13" i="3"/>
  <c r="D13" i="3"/>
  <c r="D31" i="3" s="1"/>
  <c r="B13" i="3"/>
  <c r="B31" i="3" s="1"/>
  <c r="B47" i="3" s="1"/>
  <c r="HT12" i="3"/>
  <c r="HQ12" i="3"/>
  <c r="HO12" i="3"/>
  <c r="HM12" i="3"/>
  <c r="HI12" i="3"/>
  <c r="HH12" i="3"/>
  <c r="HE12" i="3"/>
  <c r="HA12" i="3"/>
  <c r="HC12" i="3" s="1"/>
  <c r="GV12" i="3"/>
  <c r="GS12" i="3"/>
  <c r="GQ12" i="3"/>
  <c r="GO12" i="3"/>
  <c r="GK12" i="3"/>
  <c r="GJ12" i="3"/>
  <c r="GI12" i="3"/>
  <c r="GI31" i="3" s="1"/>
  <c r="GI47" i="3" s="1"/>
  <c r="GC12" i="3"/>
  <c r="GE12" i="3" s="1"/>
  <c r="FX12" i="3"/>
  <c r="FU12" i="3"/>
  <c r="FS12" i="3"/>
  <c r="FQ12" i="3"/>
  <c r="FM12" i="3"/>
  <c r="FL12" i="3"/>
  <c r="FI12" i="3"/>
  <c r="FE12" i="3"/>
  <c r="FG12" i="3" s="1"/>
  <c r="EZ12" i="3"/>
  <c r="EW12" i="3"/>
  <c r="EU12" i="3"/>
  <c r="ES12" i="3"/>
  <c r="EN12" i="3"/>
  <c r="EM12" i="3"/>
  <c r="I12" i="3" s="1"/>
  <c r="EK12" i="3"/>
  <c r="EI12" i="3"/>
  <c r="EO12" i="3" s="1"/>
  <c r="EG12" i="3"/>
  <c r="EB12" i="3"/>
  <c r="DY12" i="3"/>
  <c r="DW12" i="3"/>
  <c r="DU12" i="3"/>
  <c r="EC12" i="3" s="1"/>
  <c r="DP12" i="3"/>
  <c r="DO12" i="3"/>
  <c r="DM12" i="3"/>
  <c r="DK12" i="3"/>
  <c r="DI12" i="3"/>
  <c r="DQ12" i="3" s="1"/>
  <c r="DD12" i="3"/>
  <c r="DC12" i="3"/>
  <c r="DA12" i="3"/>
  <c r="CZ31" i="3" s="1"/>
  <c r="CZ47" i="3" s="1"/>
  <c r="CY12" i="3"/>
  <c r="CW12" i="3"/>
  <c r="DE12" i="3" s="1"/>
  <c r="CR12" i="3"/>
  <c r="CR31" i="3" s="1"/>
  <c r="CR47" i="3" s="1"/>
  <c r="CO12" i="3"/>
  <c r="CM12" i="3"/>
  <c r="CK12" i="3"/>
  <c r="CS12" i="3" s="1"/>
  <c r="CF12" i="3"/>
  <c r="CC12" i="3"/>
  <c r="CC31" i="3" s="1"/>
  <c r="BY12" i="3"/>
  <c r="BT12" i="3"/>
  <c r="BT31" i="3" s="1"/>
  <c r="BQ12" i="3"/>
  <c r="BQ31" i="3" s="1"/>
  <c r="BO12" i="3"/>
  <c r="BM12" i="3"/>
  <c r="BU12" i="3" s="1"/>
  <c r="BH12" i="3"/>
  <c r="BE12" i="3"/>
  <c r="BE31" i="3" s="1"/>
  <c r="BC12" i="3"/>
  <c r="BA12" i="3"/>
  <c r="BI12" i="3" s="1"/>
  <c r="AV12" i="3"/>
  <c r="AV31" i="3" s="1"/>
  <c r="AV47" i="3" s="1"/>
  <c r="AS12" i="3"/>
  <c r="AQ12" i="3"/>
  <c r="AO12" i="3"/>
  <c r="AK12" i="3"/>
  <c r="AJ12" i="3"/>
  <c r="AG12" i="3"/>
  <c r="AC12" i="3"/>
  <c r="AE12" i="3" s="1"/>
  <c r="X12" i="3"/>
  <c r="U12" i="3"/>
  <c r="U31" i="3" s="1"/>
  <c r="S12" i="3"/>
  <c r="Q12" i="3"/>
  <c r="H12" i="3"/>
  <c r="F12" i="3"/>
  <c r="D12" i="3"/>
  <c r="B12" i="3"/>
  <c r="HU11" i="3"/>
  <c r="HT11" i="3"/>
  <c r="HO11" i="3"/>
  <c r="HM11" i="3"/>
  <c r="HI11" i="3"/>
  <c r="HH11" i="3"/>
  <c r="HC11" i="3"/>
  <c r="HA11" i="3"/>
  <c r="GW11" i="3"/>
  <c r="GV11" i="3"/>
  <c r="GQ11" i="3"/>
  <c r="GO11" i="3"/>
  <c r="GJ11" i="3"/>
  <c r="GI11" i="3"/>
  <c r="GC11" i="3"/>
  <c r="FX11" i="3"/>
  <c r="FQ11" i="3"/>
  <c r="FL11" i="3"/>
  <c r="FE11" i="3"/>
  <c r="EZ11" i="3"/>
  <c r="EU11" i="3"/>
  <c r="ES11" i="3"/>
  <c r="FA11" i="3" s="1"/>
  <c r="EN11" i="3"/>
  <c r="EM11" i="3"/>
  <c r="EK11" i="3"/>
  <c r="EG11" i="3"/>
  <c r="EB11" i="3"/>
  <c r="DW11" i="3"/>
  <c r="DU11" i="3"/>
  <c r="DP11" i="3"/>
  <c r="DO11" i="3"/>
  <c r="DM11" i="3"/>
  <c r="DK11" i="3"/>
  <c r="DI11" i="3"/>
  <c r="DD11" i="3"/>
  <c r="J11" i="3" s="1"/>
  <c r="DC11" i="3"/>
  <c r="CY11" i="3"/>
  <c r="CW11" i="3"/>
  <c r="CR11" i="3"/>
  <c r="CM11" i="3"/>
  <c r="CS11" i="3" s="1"/>
  <c r="CK11" i="3"/>
  <c r="CF11" i="3"/>
  <c r="CA11" i="3"/>
  <c r="CG11" i="3" s="1"/>
  <c r="BY11" i="3"/>
  <c r="BT11" i="3"/>
  <c r="BO11" i="3"/>
  <c r="BU11" i="3" s="1"/>
  <c r="BM11" i="3"/>
  <c r="BH11" i="3"/>
  <c r="BC11" i="3"/>
  <c r="BI11" i="3" s="1"/>
  <c r="BA11" i="3"/>
  <c r="AV11" i="3"/>
  <c r="AQ11" i="3"/>
  <c r="AW11" i="3" s="1"/>
  <c r="AO11" i="3"/>
  <c r="AJ11" i="3"/>
  <c r="AE11" i="3"/>
  <c r="AK11" i="3" s="1"/>
  <c r="AC11" i="3"/>
  <c r="X11" i="3"/>
  <c r="S11" i="3"/>
  <c r="Y11" i="3" s="1"/>
  <c r="Q11" i="3"/>
  <c r="I11" i="3"/>
  <c r="H11" i="3"/>
  <c r="F11" i="3"/>
  <c r="D11" i="3"/>
  <c r="B11" i="3"/>
  <c r="HU10" i="3"/>
  <c r="HT10" i="3"/>
  <c r="HO10" i="3"/>
  <c r="HM10" i="3"/>
  <c r="HI10" i="3"/>
  <c r="HH10" i="3"/>
  <c r="HC10" i="3"/>
  <c r="HA10" i="3"/>
  <c r="GW10" i="3"/>
  <c r="GV10" i="3"/>
  <c r="GQ10" i="3"/>
  <c r="GO10" i="3"/>
  <c r="GJ10" i="3"/>
  <c r="GI10" i="3"/>
  <c r="GC10" i="3"/>
  <c r="FX10" i="3"/>
  <c r="FQ10" i="3"/>
  <c r="FL10" i="3"/>
  <c r="FE10" i="3"/>
  <c r="EZ10" i="3"/>
  <c r="EU10" i="3"/>
  <c r="ES10" i="3"/>
  <c r="FA10" i="3" s="1"/>
  <c r="EN10" i="3"/>
  <c r="EM10" i="3"/>
  <c r="EK10" i="3"/>
  <c r="EG10" i="3"/>
  <c r="EB10" i="3"/>
  <c r="DW10" i="3"/>
  <c r="DU10" i="3"/>
  <c r="DP10" i="3"/>
  <c r="DO10" i="3"/>
  <c r="DM10" i="3"/>
  <c r="DK10" i="3"/>
  <c r="DI10" i="3"/>
  <c r="DD10" i="3"/>
  <c r="J10" i="3" s="1"/>
  <c r="DC10" i="3"/>
  <c r="CY10" i="3"/>
  <c r="CW10" i="3"/>
  <c r="CR10" i="3"/>
  <c r="CM10" i="3"/>
  <c r="CS10" i="3" s="1"/>
  <c r="CK10" i="3"/>
  <c r="CF10" i="3"/>
  <c r="CA10" i="3"/>
  <c r="CG10" i="3" s="1"/>
  <c r="BY10" i="3"/>
  <c r="BT10" i="3"/>
  <c r="BO10" i="3"/>
  <c r="BU10" i="3" s="1"/>
  <c r="BM10" i="3"/>
  <c r="BH10" i="3"/>
  <c r="BC10" i="3"/>
  <c r="BI10" i="3" s="1"/>
  <c r="BA10" i="3"/>
  <c r="AV10" i="3"/>
  <c r="AQ10" i="3"/>
  <c r="AW10" i="3" s="1"/>
  <c r="AO10" i="3"/>
  <c r="AJ10" i="3"/>
  <c r="AE10" i="3"/>
  <c r="AK10" i="3" s="1"/>
  <c r="AC10" i="3"/>
  <c r="X10" i="3"/>
  <c r="S10" i="3"/>
  <c r="Y10" i="3" s="1"/>
  <c r="Q10" i="3"/>
  <c r="I10" i="3"/>
  <c r="H10" i="3"/>
  <c r="F10" i="3"/>
  <c r="D10" i="3"/>
  <c r="B10" i="3"/>
  <c r="HU9" i="3"/>
  <c r="HT9" i="3"/>
  <c r="HO9" i="3"/>
  <c r="HM9" i="3"/>
  <c r="HI9" i="3"/>
  <c r="HH9" i="3"/>
  <c r="HC9" i="3"/>
  <c r="HA9" i="3"/>
  <c r="GW9" i="3"/>
  <c r="GV9" i="3"/>
  <c r="GQ9" i="3"/>
  <c r="GO9" i="3"/>
  <c r="GJ9" i="3"/>
  <c r="GI9" i="3"/>
  <c r="GC9" i="3"/>
  <c r="FX9" i="3"/>
  <c r="FQ9" i="3"/>
  <c r="FL9" i="3"/>
  <c r="FE9" i="3"/>
  <c r="EZ9" i="3"/>
  <c r="EU9" i="3"/>
  <c r="ES9" i="3"/>
  <c r="FA9" i="3" s="1"/>
  <c r="EN9" i="3"/>
  <c r="EM9" i="3"/>
  <c r="EK9" i="3"/>
  <c r="EG9" i="3"/>
  <c r="EB9" i="3"/>
  <c r="DW9" i="3"/>
  <c r="DU9" i="3"/>
  <c r="DP9" i="3"/>
  <c r="DO9" i="3"/>
  <c r="DM9" i="3"/>
  <c r="DK9" i="3"/>
  <c r="DI9" i="3"/>
  <c r="DD9" i="3"/>
  <c r="J9" i="3" s="1"/>
  <c r="DC9" i="3"/>
  <c r="CY9" i="3"/>
  <c r="CW9" i="3"/>
  <c r="CR9" i="3"/>
  <c r="CM9" i="3"/>
  <c r="CS9" i="3" s="1"/>
  <c r="CK9" i="3"/>
  <c r="CF9" i="3"/>
  <c r="CA9" i="3"/>
  <c r="CG9" i="3" s="1"/>
  <c r="BY9" i="3"/>
  <c r="BT9" i="3"/>
  <c r="BO9" i="3"/>
  <c r="BU9" i="3" s="1"/>
  <c r="BM9" i="3"/>
  <c r="BH9" i="3"/>
  <c r="BC9" i="3"/>
  <c r="BI9" i="3" s="1"/>
  <c r="BA9" i="3"/>
  <c r="AV9" i="3"/>
  <c r="AQ9" i="3"/>
  <c r="AW9" i="3" s="1"/>
  <c r="AO9" i="3"/>
  <c r="AJ9" i="3"/>
  <c r="AE9" i="3"/>
  <c r="AK9" i="3" s="1"/>
  <c r="AC9" i="3"/>
  <c r="X9" i="3"/>
  <c r="S9" i="3"/>
  <c r="Q9" i="3"/>
  <c r="I9" i="3"/>
  <c r="H9" i="3"/>
  <c r="F9" i="3"/>
  <c r="D9" i="3"/>
  <c r="B9" i="3"/>
  <c r="HU8" i="3"/>
  <c r="HT8" i="3"/>
  <c r="HO8" i="3"/>
  <c r="HM8" i="3"/>
  <c r="HI8" i="3"/>
  <c r="HH8" i="3"/>
  <c r="HC8" i="3"/>
  <c r="HA8" i="3"/>
  <c r="GW8" i="3"/>
  <c r="GV8" i="3"/>
  <c r="GQ8" i="3"/>
  <c r="GO8" i="3"/>
  <c r="GJ8" i="3"/>
  <c r="GI8" i="3"/>
  <c r="GC8" i="3"/>
  <c r="FX8" i="3"/>
  <c r="FQ8" i="3"/>
  <c r="FL8" i="3"/>
  <c r="FE8" i="3"/>
  <c r="EZ8" i="3"/>
  <c r="EU8" i="3"/>
  <c r="ES8" i="3"/>
  <c r="FA8" i="3" s="1"/>
  <c r="EN8" i="3"/>
  <c r="EM8" i="3"/>
  <c r="EK8" i="3"/>
  <c r="EG8" i="3"/>
  <c r="EB8" i="3"/>
  <c r="DW8" i="3"/>
  <c r="DU8" i="3"/>
  <c r="DP8" i="3"/>
  <c r="DO8" i="3"/>
  <c r="DM8" i="3"/>
  <c r="DK8" i="3"/>
  <c r="DI8" i="3"/>
  <c r="DD8" i="3"/>
  <c r="J8" i="3" s="1"/>
  <c r="DC8" i="3"/>
  <c r="CY8" i="3"/>
  <c r="CW8" i="3"/>
  <c r="CR8" i="3"/>
  <c r="CM8" i="3"/>
  <c r="CS8" i="3" s="1"/>
  <c r="CK8" i="3"/>
  <c r="CF8" i="3"/>
  <c r="CA8" i="3"/>
  <c r="CG8" i="3" s="1"/>
  <c r="BY8" i="3"/>
  <c r="BT8" i="3"/>
  <c r="BO8" i="3"/>
  <c r="BU8" i="3" s="1"/>
  <c r="BM8" i="3"/>
  <c r="BH8" i="3"/>
  <c r="BC8" i="3"/>
  <c r="BI8" i="3" s="1"/>
  <c r="BA8" i="3"/>
  <c r="AV8" i="3"/>
  <c r="AQ8" i="3"/>
  <c r="AW8" i="3" s="1"/>
  <c r="AO8" i="3"/>
  <c r="AJ8" i="3"/>
  <c r="AE8" i="3"/>
  <c r="AK8" i="3" s="1"/>
  <c r="AC8" i="3"/>
  <c r="X8" i="3"/>
  <c r="S8" i="3"/>
  <c r="Y8" i="3" s="1"/>
  <c r="Q8" i="3"/>
  <c r="I8" i="3"/>
  <c r="H8" i="3"/>
  <c r="F8" i="3"/>
  <c r="D8" i="3"/>
  <c r="B8" i="3"/>
  <c r="HU7" i="3"/>
  <c r="HT7" i="3"/>
  <c r="HO7" i="3"/>
  <c r="HM7" i="3"/>
  <c r="HI7" i="3"/>
  <c r="HH7" i="3"/>
  <c r="HC7" i="3"/>
  <c r="HA7" i="3"/>
  <c r="GW7" i="3"/>
  <c r="GV7" i="3"/>
  <c r="GQ7" i="3"/>
  <c r="GO7" i="3"/>
  <c r="GJ7" i="3"/>
  <c r="GJ31" i="3" s="1"/>
  <c r="GI7" i="3"/>
  <c r="GC7" i="3"/>
  <c r="FX7" i="3"/>
  <c r="FQ7" i="3"/>
  <c r="FL7" i="3"/>
  <c r="FL31" i="3" s="1"/>
  <c r="FE7" i="3"/>
  <c r="EZ7" i="3"/>
  <c r="EU7" i="3"/>
  <c r="ES7" i="3"/>
  <c r="FA7" i="3" s="1"/>
  <c r="EN7" i="3"/>
  <c r="EM7" i="3"/>
  <c r="EK7" i="3"/>
  <c r="EG7" i="3"/>
  <c r="EB7" i="3"/>
  <c r="EB31" i="3" s="1"/>
  <c r="DW7" i="3"/>
  <c r="DU7" i="3"/>
  <c r="DP7" i="3"/>
  <c r="DO7" i="3"/>
  <c r="DM7" i="3"/>
  <c r="DM31" i="3" s="1"/>
  <c r="DK7" i="3"/>
  <c r="DI7" i="3"/>
  <c r="DD7" i="3"/>
  <c r="DC7" i="3"/>
  <c r="CY7" i="3"/>
  <c r="CY31" i="3" s="1"/>
  <c r="CW7" i="3"/>
  <c r="CR7" i="3"/>
  <c r="CM7" i="3"/>
  <c r="CK7" i="3"/>
  <c r="CF7" i="3"/>
  <c r="CA7" i="3"/>
  <c r="CG7" i="3" s="1"/>
  <c r="BY7" i="3"/>
  <c r="BT7" i="3"/>
  <c r="BO7" i="3"/>
  <c r="BM7" i="3"/>
  <c r="BH7" i="3"/>
  <c r="BC7" i="3"/>
  <c r="BC31" i="3" s="1"/>
  <c r="BA7" i="3"/>
  <c r="BA31" i="3" s="1"/>
  <c r="BA47" i="3" s="1"/>
  <c r="AV7" i="3"/>
  <c r="AQ7" i="3"/>
  <c r="AQ31" i="3" s="1"/>
  <c r="AO7" i="3"/>
  <c r="AJ7" i="3"/>
  <c r="AE7" i="3"/>
  <c r="AK7" i="3" s="1"/>
  <c r="AC7" i="3"/>
  <c r="X7" i="3"/>
  <c r="S7" i="3"/>
  <c r="Y7" i="3" s="1"/>
  <c r="Q7" i="3"/>
  <c r="I7" i="3"/>
  <c r="H7" i="3"/>
  <c r="F7" i="3"/>
  <c r="D7" i="3"/>
  <c r="B7" i="3"/>
  <c r="J522" i="2"/>
  <c r="I522" i="2"/>
  <c r="H522" i="2"/>
  <c r="F522" i="2"/>
  <c r="E522" i="2"/>
  <c r="D522" i="2"/>
  <c r="J520" i="2"/>
  <c r="I520" i="2"/>
  <c r="H520" i="2"/>
  <c r="F520" i="2"/>
  <c r="E520" i="2"/>
  <c r="D520" i="2"/>
  <c r="J519" i="2"/>
  <c r="I519" i="2"/>
  <c r="H519" i="2"/>
  <c r="F519" i="2"/>
  <c r="E519" i="2"/>
  <c r="D519" i="2"/>
  <c r="J517" i="2"/>
  <c r="I517" i="2"/>
  <c r="H517" i="2"/>
  <c r="F517" i="2"/>
  <c r="E517" i="2"/>
  <c r="D517" i="2"/>
  <c r="J513" i="2"/>
  <c r="I513" i="2"/>
  <c r="H513" i="2"/>
  <c r="F513" i="2"/>
  <c r="E513" i="2"/>
  <c r="D513" i="2"/>
  <c r="J511" i="2"/>
  <c r="I511" i="2"/>
  <c r="H511" i="2"/>
  <c r="F511" i="2"/>
  <c r="E511" i="2"/>
  <c r="D511" i="2"/>
  <c r="J506" i="2"/>
  <c r="I506" i="2"/>
  <c r="H506" i="2"/>
  <c r="F506" i="2"/>
  <c r="E506" i="2"/>
  <c r="D506" i="2"/>
  <c r="J497" i="2"/>
  <c r="I497" i="2"/>
  <c r="H497" i="2"/>
  <c r="F497" i="2"/>
  <c r="E497" i="2"/>
  <c r="D497" i="2"/>
  <c r="I420" i="2"/>
  <c r="F420" i="2"/>
  <c r="J420" i="2" s="1"/>
  <c r="E420" i="2"/>
  <c r="D420" i="2"/>
  <c r="H420" i="2" s="1"/>
  <c r="J419" i="2"/>
  <c r="K419" i="2" s="1"/>
  <c r="F419" i="2"/>
  <c r="G419" i="2" s="1"/>
  <c r="D419" i="2"/>
  <c r="H419" i="2" s="1"/>
  <c r="D367" i="2"/>
  <c r="H367" i="2" s="1"/>
  <c r="F366" i="2"/>
  <c r="J366" i="2" s="1"/>
  <c r="D366" i="2"/>
  <c r="H366" i="2" s="1"/>
  <c r="D364" i="2"/>
  <c r="H364" i="2" s="1"/>
  <c r="F359" i="2"/>
  <c r="J359" i="2" s="1"/>
  <c r="D359" i="2"/>
  <c r="H359" i="2" s="1"/>
  <c r="D358" i="2"/>
  <c r="H358" i="2" s="1"/>
  <c r="F357" i="2"/>
  <c r="J357" i="2" s="1"/>
  <c r="D357" i="2"/>
  <c r="H357" i="2" s="1"/>
  <c r="D355" i="2"/>
  <c r="H355" i="2" s="1"/>
  <c r="F351" i="2"/>
  <c r="J351" i="2" s="1"/>
  <c r="D351" i="2"/>
  <c r="H351" i="2" s="1"/>
  <c r="D350" i="2"/>
  <c r="H350" i="2" s="1"/>
  <c r="F348" i="2"/>
  <c r="J348" i="2" s="1"/>
  <c r="D348" i="2"/>
  <c r="H348" i="2" s="1"/>
  <c r="D347" i="2"/>
  <c r="H347" i="2" s="1"/>
  <c r="F346" i="2"/>
  <c r="J346" i="2" s="1"/>
  <c r="D346" i="2"/>
  <c r="H346" i="2" s="1"/>
  <c r="D345" i="2"/>
  <c r="H345" i="2" s="1"/>
  <c r="F342" i="2"/>
  <c r="J342" i="2" s="1"/>
  <c r="D342" i="2"/>
  <c r="H342" i="2" s="1"/>
  <c r="D341" i="2"/>
  <c r="H341" i="2" s="1"/>
  <c r="D339" i="2"/>
  <c r="H339" i="2" s="1"/>
  <c r="D338" i="2"/>
  <c r="H338" i="2" s="1"/>
  <c r="D337" i="2"/>
  <c r="H337" i="2" s="1"/>
  <c r="D336" i="2"/>
  <c r="H336" i="2" s="1"/>
  <c r="D333" i="2"/>
  <c r="H333" i="2" s="1"/>
  <c r="D332" i="2"/>
  <c r="H332" i="2" s="1"/>
  <c r="J331" i="2"/>
  <c r="I331" i="2"/>
  <c r="H331" i="2"/>
  <c r="J330" i="2"/>
  <c r="I330" i="2"/>
  <c r="H330" i="2"/>
  <c r="F329" i="2"/>
  <c r="J329" i="2" s="1"/>
  <c r="D329" i="2"/>
  <c r="H329" i="2" s="1"/>
  <c r="D328" i="2"/>
  <c r="H328" i="2" s="1"/>
  <c r="H327" i="2"/>
  <c r="I327" i="2" s="1"/>
  <c r="F327" i="2"/>
  <c r="G327" i="2" s="1"/>
  <c r="E327" i="2"/>
  <c r="D327" i="2"/>
  <c r="F326" i="2"/>
  <c r="G326" i="2" s="1"/>
  <c r="E326" i="2"/>
  <c r="D326" i="2"/>
  <c r="H326" i="2" s="1"/>
  <c r="H325" i="2"/>
  <c r="I325" i="2" s="1"/>
  <c r="F325" i="2"/>
  <c r="G325" i="2" s="1"/>
  <c r="E325" i="2"/>
  <c r="D325" i="2"/>
  <c r="F324" i="2"/>
  <c r="G324" i="2" s="1"/>
  <c r="E324" i="2"/>
  <c r="D324" i="2"/>
  <c r="H324" i="2" s="1"/>
  <c r="J323" i="2"/>
  <c r="K323" i="2" s="1"/>
  <c r="H323" i="2"/>
  <c r="F323" i="2"/>
  <c r="G323" i="2" s="1"/>
  <c r="E323" i="2"/>
  <c r="I323" i="2" s="1"/>
  <c r="D323" i="2"/>
  <c r="K322" i="2"/>
  <c r="G322" i="2"/>
  <c r="F321" i="2"/>
  <c r="G321" i="2" s="1"/>
  <c r="E321" i="2"/>
  <c r="I321" i="2" s="1"/>
  <c r="D321" i="2"/>
  <c r="H321" i="2" s="1"/>
  <c r="J320" i="2"/>
  <c r="K320" i="2" s="1"/>
  <c r="H320" i="2"/>
  <c r="F320" i="2"/>
  <c r="G320" i="2" s="1"/>
  <c r="E320" i="2"/>
  <c r="I320" i="2" s="1"/>
  <c r="D320" i="2"/>
  <c r="J319" i="2"/>
  <c r="K319" i="2" s="1"/>
  <c r="F319" i="2"/>
  <c r="G319" i="2" s="1"/>
  <c r="E319" i="2"/>
  <c r="I319" i="2" s="1"/>
  <c r="D319" i="2"/>
  <c r="H319" i="2" s="1"/>
  <c r="H318" i="2"/>
  <c r="F318" i="2"/>
  <c r="G318" i="2" s="1"/>
  <c r="E318" i="2"/>
  <c r="I318" i="2" s="1"/>
  <c r="D318" i="2"/>
  <c r="F317" i="2"/>
  <c r="G317" i="2" s="1"/>
  <c r="E317" i="2"/>
  <c r="I317" i="2" s="1"/>
  <c r="D317" i="2"/>
  <c r="H317" i="2" s="1"/>
  <c r="H265" i="2"/>
  <c r="I265" i="2" s="1"/>
  <c r="J265" i="2" s="1"/>
  <c r="K265" i="2" s="1"/>
  <c r="F265" i="2"/>
  <c r="G265" i="2" s="1"/>
  <c r="E265" i="2"/>
  <c r="I264" i="2"/>
  <c r="J264" i="2" s="1"/>
  <c r="K264" i="2" s="1"/>
  <c r="E264" i="2"/>
  <c r="F264" i="2" s="1"/>
  <c r="H264" i="2" s="1"/>
  <c r="J263" i="2"/>
  <c r="K263" i="2" s="1"/>
  <c r="I263" i="2"/>
  <c r="H263" i="2"/>
  <c r="F263" i="2"/>
  <c r="G263" i="2" s="1"/>
  <c r="E263" i="2"/>
  <c r="D263" i="2"/>
  <c r="J262" i="2"/>
  <c r="K262" i="2" s="1"/>
  <c r="I262" i="2"/>
  <c r="H262" i="2"/>
  <c r="F262" i="2"/>
  <c r="G262" i="2" s="1"/>
  <c r="E262" i="2"/>
  <c r="D262" i="2"/>
  <c r="I261" i="2"/>
  <c r="F261" i="2"/>
  <c r="J261" i="2" s="1"/>
  <c r="E261" i="2"/>
  <c r="D261" i="2"/>
  <c r="H261" i="2" s="1"/>
  <c r="I260" i="2"/>
  <c r="F260" i="2"/>
  <c r="J260" i="2" s="1"/>
  <c r="E260" i="2"/>
  <c r="D260" i="2"/>
  <c r="H260" i="2" s="1"/>
  <c r="I259" i="2"/>
  <c r="F259" i="2"/>
  <c r="J259" i="2" s="1"/>
  <c r="E259" i="2"/>
  <c r="D259" i="2"/>
  <c r="H259" i="2" s="1"/>
  <c r="I258" i="2"/>
  <c r="F258" i="2"/>
  <c r="J258" i="2" s="1"/>
  <c r="E258" i="2"/>
  <c r="D258" i="2"/>
  <c r="H258" i="2" s="1"/>
  <c r="I257" i="2"/>
  <c r="F257" i="2"/>
  <c r="J257" i="2" s="1"/>
  <c r="E257" i="2"/>
  <c r="D257" i="2"/>
  <c r="H257" i="2" s="1"/>
  <c r="I256" i="2"/>
  <c r="F256" i="2"/>
  <c r="J256" i="2" s="1"/>
  <c r="E256" i="2"/>
  <c r="D256" i="2"/>
  <c r="H256" i="2" s="1"/>
  <c r="I255" i="2"/>
  <c r="F255" i="2"/>
  <c r="J255" i="2" s="1"/>
  <c r="E255" i="2"/>
  <c r="D255" i="2"/>
  <c r="H255" i="2" s="1"/>
  <c r="I254" i="2"/>
  <c r="F254" i="2"/>
  <c r="J254" i="2" s="1"/>
  <c r="E254" i="2"/>
  <c r="D254" i="2"/>
  <c r="H254" i="2" s="1"/>
  <c r="I253" i="2"/>
  <c r="F253" i="2"/>
  <c r="J253" i="2" s="1"/>
  <c r="E253" i="2"/>
  <c r="D253" i="2"/>
  <c r="H253" i="2" s="1"/>
  <c r="I252" i="2"/>
  <c r="F252" i="2"/>
  <c r="J252" i="2" s="1"/>
  <c r="E252" i="2"/>
  <c r="D252" i="2"/>
  <c r="H252" i="2" s="1"/>
  <c r="I251" i="2"/>
  <c r="F251" i="2"/>
  <c r="J251" i="2" s="1"/>
  <c r="E251" i="2"/>
  <c r="D251" i="2"/>
  <c r="H251" i="2" s="1"/>
  <c r="I250" i="2"/>
  <c r="F250" i="2"/>
  <c r="J250" i="2" s="1"/>
  <c r="E250" i="2"/>
  <c r="D250" i="2"/>
  <c r="H250" i="2" s="1"/>
  <c r="I249" i="2"/>
  <c r="F249" i="2"/>
  <c r="J249" i="2" s="1"/>
  <c r="E249" i="2"/>
  <c r="D249" i="2"/>
  <c r="H249" i="2" s="1"/>
  <c r="I248" i="2"/>
  <c r="F248" i="2"/>
  <c r="J248" i="2" s="1"/>
  <c r="E248" i="2"/>
  <c r="D248" i="2"/>
  <c r="H248" i="2" s="1"/>
  <c r="I247" i="2"/>
  <c r="F247" i="2"/>
  <c r="J247" i="2" s="1"/>
  <c r="E247" i="2"/>
  <c r="D247" i="2"/>
  <c r="H247" i="2" s="1"/>
  <c r="I246" i="2"/>
  <c r="F246" i="2"/>
  <c r="J246" i="2" s="1"/>
  <c r="E246" i="2"/>
  <c r="D246" i="2"/>
  <c r="H246" i="2" s="1"/>
  <c r="I245" i="2"/>
  <c r="F245" i="2"/>
  <c r="J245" i="2" s="1"/>
  <c r="E245" i="2"/>
  <c r="D245" i="2"/>
  <c r="H245" i="2" s="1"/>
  <c r="I244" i="2"/>
  <c r="F244" i="2"/>
  <c r="J244" i="2" s="1"/>
  <c r="E244" i="2"/>
  <c r="D244" i="2"/>
  <c r="H244" i="2" s="1"/>
  <c r="I243" i="2"/>
  <c r="F243" i="2"/>
  <c r="J243" i="2" s="1"/>
  <c r="E243" i="2"/>
  <c r="D243" i="2"/>
  <c r="H243" i="2" s="1"/>
  <c r="I242" i="2"/>
  <c r="F242" i="2"/>
  <c r="J242" i="2" s="1"/>
  <c r="E242" i="2"/>
  <c r="D242" i="2"/>
  <c r="H242" i="2" s="1"/>
  <c r="I241" i="2"/>
  <c r="F241" i="2"/>
  <c r="J241" i="2" s="1"/>
  <c r="E241" i="2"/>
  <c r="D241" i="2"/>
  <c r="H241" i="2" s="1"/>
  <c r="I240" i="2"/>
  <c r="F240" i="2"/>
  <c r="J240" i="2" s="1"/>
  <c r="E240" i="2"/>
  <c r="D240" i="2"/>
  <c r="H240" i="2" s="1"/>
  <c r="I239" i="2"/>
  <c r="F239" i="2"/>
  <c r="J239" i="2" s="1"/>
  <c r="E239" i="2"/>
  <c r="D239" i="2"/>
  <c r="H239" i="2" s="1"/>
  <c r="I238" i="2"/>
  <c r="F238" i="2"/>
  <c r="J238" i="2" s="1"/>
  <c r="E238" i="2"/>
  <c r="D238" i="2"/>
  <c r="H238" i="2" s="1"/>
  <c r="I237" i="2"/>
  <c r="F237" i="2"/>
  <c r="J237" i="2" s="1"/>
  <c r="E237" i="2"/>
  <c r="D237" i="2"/>
  <c r="H237" i="2" s="1"/>
  <c r="I236" i="2"/>
  <c r="F236" i="2"/>
  <c r="J236" i="2" s="1"/>
  <c r="E236" i="2"/>
  <c r="D236" i="2"/>
  <c r="H236" i="2" s="1"/>
  <c r="I235" i="2"/>
  <c r="F235" i="2"/>
  <c r="J235" i="2" s="1"/>
  <c r="E235" i="2"/>
  <c r="D235" i="2"/>
  <c r="H235" i="2" s="1"/>
  <c r="I234" i="2"/>
  <c r="F234" i="2"/>
  <c r="J234" i="2" s="1"/>
  <c r="E234" i="2"/>
  <c r="D234" i="2"/>
  <c r="H234" i="2" s="1"/>
  <c r="I233" i="2"/>
  <c r="F233" i="2"/>
  <c r="J233" i="2" s="1"/>
  <c r="E233" i="2"/>
  <c r="D233" i="2"/>
  <c r="H233" i="2" s="1"/>
  <c r="I232" i="2"/>
  <c r="F232" i="2"/>
  <c r="J232" i="2" s="1"/>
  <c r="E232" i="2"/>
  <c r="D232" i="2"/>
  <c r="H232" i="2" s="1"/>
  <c r="I231" i="2"/>
  <c r="F231" i="2"/>
  <c r="J231" i="2" s="1"/>
  <c r="E231" i="2"/>
  <c r="D231" i="2"/>
  <c r="H231" i="2" s="1"/>
  <c r="I230" i="2"/>
  <c r="F230" i="2"/>
  <c r="J230" i="2" s="1"/>
  <c r="E230" i="2"/>
  <c r="D230" i="2"/>
  <c r="H230" i="2" s="1"/>
  <c r="I229" i="2"/>
  <c r="F229" i="2"/>
  <c r="J229" i="2" s="1"/>
  <c r="E229" i="2"/>
  <c r="D229" i="2"/>
  <c r="H229" i="2" s="1"/>
  <c r="I228" i="2"/>
  <c r="F228" i="2"/>
  <c r="J228" i="2" s="1"/>
  <c r="E228" i="2"/>
  <c r="D228" i="2"/>
  <c r="H228" i="2" s="1"/>
  <c r="I227" i="2"/>
  <c r="F227" i="2"/>
  <c r="J227" i="2" s="1"/>
  <c r="E227" i="2"/>
  <c r="D227" i="2"/>
  <c r="H227" i="2" s="1"/>
  <c r="I226" i="2"/>
  <c r="F226" i="2"/>
  <c r="J226" i="2" s="1"/>
  <c r="E226" i="2"/>
  <c r="D226" i="2"/>
  <c r="H226" i="2" s="1"/>
  <c r="I225" i="2"/>
  <c r="F225" i="2"/>
  <c r="J225" i="2" s="1"/>
  <c r="E225" i="2"/>
  <c r="D225" i="2"/>
  <c r="H225" i="2" s="1"/>
  <c r="J224" i="2"/>
  <c r="I224" i="2"/>
  <c r="H224" i="2"/>
  <c r="J223" i="2"/>
  <c r="H223" i="2"/>
  <c r="F223" i="2"/>
  <c r="E223" i="2"/>
  <c r="I223" i="2" s="1"/>
  <c r="D223" i="2"/>
  <c r="J222" i="2"/>
  <c r="H222" i="2"/>
  <c r="F222" i="2"/>
  <c r="E222" i="2"/>
  <c r="I222" i="2" s="1"/>
  <c r="D222" i="2"/>
  <c r="K221" i="2"/>
  <c r="G221" i="2"/>
  <c r="F221" i="2"/>
  <c r="J221" i="2" s="1"/>
  <c r="E221" i="2"/>
  <c r="I221" i="2" s="1"/>
  <c r="D221" i="2"/>
  <c r="H221" i="2" s="1"/>
  <c r="K220" i="2"/>
  <c r="G220" i="2"/>
  <c r="F220" i="2"/>
  <c r="J220" i="2" s="1"/>
  <c r="E220" i="2"/>
  <c r="I220" i="2" s="1"/>
  <c r="D220" i="2"/>
  <c r="H220" i="2" s="1"/>
  <c r="K219" i="2"/>
  <c r="G219" i="2"/>
  <c r="F219" i="2"/>
  <c r="J219" i="2" s="1"/>
  <c r="E219" i="2"/>
  <c r="I219" i="2" s="1"/>
  <c r="D219" i="2"/>
  <c r="H219" i="2" s="1"/>
  <c r="K218" i="2"/>
  <c r="G218" i="2"/>
  <c r="F218" i="2"/>
  <c r="J218" i="2" s="1"/>
  <c r="E218" i="2"/>
  <c r="I218" i="2" s="1"/>
  <c r="D218" i="2"/>
  <c r="H218" i="2" s="1"/>
  <c r="K217" i="2"/>
  <c r="G217" i="2"/>
  <c r="F217" i="2"/>
  <c r="J217" i="2" s="1"/>
  <c r="E217" i="2"/>
  <c r="I217" i="2" s="1"/>
  <c r="D217" i="2"/>
  <c r="H217" i="2" s="1"/>
  <c r="K216" i="2"/>
  <c r="G216" i="2"/>
  <c r="F216" i="2"/>
  <c r="J216" i="2" s="1"/>
  <c r="E216" i="2"/>
  <c r="I216" i="2" s="1"/>
  <c r="D216" i="2"/>
  <c r="H216" i="2" s="1"/>
  <c r="K215" i="2"/>
  <c r="G215" i="2"/>
  <c r="F215" i="2"/>
  <c r="J215" i="2" s="1"/>
  <c r="E215" i="2"/>
  <c r="I215" i="2" s="1"/>
  <c r="D215" i="2"/>
  <c r="H215" i="2" s="1"/>
  <c r="K214" i="2"/>
  <c r="G214" i="2"/>
  <c r="F214" i="2"/>
  <c r="J214" i="2" s="1"/>
  <c r="E214" i="2"/>
  <c r="I214" i="2" s="1"/>
  <c r="D214" i="2"/>
  <c r="H214" i="2" s="1"/>
  <c r="K213" i="2"/>
  <c r="G213" i="2"/>
  <c r="F213" i="2"/>
  <c r="J213" i="2" s="1"/>
  <c r="E213" i="2"/>
  <c r="I213" i="2" s="1"/>
  <c r="D213" i="2"/>
  <c r="H213" i="2" s="1"/>
  <c r="K212" i="2"/>
  <c r="G212" i="2"/>
  <c r="F212" i="2"/>
  <c r="J212" i="2" s="1"/>
  <c r="E212" i="2"/>
  <c r="I212" i="2" s="1"/>
  <c r="D212" i="2"/>
  <c r="H212" i="2" s="1"/>
  <c r="K211" i="2"/>
  <c r="G211" i="2"/>
  <c r="F211" i="2"/>
  <c r="J211" i="2" s="1"/>
  <c r="E211" i="2"/>
  <c r="I211" i="2" s="1"/>
  <c r="D211" i="2"/>
  <c r="H211" i="2" s="1"/>
  <c r="J175" i="2"/>
  <c r="J176" i="2" s="1"/>
  <c r="J177" i="2" s="1"/>
  <c r="J178" i="2" s="1"/>
  <c r="J179" i="2" s="1"/>
  <c r="J180" i="2" s="1"/>
  <c r="J181" i="2" s="1"/>
  <c r="J182" i="2" s="1"/>
  <c r="J183" i="2" s="1"/>
  <c r="I175" i="2"/>
  <c r="I176" i="2" s="1"/>
  <c r="I177" i="2" s="1"/>
  <c r="I178" i="2" s="1"/>
  <c r="I179" i="2" s="1"/>
  <c r="I180" i="2" s="1"/>
  <c r="I181" i="2" s="1"/>
  <c r="I182" i="2" s="1"/>
  <c r="I183" i="2" s="1"/>
  <c r="H175" i="2"/>
  <c r="H176" i="2" s="1"/>
  <c r="H177" i="2" s="1"/>
  <c r="H178" i="2" s="1"/>
  <c r="H179" i="2" s="1"/>
  <c r="H180" i="2" s="1"/>
  <c r="H181" i="2" s="1"/>
  <c r="H182" i="2" s="1"/>
  <c r="H183" i="2" s="1"/>
  <c r="E175" i="2"/>
  <c r="E176" i="2" s="1"/>
  <c r="E177" i="2" s="1"/>
  <c r="E178" i="2" s="1"/>
  <c r="E179" i="2" s="1"/>
  <c r="E180" i="2" s="1"/>
  <c r="E181" i="2" s="1"/>
  <c r="E182" i="2" s="1"/>
  <c r="E183" i="2" s="1"/>
  <c r="E289" i="2" s="1"/>
  <c r="F174" i="2"/>
  <c r="E174" i="2"/>
  <c r="D174" i="2"/>
  <c r="F173" i="2"/>
  <c r="E173" i="2"/>
  <c r="D173" i="2"/>
  <c r="F172" i="2"/>
  <c r="E172" i="2"/>
  <c r="D172" i="2"/>
  <c r="F171" i="2"/>
  <c r="E171" i="2"/>
  <c r="D171" i="2"/>
  <c r="F170" i="2"/>
  <c r="E170" i="2"/>
  <c r="D170" i="2"/>
  <c r="F169" i="2"/>
  <c r="E169" i="2"/>
  <c r="D169" i="2"/>
  <c r="F168" i="2"/>
  <c r="E168" i="2"/>
  <c r="D168" i="2"/>
  <c r="F167" i="2"/>
  <c r="E167" i="2"/>
  <c r="D167" i="2"/>
  <c r="F166" i="2"/>
  <c r="E166" i="2"/>
  <c r="D166" i="2"/>
  <c r="F165" i="2"/>
  <c r="E165" i="2"/>
  <c r="D165" i="2"/>
  <c r="F164" i="2"/>
  <c r="E164" i="2"/>
  <c r="D164" i="2"/>
  <c r="F163" i="2"/>
  <c r="E163" i="2"/>
  <c r="D163" i="2"/>
  <c r="F162" i="2"/>
  <c r="E162" i="2"/>
  <c r="D162" i="2"/>
  <c r="K161" i="2"/>
  <c r="G161" i="2"/>
  <c r="F161" i="2"/>
  <c r="E161" i="2"/>
  <c r="D161" i="2"/>
  <c r="F160" i="2"/>
  <c r="F175" i="2" s="1"/>
  <c r="F176" i="2" s="1"/>
  <c r="F177" i="2" s="1"/>
  <c r="F178" i="2" s="1"/>
  <c r="F179" i="2" s="1"/>
  <c r="F180" i="2" s="1"/>
  <c r="F181" i="2" s="1"/>
  <c r="F182" i="2" s="1"/>
  <c r="F183" i="2" s="1"/>
  <c r="F289" i="2" s="1"/>
  <c r="E160" i="2"/>
  <c r="D160" i="2"/>
  <c r="D175" i="2" s="1"/>
  <c r="D176" i="2" s="1"/>
  <c r="D177" i="2" s="1"/>
  <c r="D178" i="2" s="1"/>
  <c r="D179" i="2" s="1"/>
  <c r="D180" i="2" s="1"/>
  <c r="D181" i="2" s="1"/>
  <c r="D182" i="2" s="1"/>
  <c r="D183" i="2" s="1"/>
  <c r="D289" i="2" s="1"/>
  <c r="D133" i="2"/>
  <c r="D290" i="2" s="1"/>
  <c r="F108" i="2"/>
  <c r="G108" i="2" s="1"/>
  <c r="E108" i="2"/>
  <c r="I108" i="2" s="1"/>
  <c r="D108" i="2"/>
  <c r="H108" i="2" s="1"/>
  <c r="D107" i="2"/>
  <c r="H107" i="2" s="1"/>
  <c r="F106" i="2"/>
  <c r="J106" i="2" s="1"/>
  <c r="D106" i="2"/>
  <c r="H106" i="2" s="1"/>
  <c r="J105" i="2"/>
  <c r="F105" i="2"/>
  <c r="D105" i="2"/>
  <c r="H105" i="2" s="1"/>
  <c r="D104" i="2"/>
  <c r="H104" i="2" s="1"/>
  <c r="F103" i="2"/>
  <c r="J103" i="2" s="1"/>
  <c r="E103" i="2"/>
  <c r="I103" i="2" s="1"/>
  <c r="D103" i="2"/>
  <c r="H103" i="2" s="1"/>
  <c r="H102" i="2"/>
  <c r="F102" i="2"/>
  <c r="J102" i="2" s="1"/>
  <c r="D102" i="2"/>
  <c r="F101" i="2"/>
  <c r="J101" i="2" s="1"/>
  <c r="D101" i="2"/>
  <c r="H101" i="2" s="1"/>
  <c r="H100" i="2"/>
  <c r="D100" i="2"/>
  <c r="D99" i="2"/>
  <c r="H99" i="2" s="1"/>
  <c r="F98" i="2"/>
  <c r="J98" i="2" s="1"/>
  <c r="D98" i="2"/>
  <c r="H98" i="2" s="1"/>
  <c r="J97" i="2"/>
  <c r="F97" i="2"/>
  <c r="D97" i="2"/>
  <c r="H97" i="2" s="1"/>
  <c r="D96" i="2"/>
  <c r="H96" i="2" s="1"/>
  <c r="F95" i="2"/>
  <c r="J95" i="2" s="1"/>
  <c r="D95" i="2"/>
  <c r="H95" i="2" s="1"/>
  <c r="F94" i="2"/>
  <c r="J94" i="2" s="1"/>
  <c r="D94" i="2"/>
  <c r="H94" i="2" s="1"/>
  <c r="F93" i="2"/>
  <c r="J93" i="2" s="1"/>
  <c r="D93" i="2"/>
  <c r="H93" i="2" s="1"/>
  <c r="F92" i="2"/>
  <c r="J92" i="2" s="1"/>
  <c r="D92" i="2"/>
  <c r="H92" i="2" s="1"/>
  <c r="F91" i="2"/>
  <c r="J91" i="2" s="1"/>
  <c r="D91" i="2"/>
  <c r="H91" i="2" s="1"/>
  <c r="F90" i="2"/>
  <c r="J90" i="2" s="1"/>
  <c r="D90" i="2"/>
  <c r="H90" i="2" s="1"/>
  <c r="F89" i="2"/>
  <c r="J89" i="2" s="1"/>
  <c r="D89" i="2"/>
  <c r="H89" i="2" s="1"/>
  <c r="F88" i="2"/>
  <c r="J88" i="2" s="1"/>
  <c r="D88" i="2"/>
  <c r="H88" i="2" s="1"/>
  <c r="F87" i="2"/>
  <c r="J87" i="2" s="1"/>
  <c r="D87" i="2"/>
  <c r="H87" i="2" s="1"/>
  <c r="F86" i="2"/>
  <c r="J86" i="2" s="1"/>
  <c r="D86" i="2"/>
  <c r="H86" i="2" s="1"/>
  <c r="F85" i="2"/>
  <c r="J85" i="2" s="1"/>
  <c r="D85" i="2"/>
  <c r="H85" i="2" s="1"/>
  <c r="F84" i="2"/>
  <c r="J84" i="2" s="1"/>
  <c r="D84" i="2"/>
  <c r="H84" i="2" s="1"/>
  <c r="F83" i="2"/>
  <c r="J83" i="2" s="1"/>
  <c r="D83" i="2"/>
  <c r="H83" i="2" s="1"/>
  <c r="F82" i="2"/>
  <c r="J82" i="2" s="1"/>
  <c r="D82" i="2"/>
  <c r="H82" i="2" s="1"/>
  <c r="F81" i="2"/>
  <c r="J81" i="2" s="1"/>
  <c r="D81" i="2"/>
  <c r="H81" i="2" s="1"/>
  <c r="F80" i="2"/>
  <c r="J80" i="2" s="1"/>
  <c r="D80" i="2"/>
  <c r="H80" i="2" s="1"/>
  <c r="F79" i="2"/>
  <c r="J79" i="2" s="1"/>
  <c r="D79" i="2"/>
  <c r="H79" i="2" s="1"/>
  <c r="F78" i="2"/>
  <c r="J78" i="2" s="1"/>
  <c r="D78" i="2"/>
  <c r="H78" i="2" s="1"/>
  <c r="F77" i="2"/>
  <c r="J77" i="2" s="1"/>
  <c r="D77" i="2"/>
  <c r="H77" i="2" s="1"/>
  <c r="F76" i="2"/>
  <c r="J76" i="2" s="1"/>
  <c r="D76" i="2"/>
  <c r="H76" i="2" s="1"/>
  <c r="F75" i="2"/>
  <c r="J75" i="2" s="1"/>
  <c r="D75" i="2"/>
  <c r="H75" i="2" s="1"/>
  <c r="F74" i="2"/>
  <c r="J74" i="2" s="1"/>
  <c r="D74" i="2"/>
  <c r="H74" i="2" s="1"/>
  <c r="F73" i="2"/>
  <c r="J73" i="2" s="1"/>
  <c r="D73" i="2"/>
  <c r="H73" i="2" s="1"/>
  <c r="F72" i="2"/>
  <c r="J72" i="2" s="1"/>
  <c r="D72" i="2"/>
  <c r="H72" i="2" s="1"/>
  <c r="J71" i="2"/>
  <c r="I71" i="2"/>
  <c r="H71" i="2"/>
  <c r="J70" i="2"/>
  <c r="I70" i="2"/>
  <c r="H70" i="2"/>
  <c r="I69" i="2"/>
  <c r="F69" i="2"/>
  <c r="J69" i="2" s="1"/>
  <c r="E69" i="2"/>
  <c r="D69" i="2"/>
  <c r="H69" i="2" s="1"/>
  <c r="I68" i="2"/>
  <c r="F68" i="2"/>
  <c r="F120" i="2" s="1"/>
  <c r="F277" i="2" s="1"/>
  <c r="E68" i="2"/>
  <c r="D68" i="2"/>
  <c r="H68" i="2" s="1"/>
  <c r="F67" i="2"/>
  <c r="G67" i="2" s="1"/>
  <c r="E67" i="2"/>
  <c r="I67" i="2" s="1"/>
  <c r="D67" i="2"/>
  <c r="H67" i="2" s="1"/>
  <c r="F66" i="2"/>
  <c r="G66" i="2" s="1"/>
  <c r="E66" i="2"/>
  <c r="I66" i="2" s="1"/>
  <c r="D66" i="2"/>
  <c r="H66" i="2" s="1"/>
  <c r="J65" i="2"/>
  <c r="K65" i="2" s="1"/>
  <c r="F65" i="2"/>
  <c r="G65" i="2" s="1"/>
  <c r="E65" i="2"/>
  <c r="I65" i="2" s="1"/>
  <c r="D65" i="2"/>
  <c r="H65" i="2" s="1"/>
  <c r="F64" i="2"/>
  <c r="G64" i="2" s="1"/>
  <c r="E64" i="2"/>
  <c r="I64" i="2" s="1"/>
  <c r="D64" i="2"/>
  <c r="H64" i="2" s="1"/>
  <c r="J63" i="2"/>
  <c r="K63" i="2" s="1"/>
  <c r="F63" i="2"/>
  <c r="G63" i="2" s="1"/>
  <c r="E63" i="2"/>
  <c r="I63" i="2" s="1"/>
  <c r="D63" i="2"/>
  <c r="H63" i="2" s="1"/>
  <c r="F62" i="2"/>
  <c r="G62" i="2" s="1"/>
  <c r="E62" i="2"/>
  <c r="I62" i="2" s="1"/>
  <c r="D62" i="2"/>
  <c r="H62" i="2" s="1"/>
  <c r="F61" i="2"/>
  <c r="G61" i="2" s="1"/>
  <c r="E61" i="2"/>
  <c r="I61" i="2" s="1"/>
  <c r="D61" i="2"/>
  <c r="H61" i="2" s="1"/>
  <c r="F60" i="2"/>
  <c r="G60" i="2" s="1"/>
  <c r="E60" i="2"/>
  <c r="I60" i="2" s="1"/>
  <c r="D60" i="2"/>
  <c r="H60" i="2" s="1"/>
  <c r="F59" i="2"/>
  <c r="G59" i="2" s="1"/>
  <c r="E59" i="2"/>
  <c r="I59" i="2" s="1"/>
  <c r="D59" i="2"/>
  <c r="H59" i="2" s="1"/>
  <c r="F58" i="2"/>
  <c r="G58" i="2" s="1"/>
  <c r="E58" i="2"/>
  <c r="I58" i="2" s="1"/>
  <c r="D58" i="2"/>
  <c r="H58" i="2" s="1"/>
  <c r="F57" i="2"/>
  <c r="G57" i="2" s="1"/>
  <c r="E57" i="2"/>
  <c r="I57" i="2" s="1"/>
  <c r="D57" i="2"/>
  <c r="H57" i="2" s="1"/>
  <c r="K56" i="2"/>
  <c r="G56" i="2"/>
  <c r="J30" i="2"/>
  <c r="J31" i="2" s="1"/>
  <c r="D30" i="2"/>
  <c r="D134" i="2" s="1"/>
  <c r="D291" i="2" s="1"/>
  <c r="J29" i="2"/>
  <c r="H29" i="2"/>
  <c r="H30" i="2" s="1"/>
  <c r="F29" i="2"/>
  <c r="F133" i="2" s="1"/>
  <c r="F290" i="2" s="1"/>
  <c r="D29" i="2"/>
  <c r="J19" i="2"/>
  <c r="I19" i="2"/>
  <c r="I123" i="2" s="1"/>
  <c r="H19" i="2"/>
  <c r="F19" i="2"/>
  <c r="F123" i="2" s="1"/>
  <c r="F280" i="2" s="1"/>
  <c r="E19" i="2"/>
  <c r="E123" i="2" s="1"/>
  <c r="D19" i="2"/>
  <c r="D123" i="2" s="1"/>
  <c r="D280" i="2" s="1"/>
  <c r="J18" i="2"/>
  <c r="I18" i="2"/>
  <c r="I122" i="2" s="1"/>
  <c r="H18" i="2"/>
  <c r="F18" i="2"/>
  <c r="F122" i="2" s="1"/>
  <c r="E18" i="2"/>
  <c r="E122" i="2" s="1"/>
  <c r="D18" i="2"/>
  <c r="D122" i="2" s="1"/>
  <c r="D279" i="2" s="1"/>
  <c r="J17" i="2"/>
  <c r="I17" i="2"/>
  <c r="I121" i="2" s="1"/>
  <c r="H17" i="2"/>
  <c r="F17" i="2"/>
  <c r="F121" i="2" s="1"/>
  <c r="F278" i="2" s="1"/>
  <c r="E17" i="2"/>
  <c r="D17" i="2"/>
  <c r="D121" i="2" s="1"/>
  <c r="D278" i="2" s="1"/>
  <c r="J16" i="2"/>
  <c r="I16" i="2"/>
  <c r="I120" i="2" s="1"/>
  <c r="H16" i="2"/>
  <c r="F16" i="2"/>
  <c r="E16" i="2"/>
  <c r="E120" i="2" s="1"/>
  <c r="D16" i="2"/>
  <c r="D120" i="2" s="1"/>
  <c r="D277" i="2" s="1"/>
  <c r="F4" i="2"/>
  <c r="F416" i="2" s="1"/>
  <c r="E4" i="2"/>
  <c r="D4" i="2"/>
  <c r="E83" i="1"/>
  <c r="D83" i="1"/>
  <c r="E419" i="2" s="1"/>
  <c r="I419" i="2" s="1"/>
  <c r="E73" i="1"/>
  <c r="F364" i="2" s="1"/>
  <c r="J364" i="2" s="1"/>
  <c r="D73" i="1"/>
  <c r="D71" i="1"/>
  <c r="E70" i="1"/>
  <c r="F328" i="2" s="1"/>
  <c r="J328" i="2" s="1"/>
  <c r="D70" i="1"/>
  <c r="E63" i="1"/>
  <c r="F107" i="2" s="1"/>
  <c r="J107" i="2" s="1"/>
  <c r="D63" i="1"/>
  <c r="E107" i="2" s="1"/>
  <c r="I107" i="2" s="1"/>
  <c r="E62" i="1"/>
  <c r="D62" i="1"/>
  <c r="E106" i="2" s="1"/>
  <c r="I106" i="2" s="1"/>
  <c r="E61" i="1"/>
  <c r="D61" i="1"/>
  <c r="E105" i="2" s="1"/>
  <c r="I105" i="2" s="1"/>
  <c r="E60" i="1"/>
  <c r="F104" i="2" s="1"/>
  <c r="J104" i="2" s="1"/>
  <c r="D60" i="1"/>
  <c r="E104" i="2" s="1"/>
  <c r="I104" i="2" s="1"/>
  <c r="E59" i="1"/>
  <c r="D59" i="1"/>
  <c r="E58" i="1"/>
  <c r="D58" i="1"/>
  <c r="E102" i="2" s="1"/>
  <c r="I102" i="2" s="1"/>
  <c r="E57" i="1"/>
  <c r="D57" i="1"/>
  <c r="E101" i="2" s="1"/>
  <c r="I101" i="2" s="1"/>
  <c r="E56" i="1"/>
  <c r="F100" i="2" s="1"/>
  <c r="J100" i="2" s="1"/>
  <c r="D56" i="1"/>
  <c r="E100" i="2" s="1"/>
  <c r="I100" i="2" s="1"/>
  <c r="E55" i="1"/>
  <c r="F99" i="2" s="1"/>
  <c r="J99" i="2" s="1"/>
  <c r="D55" i="1"/>
  <c r="E99" i="2" s="1"/>
  <c r="I99" i="2" s="1"/>
  <c r="E54" i="1"/>
  <c r="D54" i="1"/>
  <c r="E98" i="2" s="1"/>
  <c r="I98" i="2" s="1"/>
  <c r="E53" i="1"/>
  <c r="D53" i="1"/>
  <c r="E97" i="2" s="1"/>
  <c r="I97" i="2" s="1"/>
  <c r="E52" i="1"/>
  <c r="F96" i="2" s="1"/>
  <c r="J96" i="2" s="1"/>
  <c r="D52" i="1"/>
  <c r="E96" i="2" s="1"/>
  <c r="I96" i="2" s="1"/>
  <c r="E51" i="1"/>
  <c r="D51" i="1"/>
  <c r="E95" i="2" s="1"/>
  <c r="I95" i="2" s="1"/>
  <c r="E50" i="1"/>
  <c r="D50" i="1"/>
  <c r="E94" i="2" s="1"/>
  <c r="I94" i="2" s="1"/>
  <c r="E49" i="1"/>
  <c r="D49" i="1"/>
  <c r="E93" i="2" s="1"/>
  <c r="I93" i="2" s="1"/>
  <c r="E48" i="1"/>
  <c r="D48" i="1"/>
  <c r="E92" i="2" s="1"/>
  <c r="I92" i="2" s="1"/>
  <c r="E47" i="1"/>
  <c r="D47" i="1"/>
  <c r="E91" i="2" s="1"/>
  <c r="I91" i="2" s="1"/>
  <c r="E46" i="1"/>
  <c r="D46" i="1"/>
  <c r="E90" i="2" s="1"/>
  <c r="I90" i="2" s="1"/>
  <c r="E45" i="1"/>
  <c r="D45" i="1"/>
  <c r="E89" i="2" s="1"/>
  <c r="I89" i="2" s="1"/>
  <c r="E44" i="1"/>
  <c r="D44" i="1"/>
  <c r="E88" i="2" s="1"/>
  <c r="I88" i="2" s="1"/>
  <c r="E43" i="1"/>
  <c r="D43" i="1"/>
  <c r="E87" i="2" s="1"/>
  <c r="I87" i="2" s="1"/>
  <c r="E42" i="1"/>
  <c r="D42" i="1"/>
  <c r="E86" i="2" s="1"/>
  <c r="I86" i="2" s="1"/>
  <c r="E41" i="1"/>
  <c r="D41" i="1"/>
  <c r="E85" i="2" s="1"/>
  <c r="I85" i="2" s="1"/>
  <c r="E40" i="1"/>
  <c r="D40" i="1"/>
  <c r="E84" i="2" s="1"/>
  <c r="I84" i="2" s="1"/>
  <c r="E39" i="1"/>
  <c r="D39" i="1"/>
  <c r="E83" i="2" s="1"/>
  <c r="I83" i="2" s="1"/>
  <c r="E38" i="1"/>
  <c r="D38" i="1"/>
  <c r="E82" i="2" s="1"/>
  <c r="I82" i="2" s="1"/>
  <c r="E37" i="1"/>
  <c r="D37" i="1"/>
  <c r="E81" i="2" s="1"/>
  <c r="I81" i="2" s="1"/>
  <c r="E36" i="1"/>
  <c r="D36" i="1"/>
  <c r="E80" i="2" s="1"/>
  <c r="I80" i="2" s="1"/>
  <c r="E35" i="1"/>
  <c r="D35" i="1"/>
  <c r="E79" i="2" s="1"/>
  <c r="I79" i="2" s="1"/>
  <c r="E34" i="1"/>
  <c r="D34" i="1"/>
  <c r="E78" i="2" s="1"/>
  <c r="I78" i="2" s="1"/>
  <c r="E33" i="1"/>
  <c r="D33" i="1"/>
  <c r="E77" i="2" s="1"/>
  <c r="I77" i="2" s="1"/>
  <c r="E32" i="1"/>
  <c r="D32" i="1"/>
  <c r="E76" i="2" s="1"/>
  <c r="I76" i="2" s="1"/>
  <c r="E31" i="1"/>
  <c r="D31" i="1"/>
  <c r="E75" i="2" s="1"/>
  <c r="I75" i="2" s="1"/>
  <c r="E30" i="1"/>
  <c r="D30" i="1"/>
  <c r="E74" i="2" s="1"/>
  <c r="I74" i="2" s="1"/>
  <c r="E29" i="1"/>
  <c r="D29" i="1"/>
  <c r="E73" i="2" s="1"/>
  <c r="I73" i="2" s="1"/>
  <c r="E28" i="1"/>
  <c r="D28" i="1"/>
  <c r="E72" i="2" s="1"/>
  <c r="I72" i="2" s="1"/>
  <c r="D8" i="1"/>
  <c r="E29" i="2" s="1"/>
  <c r="C8" i="1"/>
  <c r="E7" i="1"/>
  <c r="J20" i="2" s="1"/>
  <c r="C7" i="1"/>
  <c r="H20" i="2" s="1"/>
  <c r="E6" i="1"/>
  <c r="E10" i="1" s="1"/>
  <c r="D6" i="1"/>
  <c r="D7" i="1" s="1"/>
  <c r="C6" i="1"/>
  <c r="C10" i="1" s="1"/>
  <c r="J15" i="2" l="1"/>
  <c r="F15" i="2"/>
  <c r="J14" i="2"/>
  <c r="F14" i="2"/>
  <c r="J13" i="2"/>
  <c r="F13" i="2"/>
  <c r="J12" i="2"/>
  <c r="F12" i="2"/>
  <c r="J11" i="2"/>
  <c r="F11" i="2"/>
  <c r="J10" i="2"/>
  <c r="F10" i="2"/>
  <c r="J9" i="2"/>
  <c r="F9" i="2"/>
  <c r="J8" i="2"/>
  <c r="F8" i="2"/>
  <c r="J7" i="2"/>
  <c r="F7" i="2"/>
  <c r="J6" i="2"/>
  <c r="F6" i="2"/>
  <c r="J5" i="2"/>
  <c r="F5" i="2"/>
  <c r="J135" i="2"/>
  <c r="J32" i="2"/>
  <c r="D15" i="2"/>
  <c r="D119" i="2" s="1"/>
  <c r="D276" i="2" s="1"/>
  <c r="D14" i="2"/>
  <c r="D118" i="2" s="1"/>
  <c r="D275" i="2" s="1"/>
  <c r="H13" i="2"/>
  <c r="H117" i="2" s="1"/>
  <c r="H274" i="2" s="1"/>
  <c r="H12" i="2"/>
  <c r="H116" i="2" s="1"/>
  <c r="H11" i="2"/>
  <c r="H115" i="2" s="1"/>
  <c r="H272" i="2" s="1"/>
  <c r="D11" i="2"/>
  <c r="D115" i="2" s="1"/>
  <c r="D272" i="2" s="1"/>
  <c r="D10" i="2"/>
  <c r="D114" i="2" s="1"/>
  <c r="D271" i="2" s="1"/>
  <c r="D9" i="2"/>
  <c r="D113" i="2" s="1"/>
  <c r="D270" i="2" s="1"/>
  <c r="D8" i="2"/>
  <c r="D112" i="2" s="1"/>
  <c r="D269" i="2" s="1"/>
  <c r="D7" i="2"/>
  <c r="D111" i="2" s="1"/>
  <c r="D268" i="2" s="1"/>
  <c r="D6" i="2"/>
  <c r="D110" i="2" s="1"/>
  <c r="D267" i="2" s="1"/>
  <c r="D5" i="2"/>
  <c r="D109" i="2" s="1"/>
  <c r="D266" i="2" s="1"/>
  <c r="H15" i="2"/>
  <c r="H119" i="2" s="1"/>
  <c r="H276" i="2" s="1"/>
  <c r="H14" i="2"/>
  <c r="H118" i="2" s="1"/>
  <c r="D13" i="2"/>
  <c r="D117" i="2" s="1"/>
  <c r="D274" i="2" s="1"/>
  <c r="D12" i="2"/>
  <c r="D116" i="2" s="1"/>
  <c r="D273" i="2" s="1"/>
  <c r="H10" i="2"/>
  <c r="H114" i="2" s="1"/>
  <c r="H271" i="2" s="1"/>
  <c r="H9" i="2"/>
  <c r="H113" i="2" s="1"/>
  <c r="H8" i="2"/>
  <c r="H112" i="2" s="1"/>
  <c r="H269" i="2" s="1"/>
  <c r="H7" i="2"/>
  <c r="H111" i="2" s="1"/>
  <c r="H6" i="2"/>
  <c r="H110" i="2" s="1"/>
  <c r="H267" i="2" s="1"/>
  <c r="H5" i="2"/>
  <c r="H109" i="2" s="1"/>
  <c r="J124" i="2"/>
  <c r="J21" i="2"/>
  <c r="H120" i="2"/>
  <c r="H277" i="2" s="1"/>
  <c r="I324" i="2"/>
  <c r="J324" i="2"/>
  <c r="K324" i="2" s="1"/>
  <c r="E20" i="2"/>
  <c r="I20" i="2"/>
  <c r="D47" i="3"/>
  <c r="E133" i="2"/>
  <c r="E290" i="2" s="1"/>
  <c r="E30" i="2"/>
  <c r="CF47" i="3"/>
  <c r="FE47" i="3"/>
  <c r="H124" i="2"/>
  <c r="H281" i="2" s="1"/>
  <c r="H21" i="2"/>
  <c r="F279" i="2"/>
  <c r="F381" i="2"/>
  <c r="H134" i="2"/>
  <c r="H291" i="2" s="1"/>
  <c r="H31" i="2"/>
  <c r="I326" i="2"/>
  <c r="J326" i="2"/>
  <c r="K326" i="2" s="1"/>
  <c r="K35" i="3"/>
  <c r="E328" i="2"/>
  <c r="I328" i="2" s="1"/>
  <c r="E329" i="2"/>
  <c r="I329" i="2" s="1"/>
  <c r="E366" i="2"/>
  <c r="I366" i="2" s="1"/>
  <c r="E359" i="2"/>
  <c r="I359" i="2" s="1"/>
  <c r="E357" i="2"/>
  <c r="I357" i="2" s="1"/>
  <c r="E351" i="2"/>
  <c r="I351" i="2" s="1"/>
  <c r="E348" i="2"/>
  <c r="I348" i="2" s="1"/>
  <c r="E346" i="2"/>
  <c r="I346" i="2" s="1"/>
  <c r="E342" i="2"/>
  <c r="I342" i="2" s="1"/>
  <c r="E367" i="2"/>
  <c r="I367" i="2" s="1"/>
  <c r="E364" i="2"/>
  <c r="I364" i="2" s="1"/>
  <c r="E358" i="2"/>
  <c r="I358" i="2" s="1"/>
  <c r="E355" i="2"/>
  <c r="I355" i="2" s="1"/>
  <c r="E350" i="2"/>
  <c r="I350" i="2" s="1"/>
  <c r="E347" i="2"/>
  <c r="I347" i="2" s="1"/>
  <c r="E345" i="2"/>
  <c r="I345" i="2" s="1"/>
  <c r="E341" i="2"/>
  <c r="I341" i="2" s="1"/>
  <c r="H4" i="2"/>
  <c r="D20" i="2"/>
  <c r="J60" i="2"/>
  <c r="K60" i="2" s="1"/>
  <c r="J61" i="2"/>
  <c r="K61" i="2" s="1"/>
  <c r="J62" i="2"/>
  <c r="K62" i="2" s="1"/>
  <c r="J64" i="2"/>
  <c r="K64" i="2" s="1"/>
  <c r="J66" i="2"/>
  <c r="K66" i="2" s="1"/>
  <c r="J67" i="2"/>
  <c r="K67" i="2" s="1"/>
  <c r="D303" i="2"/>
  <c r="F312" i="2"/>
  <c r="F413" i="2"/>
  <c r="EC7" i="3"/>
  <c r="C7" i="3"/>
  <c r="EJ31" i="3"/>
  <c r="EJ47" i="3" s="1"/>
  <c r="EK31" i="3"/>
  <c r="EK47" i="3" s="1"/>
  <c r="EC8" i="3"/>
  <c r="C8" i="3"/>
  <c r="D10" i="1"/>
  <c r="E339" i="2"/>
  <c r="I339" i="2" s="1"/>
  <c r="E337" i="2"/>
  <c r="I337" i="2" s="1"/>
  <c r="E333" i="2"/>
  <c r="I333" i="2" s="1"/>
  <c r="E338" i="2"/>
  <c r="I338" i="2" s="1"/>
  <c r="E336" i="2"/>
  <c r="I336" i="2" s="1"/>
  <c r="E332" i="2"/>
  <c r="I332" i="2" s="1"/>
  <c r="J4" i="2"/>
  <c r="F20" i="2"/>
  <c r="I29" i="2"/>
  <c r="F30" i="2"/>
  <c r="D31" i="2"/>
  <c r="F298" i="2"/>
  <c r="D305" i="2"/>
  <c r="D309" i="2"/>
  <c r="F314" i="2"/>
  <c r="J317" i="2"/>
  <c r="K317" i="2" s="1"/>
  <c r="J321" i="2"/>
  <c r="K321" i="2" s="1"/>
  <c r="F379" i="2"/>
  <c r="D382" i="2"/>
  <c r="F391" i="2"/>
  <c r="F407" i="2"/>
  <c r="F411" i="2"/>
  <c r="D414" i="2"/>
  <c r="AW7" i="3"/>
  <c r="BI7" i="3"/>
  <c r="BU7" i="3"/>
  <c r="CS7" i="3"/>
  <c r="DD31" i="3"/>
  <c r="J7" i="3"/>
  <c r="EB47" i="3"/>
  <c r="EN31" i="3"/>
  <c r="EN47" i="3" s="1"/>
  <c r="EM31" i="3"/>
  <c r="EM47" i="3" s="1"/>
  <c r="FG7" i="3"/>
  <c r="FM7" i="3"/>
  <c r="GE7" i="3"/>
  <c r="GK7" i="3"/>
  <c r="FG8" i="3"/>
  <c r="FM8" i="3"/>
  <c r="GE8" i="3"/>
  <c r="GK8" i="3"/>
  <c r="Y9" i="3"/>
  <c r="FG9" i="3"/>
  <c r="FM9" i="3" s="1"/>
  <c r="GE9" i="3"/>
  <c r="GK9" i="3" s="1"/>
  <c r="FG10" i="3"/>
  <c r="FM10" i="3" s="1"/>
  <c r="GE10" i="3"/>
  <c r="GK10" i="3" s="1"/>
  <c r="FG11" i="3"/>
  <c r="FM11" i="3" s="1"/>
  <c r="GE11" i="3"/>
  <c r="GK11" i="3" s="1"/>
  <c r="CA12" i="3"/>
  <c r="CG12" i="3" s="1"/>
  <c r="C12" i="3"/>
  <c r="C13" i="3"/>
  <c r="S13" i="3"/>
  <c r="FS13" i="3"/>
  <c r="FY13" i="3" s="1"/>
  <c r="GS31" i="3"/>
  <c r="GS47" i="3" s="1"/>
  <c r="HO15" i="3"/>
  <c r="HU15" i="3"/>
  <c r="CA16" i="3"/>
  <c r="CG16" i="3"/>
  <c r="C16" i="3"/>
  <c r="C17" i="3"/>
  <c r="S17" i="3"/>
  <c r="Y17" i="3"/>
  <c r="FS17" i="3"/>
  <c r="FY17" i="3"/>
  <c r="HO19" i="3"/>
  <c r="HU19" i="3"/>
  <c r="W31" i="3"/>
  <c r="W47" i="3" s="1"/>
  <c r="I20" i="3"/>
  <c r="AU31" i="3"/>
  <c r="AU47" i="3" s="1"/>
  <c r="BS31" i="3"/>
  <c r="Y22" i="3"/>
  <c r="I24" i="3"/>
  <c r="Y26" i="3"/>
  <c r="I28" i="3"/>
  <c r="Y30" i="3"/>
  <c r="DU31" i="3"/>
  <c r="DU47" i="3" s="1"/>
  <c r="D46" i="3"/>
  <c r="BY46" i="3"/>
  <c r="C33" i="3"/>
  <c r="CG33" i="3"/>
  <c r="DO46" i="3"/>
  <c r="I33" i="3"/>
  <c r="C34" i="3"/>
  <c r="S34" i="3"/>
  <c r="DQ34" i="3"/>
  <c r="EI37" i="3"/>
  <c r="EO37" i="3" s="1"/>
  <c r="C37" i="3"/>
  <c r="FA37" i="3"/>
  <c r="BO38" i="3"/>
  <c r="BU38" i="3" s="1"/>
  <c r="CG38" i="3"/>
  <c r="EO39" i="3"/>
  <c r="EI39" i="3"/>
  <c r="FA39" i="3"/>
  <c r="BO40" i="3"/>
  <c r="BU40" i="3" s="1"/>
  <c r="CG40" i="3"/>
  <c r="AI26" i="5"/>
  <c r="AM26" i="5"/>
  <c r="CS26" i="5"/>
  <c r="CW8" i="5"/>
  <c r="AO10" i="5"/>
  <c r="EK13" i="5"/>
  <c r="EW14" i="5"/>
  <c r="FA14" i="5"/>
  <c r="FU14" i="5" s="1"/>
  <c r="U14" i="5"/>
  <c r="EK15" i="5"/>
  <c r="EW16" i="5"/>
  <c r="FA16" i="5"/>
  <c r="U16" i="5"/>
  <c r="DQ18" i="5"/>
  <c r="CM19" i="5"/>
  <c r="CW19" i="5"/>
  <c r="E71" i="1"/>
  <c r="G4" i="2"/>
  <c r="E121" i="2"/>
  <c r="E278" i="2" s="1"/>
  <c r="H122" i="2"/>
  <c r="H279" i="2" s="1"/>
  <c r="E280" i="2"/>
  <c r="J123" i="2"/>
  <c r="J280" i="2" s="1"/>
  <c r="J68" i="2"/>
  <c r="J108" i="2"/>
  <c r="K108" i="2" s="1"/>
  <c r="G264" i="2"/>
  <c r="F305" i="2"/>
  <c r="F309" i="2"/>
  <c r="D312" i="2"/>
  <c r="J318" i="2"/>
  <c r="K318" i="2" s="1"/>
  <c r="J325" i="2"/>
  <c r="K325" i="2" s="1"/>
  <c r="F345" i="2"/>
  <c r="J345" i="2" s="1"/>
  <c r="F350" i="2"/>
  <c r="J350" i="2" s="1"/>
  <c r="F358" i="2"/>
  <c r="J358" i="2" s="1"/>
  <c r="F367" i="2"/>
  <c r="J367" i="2" s="1"/>
  <c r="D381" i="2"/>
  <c r="F382" i="2"/>
  <c r="D393" i="2"/>
  <c r="D405" i="2"/>
  <c r="D413" i="2"/>
  <c r="F414" i="2"/>
  <c r="GV31" i="3"/>
  <c r="GV47" i="3" s="1"/>
  <c r="HH31" i="3"/>
  <c r="HH47" i="3" s="1"/>
  <c r="HT31" i="3"/>
  <c r="HT47" i="3" s="1"/>
  <c r="AG31" i="3"/>
  <c r="AG47" i="3" s="1"/>
  <c r="G12" i="3"/>
  <c r="CO31" i="3"/>
  <c r="HD31" i="3"/>
  <c r="HD47" i="3" s="1"/>
  <c r="CN31" i="3"/>
  <c r="CN47" i="3" s="1"/>
  <c r="DO31" i="3"/>
  <c r="DO47" i="3" s="1"/>
  <c r="AK14" i="3"/>
  <c r="DE14" i="3"/>
  <c r="I15" i="3"/>
  <c r="GQ15" i="3"/>
  <c r="GW15" i="3"/>
  <c r="E16" i="3"/>
  <c r="G16" i="3"/>
  <c r="AK18" i="3"/>
  <c r="DE18" i="3"/>
  <c r="I19" i="3"/>
  <c r="GQ19" i="3"/>
  <c r="GW19" i="3" s="1"/>
  <c r="Y21" i="3"/>
  <c r="S21" i="3"/>
  <c r="C21" i="3"/>
  <c r="AE21" i="3"/>
  <c r="AK21" i="3" s="1"/>
  <c r="AW21" i="3"/>
  <c r="J21" i="3"/>
  <c r="EC21" i="3"/>
  <c r="BU23" i="3"/>
  <c r="BO23" i="3"/>
  <c r="CG23" i="3"/>
  <c r="CA23" i="3"/>
  <c r="CS23" i="3"/>
  <c r="CM23" i="3"/>
  <c r="DE23" i="3"/>
  <c r="FG23" i="3"/>
  <c r="FM23" i="3" s="1"/>
  <c r="FS23" i="3"/>
  <c r="FY23" i="3" s="1"/>
  <c r="GE23" i="3"/>
  <c r="GK23" i="3"/>
  <c r="S25" i="3"/>
  <c r="C25" i="3"/>
  <c r="AK25" i="3"/>
  <c r="AE25" i="3"/>
  <c r="AW25" i="3"/>
  <c r="J25" i="3"/>
  <c r="EC25" i="3"/>
  <c r="BO27" i="3"/>
  <c r="BU27" i="3" s="1"/>
  <c r="CA27" i="3"/>
  <c r="CG27" i="3" s="1"/>
  <c r="CM27" i="3"/>
  <c r="CS27" i="3" s="1"/>
  <c r="DE27" i="3"/>
  <c r="FM27" i="3"/>
  <c r="FG27" i="3"/>
  <c r="FY27" i="3"/>
  <c r="FS27" i="3"/>
  <c r="GE27" i="3"/>
  <c r="GK27" i="3" s="1"/>
  <c r="Y29" i="3"/>
  <c r="S29" i="3"/>
  <c r="C29" i="3"/>
  <c r="AE29" i="3"/>
  <c r="AK29" i="3" s="1"/>
  <c r="AW29" i="3"/>
  <c r="J29" i="3"/>
  <c r="EC29" i="3"/>
  <c r="DC31" i="3"/>
  <c r="DC47" i="3" s="1"/>
  <c r="AG46" i="3"/>
  <c r="G33" i="3"/>
  <c r="GE46" i="3"/>
  <c r="HE46" i="3"/>
  <c r="HE47" i="3" s="1"/>
  <c r="CM34" i="3"/>
  <c r="CS34" i="3" s="1"/>
  <c r="BS46" i="3"/>
  <c r="FA8" i="5"/>
  <c r="FC9" i="5"/>
  <c r="EY9" i="5"/>
  <c r="DQ9" i="5"/>
  <c r="CC11" i="5"/>
  <c r="FA12" i="5"/>
  <c r="FW14" i="5"/>
  <c r="EA17" i="5"/>
  <c r="EK17" i="5"/>
  <c r="AY22" i="5"/>
  <c r="BI22" i="5"/>
  <c r="J57" i="2"/>
  <c r="K57" i="2" s="1"/>
  <c r="J58" i="2"/>
  <c r="K58" i="2" s="1"/>
  <c r="J59" i="2"/>
  <c r="K59" i="2" s="1"/>
  <c r="D311" i="2"/>
  <c r="D380" i="2"/>
  <c r="D392" i="2"/>
  <c r="D400" i="2"/>
  <c r="F405" i="2"/>
  <c r="D416" i="2"/>
  <c r="BC47" i="3"/>
  <c r="FS7" i="3"/>
  <c r="FY7" i="3"/>
  <c r="FQ31" i="3"/>
  <c r="FQ47" i="3" s="1"/>
  <c r="E8" i="3"/>
  <c r="FS8" i="3"/>
  <c r="FY8" i="3"/>
  <c r="EC9" i="3"/>
  <c r="C9" i="3"/>
  <c r="FS9" i="3"/>
  <c r="FY9" i="3"/>
  <c r="EC10" i="3"/>
  <c r="C10" i="3"/>
  <c r="FS10" i="3"/>
  <c r="FY10" i="3" s="1"/>
  <c r="E11" i="3"/>
  <c r="EC11" i="3"/>
  <c r="C11" i="3"/>
  <c r="FS11" i="3"/>
  <c r="FY11" i="3"/>
  <c r="EW47" i="3"/>
  <c r="HO13" i="3"/>
  <c r="HU13" i="3"/>
  <c r="CA14" i="3"/>
  <c r="CG14" i="3"/>
  <c r="C14" i="3"/>
  <c r="S15" i="3"/>
  <c r="S31" i="3" s="1"/>
  <c r="C15" i="3"/>
  <c r="FS15" i="3"/>
  <c r="FY15" i="3"/>
  <c r="HO17" i="3"/>
  <c r="HU17" i="3"/>
  <c r="CA18" i="3"/>
  <c r="CG18" i="3"/>
  <c r="C18" i="3"/>
  <c r="S19" i="3"/>
  <c r="C19" i="3"/>
  <c r="Y19" i="3"/>
  <c r="FS19" i="3"/>
  <c r="FY19" i="3"/>
  <c r="Y20" i="3"/>
  <c r="BG31" i="3"/>
  <c r="BG47" i="3" s="1"/>
  <c r="BF31" i="3"/>
  <c r="BF47" i="3" s="1"/>
  <c r="EC22" i="3"/>
  <c r="FA22" i="3"/>
  <c r="Y24" i="3"/>
  <c r="Y28" i="3"/>
  <c r="DQ33" i="3"/>
  <c r="BO34" i="3"/>
  <c r="BU34" i="3" s="1"/>
  <c r="FG34" i="3"/>
  <c r="FM34" i="3" s="1"/>
  <c r="AG26" i="5"/>
  <c r="AO8" i="5"/>
  <c r="CW10" i="5"/>
  <c r="EK12" i="5"/>
  <c r="DQ14" i="5"/>
  <c r="DQ16" i="5"/>
  <c r="EW18" i="5"/>
  <c r="U18" i="5"/>
  <c r="FE18" i="5" s="1"/>
  <c r="BI24" i="5"/>
  <c r="CW25" i="5"/>
  <c r="CO26" i="5"/>
  <c r="E413" i="2"/>
  <c r="E411" i="2"/>
  <c r="E407" i="2"/>
  <c r="E405" i="2"/>
  <c r="E391" i="2"/>
  <c r="E381" i="2"/>
  <c r="E314" i="2"/>
  <c r="E312" i="2"/>
  <c r="E298" i="2"/>
  <c r="E416" i="2"/>
  <c r="E414" i="2"/>
  <c r="E400" i="2"/>
  <c r="E382" i="2"/>
  <c r="E311" i="2"/>
  <c r="E309" i="2"/>
  <c r="E305" i="2"/>
  <c r="E303" i="2"/>
  <c r="I4" i="2"/>
  <c r="E277" i="2"/>
  <c r="J120" i="2"/>
  <c r="J277" i="2" s="1"/>
  <c r="H121" i="2"/>
  <c r="H278" i="2" s="1"/>
  <c r="E279" i="2"/>
  <c r="J122" i="2"/>
  <c r="H123" i="2"/>
  <c r="H280" i="2" s="1"/>
  <c r="H133" i="2"/>
  <c r="H290" i="2" s="1"/>
  <c r="J134" i="2"/>
  <c r="J291" i="2" s="1"/>
  <c r="D298" i="2"/>
  <c r="F303" i="2"/>
  <c r="F311" i="2"/>
  <c r="D314" i="2"/>
  <c r="J327" i="2"/>
  <c r="K327" i="2" s="1"/>
  <c r="F341" i="2"/>
  <c r="J341" i="2" s="1"/>
  <c r="F347" i="2"/>
  <c r="J347" i="2" s="1"/>
  <c r="F355" i="2"/>
  <c r="J355" i="2" s="1"/>
  <c r="D368" i="2"/>
  <c r="D369" i="2"/>
  <c r="D370" i="2"/>
  <c r="D371" i="2"/>
  <c r="D372" i="2"/>
  <c r="D373" i="2"/>
  <c r="D374" i="2"/>
  <c r="D375" i="2"/>
  <c r="D377" i="2"/>
  <c r="D379" i="2"/>
  <c r="F380" i="2"/>
  <c r="D391" i="2"/>
  <c r="F400" i="2"/>
  <c r="D407" i="2"/>
  <c r="D411" i="2"/>
  <c r="G8" i="3"/>
  <c r="G9" i="3"/>
  <c r="G10" i="3"/>
  <c r="G11" i="3"/>
  <c r="J12" i="3"/>
  <c r="X31" i="3"/>
  <c r="BT47" i="3"/>
  <c r="GU31" i="3"/>
  <c r="GU47" i="3" s="1"/>
  <c r="DK31" i="3"/>
  <c r="DK47" i="3" s="1"/>
  <c r="DQ13" i="3"/>
  <c r="GQ13" i="3"/>
  <c r="GQ31" i="3" s="1"/>
  <c r="GO31" i="3"/>
  <c r="GW13" i="3"/>
  <c r="E14" i="3"/>
  <c r="GQ17" i="3"/>
  <c r="GW17" i="3"/>
  <c r="E18" i="3"/>
  <c r="BU21" i="3"/>
  <c r="BO21" i="3"/>
  <c r="CG21" i="3"/>
  <c r="CA21" i="3"/>
  <c r="CS21" i="3"/>
  <c r="CM21" i="3"/>
  <c r="CM31" i="3" s="1"/>
  <c r="FM21" i="3"/>
  <c r="FG21" i="3"/>
  <c r="FY21" i="3"/>
  <c r="FS21" i="3"/>
  <c r="GE21" i="3"/>
  <c r="GK21" i="3" s="1"/>
  <c r="C23" i="3"/>
  <c r="S23" i="3"/>
  <c r="AE23" i="3"/>
  <c r="AK23" i="3" s="1"/>
  <c r="BO25" i="3"/>
  <c r="BO31" i="3" s="1"/>
  <c r="CA25" i="3"/>
  <c r="CG25" i="3" s="1"/>
  <c r="CM25" i="3"/>
  <c r="CL31" i="3" s="1"/>
  <c r="CL47" i="3" s="1"/>
  <c r="FG25" i="3"/>
  <c r="FM25" i="3" s="1"/>
  <c r="FS25" i="3"/>
  <c r="FY25" i="3" s="1"/>
  <c r="GE25" i="3"/>
  <c r="GK25" i="3"/>
  <c r="C27" i="3"/>
  <c r="Y27" i="3"/>
  <c r="S27" i="3"/>
  <c r="AK27" i="3"/>
  <c r="AE27" i="3"/>
  <c r="BU29" i="3"/>
  <c r="BO29" i="3"/>
  <c r="CG29" i="3"/>
  <c r="CA29" i="3"/>
  <c r="CS29" i="3"/>
  <c r="CM29" i="3"/>
  <c r="FM29" i="3"/>
  <c r="FG29" i="3"/>
  <c r="FY29" i="3"/>
  <c r="FS29" i="3"/>
  <c r="GE29" i="3"/>
  <c r="GK29" i="3" s="1"/>
  <c r="AF31" i="3"/>
  <c r="AF47" i="3" s="1"/>
  <c r="GC31" i="3"/>
  <c r="GC47" i="3" s="1"/>
  <c r="HM31" i="3"/>
  <c r="J33" i="3"/>
  <c r="FY33" i="3"/>
  <c r="FY46" i="3" s="1"/>
  <c r="GK46" i="3"/>
  <c r="AQ34" i="3"/>
  <c r="AQ46" i="3" s="1"/>
  <c r="AQ47" i="3" s="1"/>
  <c r="GJ46" i="3"/>
  <c r="GJ47" i="3" s="1"/>
  <c r="DP46" i="3"/>
  <c r="EW9" i="5"/>
  <c r="U9" i="5"/>
  <c r="U26" i="5" s="1"/>
  <c r="BI11" i="5"/>
  <c r="FA13" i="5"/>
  <c r="FA15" i="5"/>
  <c r="AS26" i="5"/>
  <c r="G7" i="3"/>
  <c r="Q31" i="3"/>
  <c r="AC31" i="3"/>
  <c r="AO31" i="3"/>
  <c r="BM31" i="3"/>
  <c r="BY31" i="3"/>
  <c r="BY47" i="3" s="1"/>
  <c r="CK31" i="3"/>
  <c r="CW31" i="3"/>
  <c r="CW47" i="3" s="1"/>
  <c r="DQ7" i="3"/>
  <c r="DP31" i="3"/>
  <c r="DP47" i="3" s="1"/>
  <c r="EI7" i="3"/>
  <c r="FL47" i="3"/>
  <c r="DE8" i="3"/>
  <c r="DQ8" i="3"/>
  <c r="K8" i="3" s="1"/>
  <c r="EI8" i="3"/>
  <c r="EO8" i="3" s="1"/>
  <c r="DE9" i="3"/>
  <c r="DQ9" i="3"/>
  <c r="EI9" i="3"/>
  <c r="EO9" i="3" s="1"/>
  <c r="DE10" i="3"/>
  <c r="DQ10" i="3"/>
  <c r="EI10" i="3"/>
  <c r="E10" i="3" s="1"/>
  <c r="DE11" i="3"/>
  <c r="DQ11" i="3"/>
  <c r="EI11" i="3"/>
  <c r="EO11" i="3" s="1"/>
  <c r="Y12" i="3"/>
  <c r="AW12" i="3"/>
  <c r="EV31" i="3"/>
  <c r="EV47" i="3" s="1"/>
  <c r="GR31" i="3"/>
  <c r="GR47" i="3" s="1"/>
  <c r="HP31" i="3"/>
  <c r="HP47" i="3" s="1"/>
  <c r="G13" i="3"/>
  <c r="BI13" i="3"/>
  <c r="CG13" i="3"/>
  <c r="EC13" i="3"/>
  <c r="EO13" i="3"/>
  <c r="EI13" i="3"/>
  <c r="DQ14" i="3"/>
  <c r="FA14" i="3"/>
  <c r="FY14" i="3"/>
  <c r="GW14" i="3"/>
  <c r="HU14" i="3"/>
  <c r="Y16" i="3"/>
  <c r="AW16" i="3"/>
  <c r="G17" i="3"/>
  <c r="BI17" i="3"/>
  <c r="CG17" i="3"/>
  <c r="EC17" i="3"/>
  <c r="EI17" i="3"/>
  <c r="EO17" i="3" s="1"/>
  <c r="DQ18" i="3"/>
  <c r="FA18" i="3"/>
  <c r="FY18" i="3"/>
  <c r="GW18" i="3"/>
  <c r="HU18" i="3"/>
  <c r="GK20" i="3"/>
  <c r="GQ20" i="3"/>
  <c r="E20" i="3" s="1"/>
  <c r="HC20" i="3"/>
  <c r="HI20" i="3" s="1"/>
  <c r="HO20" i="3"/>
  <c r="HU20" i="3" s="1"/>
  <c r="DQ21" i="3"/>
  <c r="I21" i="3"/>
  <c r="G23" i="3"/>
  <c r="BI23" i="3"/>
  <c r="EI23" i="3"/>
  <c r="EO23" i="3" s="1"/>
  <c r="FA23" i="3"/>
  <c r="GK24" i="3"/>
  <c r="GQ24" i="3"/>
  <c r="GW24" i="3" s="1"/>
  <c r="HC24" i="3"/>
  <c r="HI24" i="3" s="1"/>
  <c r="HO24" i="3"/>
  <c r="HU24" i="3" s="1"/>
  <c r="DQ25" i="3"/>
  <c r="I25" i="3"/>
  <c r="G27" i="3"/>
  <c r="BI27" i="3"/>
  <c r="EI27" i="3"/>
  <c r="EO27" i="3" s="1"/>
  <c r="FA27" i="3"/>
  <c r="GK28" i="3"/>
  <c r="GQ28" i="3"/>
  <c r="E28" i="3" s="1"/>
  <c r="HC28" i="3"/>
  <c r="HI28" i="3" s="1"/>
  <c r="HO28" i="3"/>
  <c r="HU28" i="3" s="1"/>
  <c r="DQ29" i="3"/>
  <c r="I29" i="3"/>
  <c r="BL47" i="3"/>
  <c r="CD47" i="3"/>
  <c r="EG31" i="3"/>
  <c r="HO31" i="3"/>
  <c r="AJ46" i="3"/>
  <c r="L46" i="3" s="1"/>
  <c r="CW46" i="3"/>
  <c r="CY33" i="3"/>
  <c r="EW46" i="3"/>
  <c r="HA46" i="3"/>
  <c r="HA47" i="3" s="1"/>
  <c r="HC33" i="3"/>
  <c r="I34" i="3"/>
  <c r="HI34" i="3"/>
  <c r="J36" i="3"/>
  <c r="G37" i="3"/>
  <c r="EC37" i="3"/>
  <c r="Y38" i="3"/>
  <c r="S38" i="3"/>
  <c r="C38" i="3"/>
  <c r="AE38" i="3"/>
  <c r="AK38" i="3" s="1"/>
  <c r="AQ38" i="3"/>
  <c r="AW38" i="3" s="1"/>
  <c r="BI38" i="3"/>
  <c r="C39" i="3"/>
  <c r="J39" i="3"/>
  <c r="FM39" i="3"/>
  <c r="FG39" i="3"/>
  <c r="FY39" i="3"/>
  <c r="GQ39" i="3"/>
  <c r="GW39" i="3" s="1"/>
  <c r="HC39" i="3"/>
  <c r="HI39" i="3" s="1"/>
  <c r="HO39" i="3"/>
  <c r="HU39" i="3" s="1"/>
  <c r="I40" i="3"/>
  <c r="CS40" i="3"/>
  <c r="CM40" i="3"/>
  <c r="DE40" i="3"/>
  <c r="CY40" i="3"/>
  <c r="DQ40" i="3"/>
  <c r="G41" i="3"/>
  <c r="EC41" i="3"/>
  <c r="G42" i="3"/>
  <c r="BU42" i="3"/>
  <c r="BO42" i="3"/>
  <c r="CG42" i="3"/>
  <c r="FG42" i="3"/>
  <c r="FM42" i="3" s="1"/>
  <c r="FY42" i="3"/>
  <c r="GW42" i="3"/>
  <c r="GQ42" i="3"/>
  <c r="HI42" i="3"/>
  <c r="HC42" i="3"/>
  <c r="HU42" i="3"/>
  <c r="HO42" i="3"/>
  <c r="EC43" i="3"/>
  <c r="G44" i="3"/>
  <c r="BU44" i="3"/>
  <c r="BO44" i="3"/>
  <c r="CG44" i="3"/>
  <c r="FG44" i="3"/>
  <c r="FM44" i="3" s="1"/>
  <c r="FY44" i="3"/>
  <c r="GW44" i="3"/>
  <c r="GQ44" i="3"/>
  <c r="HI44" i="3"/>
  <c r="HC44" i="3"/>
  <c r="HU44" i="3"/>
  <c r="HO44" i="3"/>
  <c r="EC45" i="3"/>
  <c r="EC26" i="5"/>
  <c r="EG26" i="5"/>
  <c r="EK8" i="5"/>
  <c r="CC9" i="5"/>
  <c r="FA11" i="5"/>
  <c r="U11" i="5"/>
  <c r="DQ11" i="5"/>
  <c r="CW12" i="5"/>
  <c r="AO13" i="5"/>
  <c r="CC14" i="5"/>
  <c r="AO15" i="5"/>
  <c r="CC16" i="5"/>
  <c r="CF8" i="6"/>
  <c r="CF9" i="6"/>
  <c r="AI31" i="3"/>
  <c r="AI47" i="3" s="1"/>
  <c r="CQ31" i="3"/>
  <c r="CQ47" i="3" s="1"/>
  <c r="EZ31" i="3"/>
  <c r="EZ47" i="3" s="1"/>
  <c r="FX31" i="3"/>
  <c r="FX47" i="3" s="1"/>
  <c r="U47" i="3"/>
  <c r="AS31" i="3"/>
  <c r="CC47" i="3"/>
  <c r="FA12" i="3"/>
  <c r="FY12" i="3"/>
  <c r="GW12" i="3"/>
  <c r="HU12" i="3"/>
  <c r="Y14" i="3"/>
  <c r="AW14" i="3"/>
  <c r="G15" i="3"/>
  <c r="BI15" i="3"/>
  <c r="CG15" i="3"/>
  <c r="EC15" i="3"/>
  <c r="EI15" i="3"/>
  <c r="EO15" i="3" s="1"/>
  <c r="FA16" i="3"/>
  <c r="FY16" i="3"/>
  <c r="GW16" i="3"/>
  <c r="HU16" i="3"/>
  <c r="Y18" i="3"/>
  <c r="AW18" i="3"/>
  <c r="G19" i="3"/>
  <c r="BI19" i="3"/>
  <c r="CG19" i="3"/>
  <c r="EC19" i="3"/>
  <c r="EI19" i="3"/>
  <c r="EO19" i="3" s="1"/>
  <c r="G21" i="3"/>
  <c r="EO21" i="3"/>
  <c r="EI21" i="3"/>
  <c r="J22" i="3"/>
  <c r="GK22" i="3"/>
  <c r="GW22" i="3"/>
  <c r="GQ22" i="3"/>
  <c r="E22" i="3" s="1"/>
  <c r="HI22" i="3"/>
  <c r="HC22" i="3"/>
  <c r="HU22" i="3"/>
  <c r="HO22" i="3"/>
  <c r="G25" i="3"/>
  <c r="EI25" i="3"/>
  <c r="EO25" i="3" s="1"/>
  <c r="J26" i="3"/>
  <c r="GK26" i="3"/>
  <c r="GQ26" i="3"/>
  <c r="GW26" i="3" s="1"/>
  <c r="HC26" i="3"/>
  <c r="HI26" i="3" s="1"/>
  <c r="HO26" i="3"/>
  <c r="HU26" i="3" s="1"/>
  <c r="G29" i="3"/>
  <c r="EO29" i="3"/>
  <c r="EI29" i="3"/>
  <c r="J30" i="3"/>
  <c r="GK30" i="3"/>
  <c r="GW30" i="3"/>
  <c r="GQ30" i="3"/>
  <c r="E30" i="3" s="1"/>
  <c r="HI30" i="3"/>
  <c r="HC30" i="3"/>
  <c r="HU30" i="3"/>
  <c r="HO30" i="3"/>
  <c r="BP47" i="3"/>
  <c r="BZ47" i="3"/>
  <c r="DI31" i="3"/>
  <c r="DI47" i="3" s="1"/>
  <c r="AC46" i="3"/>
  <c r="AE33" i="3"/>
  <c r="BI33" i="3"/>
  <c r="CF46" i="3"/>
  <c r="DD46" i="3"/>
  <c r="EG46" i="3"/>
  <c r="EO33" i="3"/>
  <c r="EI33" i="3"/>
  <c r="ES46" i="3"/>
  <c r="ES47" i="3" s="1"/>
  <c r="FA33" i="3"/>
  <c r="G34" i="3"/>
  <c r="J37" i="3"/>
  <c r="FM37" i="3"/>
  <c r="FG37" i="3"/>
  <c r="GW37" i="3"/>
  <c r="GQ37" i="3"/>
  <c r="HI37" i="3"/>
  <c r="HC37" i="3"/>
  <c r="HU37" i="3"/>
  <c r="HO37" i="3"/>
  <c r="I38" i="3"/>
  <c r="CM38" i="3"/>
  <c r="CS38" i="3" s="1"/>
  <c r="CY38" i="3"/>
  <c r="DE38" i="3" s="1"/>
  <c r="G39" i="3"/>
  <c r="Y40" i="3"/>
  <c r="S40" i="3"/>
  <c r="C40" i="3"/>
  <c r="AE40" i="3"/>
  <c r="AK40" i="3" s="1"/>
  <c r="AQ40" i="3"/>
  <c r="AW40" i="3" s="1"/>
  <c r="FG41" i="3"/>
  <c r="FM41" i="3" s="1"/>
  <c r="GQ41" i="3"/>
  <c r="GW41" i="3" s="1"/>
  <c r="HC41" i="3"/>
  <c r="HI41" i="3" s="1"/>
  <c r="HO41" i="3"/>
  <c r="HU41" i="3" s="1"/>
  <c r="BO43" i="3"/>
  <c r="BU43" i="3" s="1"/>
  <c r="FG43" i="3"/>
  <c r="FM43" i="3" s="1"/>
  <c r="GQ43" i="3"/>
  <c r="GW43" i="3" s="1"/>
  <c r="HC43" i="3"/>
  <c r="HI43" i="3" s="1"/>
  <c r="HO43" i="3"/>
  <c r="HU43" i="3" s="1"/>
  <c r="BO45" i="3"/>
  <c r="BU45" i="3" s="1"/>
  <c r="FG45" i="3"/>
  <c r="FM45" i="3" s="1"/>
  <c r="GQ45" i="3"/>
  <c r="GW45" i="3" s="1"/>
  <c r="HC45" i="3"/>
  <c r="HI45" i="3" s="1"/>
  <c r="HO45" i="3"/>
  <c r="HU45" i="3" s="1"/>
  <c r="EE26" i="5"/>
  <c r="EI26" i="5"/>
  <c r="BI9" i="5"/>
  <c r="EK10" i="5"/>
  <c r="FC11" i="5"/>
  <c r="EY11" i="5"/>
  <c r="AO12" i="5"/>
  <c r="CW13" i="5"/>
  <c r="BI14" i="5"/>
  <c r="CW15" i="5"/>
  <c r="BI16" i="5"/>
  <c r="FK8" i="5"/>
  <c r="DE7" i="3"/>
  <c r="DB47" i="3"/>
  <c r="DH47" i="3"/>
  <c r="DL47" i="3"/>
  <c r="DV47" i="3"/>
  <c r="DZ47" i="3"/>
  <c r="EF47" i="3"/>
  <c r="ET47" i="3"/>
  <c r="EX47" i="3"/>
  <c r="FD47" i="3"/>
  <c r="FH47" i="3"/>
  <c r="FR47" i="3"/>
  <c r="FV47" i="3"/>
  <c r="GB47" i="3"/>
  <c r="GF47" i="3"/>
  <c r="GT47" i="3"/>
  <c r="GZ47" i="3"/>
  <c r="HR47" i="3"/>
  <c r="U46" i="3"/>
  <c r="AO46" i="3"/>
  <c r="AW33" i="3"/>
  <c r="BQ46" i="3"/>
  <c r="BQ47" i="3" s="1"/>
  <c r="CA46" i="3"/>
  <c r="CK46" i="3"/>
  <c r="CS33" i="3"/>
  <c r="DM46" i="3"/>
  <c r="DM47" i="3" s="1"/>
  <c r="DU46" i="3"/>
  <c r="EC33" i="3"/>
  <c r="EM46" i="3"/>
  <c r="EU46" i="3"/>
  <c r="EU47" i="3" s="1"/>
  <c r="FE46" i="3"/>
  <c r="FM33" i="3"/>
  <c r="GS46" i="3"/>
  <c r="HM46" i="3"/>
  <c r="HU33" i="3"/>
  <c r="FM36" i="3"/>
  <c r="FG36" i="3"/>
  <c r="HU36" i="3"/>
  <c r="HO36" i="3"/>
  <c r="HO46" i="3" s="1"/>
  <c r="Y37" i="3"/>
  <c r="S37" i="3"/>
  <c r="BU37" i="3"/>
  <c r="BO37" i="3"/>
  <c r="DQ37" i="3"/>
  <c r="EI38" i="3"/>
  <c r="EO38" i="3" s="1"/>
  <c r="GQ38" i="3"/>
  <c r="GW38" i="3" s="1"/>
  <c r="I39" i="3"/>
  <c r="AW39" i="3"/>
  <c r="AQ39" i="3"/>
  <c r="CS39" i="3"/>
  <c r="CM39" i="3"/>
  <c r="FM40" i="3"/>
  <c r="FG40" i="3"/>
  <c r="HU40" i="3"/>
  <c r="HO40" i="3"/>
  <c r="Y41" i="3"/>
  <c r="S41" i="3"/>
  <c r="BU41" i="3"/>
  <c r="BO41" i="3"/>
  <c r="DQ41" i="3"/>
  <c r="C42" i="3"/>
  <c r="Y42" i="3"/>
  <c r="S42" i="3"/>
  <c r="AK42" i="3"/>
  <c r="AE42" i="3"/>
  <c r="AW42" i="3"/>
  <c r="AQ42" i="3"/>
  <c r="BI42" i="3"/>
  <c r="EI42" i="3"/>
  <c r="EO42" i="3" s="1"/>
  <c r="FA42" i="3"/>
  <c r="CS43" i="3"/>
  <c r="CM43" i="3"/>
  <c r="DE43" i="3"/>
  <c r="CY43" i="3"/>
  <c r="DQ43" i="3"/>
  <c r="C44" i="3"/>
  <c r="Y44" i="3"/>
  <c r="S44" i="3"/>
  <c r="AK44" i="3"/>
  <c r="AE44" i="3"/>
  <c r="AW44" i="3"/>
  <c r="AQ44" i="3"/>
  <c r="BI44" i="3"/>
  <c r="EI44" i="3"/>
  <c r="EO44" i="3" s="1"/>
  <c r="FA44" i="3"/>
  <c r="CS45" i="3"/>
  <c r="CM45" i="3"/>
  <c r="DE45" i="3"/>
  <c r="CY45" i="3"/>
  <c r="DQ45" i="3"/>
  <c r="Q26" i="5"/>
  <c r="BC26" i="5"/>
  <c r="BG26" i="5"/>
  <c r="BU26" i="5"/>
  <c r="CC8" i="5"/>
  <c r="DK26" i="5"/>
  <c r="DO26" i="5"/>
  <c r="EW8" i="5"/>
  <c r="EK9" i="5"/>
  <c r="FC10" i="5"/>
  <c r="FW10" i="5" s="1"/>
  <c r="EY10" i="5"/>
  <c r="FS10" i="5" s="1"/>
  <c r="BI10" i="5"/>
  <c r="DQ10" i="5"/>
  <c r="AO11" i="5"/>
  <c r="CW11" i="5"/>
  <c r="U12" i="5"/>
  <c r="CC12" i="5"/>
  <c r="EW12" i="5"/>
  <c r="FQ12" i="5" s="1"/>
  <c r="FC13" i="5"/>
  <c r="FW13" i="5" s="1"/>
  <c r="EY13" i="5"/>
  <c r="FS13" i="5" s="1"/>
  <c r="BI13" i="5"/>
  <c r="DQ13" i="5"/>
  <c r="AO14" i="5"/>
  <c r="CW14" i="5"/>
  <c r="U15" i="5"/>
  <c r="CC15" i="5"/>
  <c r="EW15" i="5"/>
  <c r="EK16" i="5"/>
  <c r="EA21" i="5"/>
  <c r="EK21" i="5"/>
  <c r="CM23" i="5"/>
  <c r="CW23" i="5"/>
  <c r="M26" i="5"/>
  <c r="FT16" i="5"/>
  <c r="FV20" i="5"/>
  <c r="FR20" i="5"/>
  <c r="GH47" i="3"/>
  <c r="Q46" i="3"/>
  <c r="Y33" i="3"/>
  <c r="AS46" i="3"/>
  <c r="BC46" i="3"/>
  <c r="BM46" i="3"/>
  <c r="BU33" i="3"/>
  <c r="CO46" i="3"/>
  <c r="DI46" i="3"/>
  <c r="DY46" i="3"/>
  <c r="DY47" i="3" s="1"/>
  <c r="FI46" i="3"/>
  <c r="FI47" i="3" s="1"/>
  <c r="FS46" i="3"/>
  <c r="GC46" i="3"/>
  <c r="GO46" i="3"/>
  <c r="GW33" i="3"/>
  <c r="HQ46" i="3"/>
  <c r="HQ47" i="3" s="1"/>
  <c r="GQ36" i="3"/>
  <c r="GQ46" i="3" s="1"/>
  <c r="I37" i="3"/>
  <c r="AW37" i="3"/>
  <c r="AQ37" i="3"/>
  <c r="CS37" i="3"/>
  <c r="CM37" i="3"/>
  <c r="FM38" i="3"/>
  <c r="FG38" i="3"/>
  <c r="HU38" i="3"/>
  <c r="HO38" i="3"/>
  <c r="Y39" i="3"/>
  <c r="S39" i="3"/>
  <c r="BU39" i="3"/>
  <c r="BO39" i="3"/>
  <c r="DQ39" i="3"/>
  <c r="EI40" i="3"/>
  <c r="EO40" i="3" s="1"/>
  <c r="GQ40" i="3"/>
  <c r="GW40" i="3" s="1"/>
  <c r="I41" i="3"/>
  <c r="AW41" i="3"/>
  <c r="AQ41" i="3"/>
  <c r="CS41" i="3"/>
  <c r="CM41" i="3"/>
  <c r="EO41" i="3"/>
  <c r="EI41" i="3"/>
  <c r="CS42" i="3"/>
  <c r="CM42" i="3"/>
  <c r="DE42" i="3"/>
  <c r="CY42" i="3"/>
  <c r="C43" i="3"/>
  <c r="S43" i="3"/>
  <c r="AE43" i="3"/>
  <c r="AK43" i="3" s="1"/>
  <c r="AQ43" i="3"/>
  <c r="AW43" i="3" s="1"/>
  <c r="EI43" i="3"/>
  <c r="EO43" i="3" s="1"/>
  <c r="CM44" i="3"/>
  <c r="CS44" i="3" s="1"/>
  <c r="CY44" i="3"/>
  <c r="DE44" i="3" s="1"/>
  <c r="C45" i="3"/>
  <c r="Y45" i="3"/>
  <c r="S45" i="3"/>
  <c r="AK45" i="3"/>
  <c r="AE45" i="3"/>
  <c r="AW45" i="3"/>
  <c r="AQ45" i="3"/>
  <c r="EO45" i="3"/>
  <c r="EI45" i="3"/>
  <c r="E26" i="5"/>
  <c r="O26" i="5"/>
  <c r="EY8" i="5"/>
  <c r="S26" i="5"/>
  <c r="BA26" i="5"/>
  <c r="BE26" i="5"/>
  <c r="BI8" i="5"/>
  <c r="BW26" i="5"/>
  <c r="CA26" i="5"/>
  <c r="DI26" i="5"/>
  <c r="DM26" i="5"/>
  <c r="DQ8" i="5"/>
  <c r="AO9" i="5"/>
  <c r="CW9" i="5"/>
  <c r="U10" i="5"/>
  <c r="CC10" i="5"/>
  <c r="EW10" i="5"/>
  <c r="EK11" i="5"/>
  <c r="FC12" i="5"/>
  <c r="FW12" i="5" s="1"/>
  <c r="EY12" i="5"/>
  <c r="FS12" i="5" s="1"/>
  <c r="BI12" i="5"/>
  <c r="DQ12" i="5"/>
  <c r="U13" i="5"/>
  <c r="CC13" i="5"/>
  <c r="EW13" i="5"/>
  <c r="EK14" i="5"/>
  <c r="FS14" i="5"/>
  <c r="FC15" i="5"/>
  <c r="FW15" i="5" s="1"/>
  <c r="EY15" i="5"/>
  <c r="FS15" i="5" s="1"/>
  <c r="BI15" i="5"/>
  <c r="DQ15" i="5"/>
  <c r="AO16" i="5"/>
  <c r="CW16" i="5"/>
  <c r="CW17" i="5"/>
  <c r="EW20" i="5"/>
  <c r="U20" i="5"/>
  <c r="FE20" i="5" s="1"/>
  <c r="FT10" i="5"/>
  <c r="FX10" i="5"/>
  <c r="FU20" i="5"/>
  <c r="I26" i="5"/>
  <c r="W26" i="5"/>
  <c r="AE8" i="5"/>
  <c r="AW26" i="5"/>
  <c r="BK26" i="5"/>
  <c r="CK26" i="5"/>
  <c r="CY26" i="5"/>
  <c r="DG8" i="5"/>
  <c r="DY26" i="5"/>
  <c r="EM26" i="5"/>
  <c r="EU8" i="5"/>
  <c r="FC8" i="5"/>
  <c r="AE9" i="5"/>
  <c r="DG9" i="5"/>
  <c r="EU9" i="5"/>
  <c r="AE10" i="5"/>
  <c r="DG10" i="5"/>
  <c r="EU10" i="5"/>
  <c r="AE11" i="5"/>
  <c r="DG11" i="5"/>
  <c r="EU11" i="5"/>
  <c r="AE12" i="5"/>
  <c r="DG12" i="5"/>
  <c r="EU12" i="5"/>
  <c r="AE13" i="5"/>
  <c r="DG13" i="5"/>
  <c r="EU13" i="5"/>
  <c r="AE14" i="5"/>
  <c r="DG14" i="5"/>
  <c r="EU14" i="5"/>
  <c r="AE15" i="5"/>
  <c r="DG15" i="5"/>
  <c r="EU15" i="5"/>
  <c r="AE16" i="5"/>
  <c r="DG16" i="5"/>
  <c r="EU16" i="5"/>
  <c r="BI17" i="5"/>
  <c r="DG17" i="5"/>
  <c r="DQ17" i="5"/>
  <c r="CC18" i="5"/>
  <c r="EZ19" i="5"/>
  <c r="FD19" i="5"/>
  <c r="FX19" i="5" s="1"/>
  <c r="EA19" i="5"/>
  <c r="EK19" i="5"/>
  <c r="CM21" i="5"/>
  <c r="CW21" i="5"/>
  <c r="EY22" i="5"/>
  <c r="FC22" i="5"/>
  <c r="FW22" i="5" s="1"/>
  <c r="EX23" i="5"/>
  <c r="FB23" i="5"/>
  <c r="K24" i="5"/>
  <c r="EW24" i="5"/>
  <c r="FQ24" i="5" s="1"/>
  <c r="FA24" i="5"/>
  <c r="FU24" i="5" s="1"/>
  <c r="U24" i="5"/>
  <c r="FB24" i="5"/>
  <c r="EZ25" i="5"/>
  <c r="FD25" i="5"/>
  <c r="EA25" i="5"/>
  <c r="EK25" i="5"/>
  <c r="FX11" i="5"/>
  <c r="FR13" i="5"/>
  <c r="FT15" i="5"/>
  <c r="FR23" i="5"/>
  <c r="C26" i="5"/>
  <c r="K8" i="5"/>
  <c r="AQ26" i="5"/>
  <c r="AY8" i="5"/>
  <c r="BM26" i="5"/>
  <c r="CE26" i="5"/>
  <c r="CM8" i="5"/>
  <c r="DS26" i="5"/>
  <c r="EA8" i="5"/>
  <c r="K9" i="5"/>
  <c r="AY9" i="5"/>
  <c r="CM9" i="5"/>
  <c r="EA9" i="5"/>
  <c r="K10" i="5"/>
  <c r="AY10" i="5"/>
  <c r="CM10" i="5"/>
  <c r="EA10" i="5"/>
  <c r="K11" i="5"/>
  <c r="AY11" i="5"/>
  <c r="CM11" i="5"/>
  <c r="EA11" i="5"/>
  <c r="K12" i="5"/>
  <c r="AY12" i="5"/>
  <c r="CM12" i="5"/>
  <c r="EA12" i="5"/>
  <c r="K13" i="5"/>
  <c r="AY13" i="5"/>
  <c r="CM13" i="5"/>
  <c r="EA13" i="5"/>
  <c r="K14" i="5"/>
  <c r="AY14" i="5"/>
  <c r="CM14" i="5"/>
  <c r="EA14" i="5"/>
  <c r="K15" i="5"/>
  <c r="AY15" i="5"/>
  <c r="CM15" i="5"/>
  <c r="EA15" i="5"/>
  <c r="K16" i="5"/>
  <c r="AY16" i="5"/>
  <c r="CM16" i="5"/>
  <c r="EA16" i="5"/>
  <c r="U17" i="5"/>
  <c r="CC17" i="5"/>
  <c r="EW17" i="5"/>
  <c r="AO18" i="5"/>
  <c r="EX19" i="5"/>
  <c r="FB19" i="5"/>
  <c r="BI20" i="5"/>
  <c r="EW22" i="5"/>
  <c r="FA22" i="5"/>
  <c r="U22" i="5"/>
  <c r="FE22" i="5" s="1"/>
  <c r="FB22" i="5"/>
  <c r="EZ23" i="5"/>
  <c r="FD23" i="5"/>
  <c r="EK23" i="5"/>
  <c r="EY24" i="5"/>
  <c r="FC24" i="5"/>
  <c r="EX25" i="5"/>
  <c r="FB25" i="5"/>
  <c r="FR11" i="5"/>
  <c r="FV11" i="5"/>
  <c r="FV13" i="5"/>
  <c r="FX13" i="5"/>
  <c r="FR15" i="5"/>
  <c r="FV15" i="5"/>
  <c r="CF19" i="6"/>
  <c r="FS16" i="5"/>
  <c r="K17" i="5"/>
  <c r="AY17" i="5"/>
  <c r="EZ18" i="5"/>
  <c r="EZ26" i="5" s="1"/>
  <c r="FD18" i="5"/>
  <c r="FD26" i="5" s="1"/>
  <c r="AY18" i="5"/>
  <c r="BI18" i="5"/>
  <c r="CW18" i="5"/>
  <c r="EU18" i="5"/>
  <c r="U19" i="5"/>
  <c r="CC19" i="5"/>
  <c r="EU19" i="5"/>
  <c r="EW19" i="5"/>
  <c r="EK20" i="5"/>
  <c r="U21" i="5"/>
  <c r="CC21" i="5"/>
  <c r="EU21" i="5"/>
  <c r="EW21" i="5"/>
  <c r="EK22" i="5"/>
  <c r="U23" i="5"/>
  <c r="CC23" i="5"/>
  <c r="EU23" i="5"/>
  <c r="EW23" i="5"/>
  <c r="FQ23" i="5" s="1"/>
  <c r="AE24" i="5"/>
  <c r="AO24" i="5"/>
  <c r="CW24" i="5"/>
  <c r="BI25" i="5"/>
  <c r="DG25" i="5"/>
  <c r="DQ25" i="5"/>
  <c r="BP28" i="6"/>
  <c r="E10" i="6"/>
  <c r="BT28" i="6"/>
  <c r="I10" i="6"/>
  <c r="CH28" i="6"/>
  <c r="CL28" i="6"/>
  <c r="D11" i="6"/>
  <c r="H11" i="6"/>
  <c r="FK9" i="5" s="1"/>
  <c r="FU9" i="5" s="1"/>
  <c r="G11" i="6"/>
  <c r="FJ9" i="5" s="1"/>
  <c r="FT9" i="5" s="1"/>
  <c r="K11" i="6"/>
  <c r="FN9" i="5" s="1"/>
  <c r="FX9" i="5" s="1"/>
  <c r="CF14" i="6"/>
  <c r="CF16" i="6"/>
  <c r="FG16" i="5"/>
  <c r="FR21" i="5"/>
  <c r="FV21" i="5"/>
  <c r="F26" i="5"/>
  <c r="J26" i="5"/>
  <c r="N26" i="5"/>
  <c r="R26" i="5"/>
  <c r="Z26" i="5"/>
  <c r="AD26" i="5"/>
  <c r="AH26" i="5"/>
  <c r="AL26" i="5"/>
  <c r="AT26" i="5"/>
  <c r="AX26" i="5"/>
  <c r="BB26" i="5"/>
  <c r="BF26" i="5"/>
  <c r="BN26" i="5"/>
  <c r="BR26" i="5"/>
  <c r="BV26" i="5"/>
  <c r="BZ26" i="5"/>
  <c r="CH26" i="5"/>
  <c r="CL26" i="5"/>
  <c r="CP26" i="5"/>
  <c r="CT26" i="5"/>
  <c r="DV26" i="5"/>
  <c r="DZ26" i="5"/>
  <c r="ED26" i="5"/>
  <c r="EH26" i="5"/>
  <c r="EP26" i="5"/>
  <c r="EX8" i="5"/>
  <c r="EX26" i="5" s="1"/>
  <c r="FB8" i="5"/>
  <c r="EY17" i="5"/>
  <c r="FC17" i="5"/>
  <c r="AE17" i="5"/>
  <c r="BI19" i="5"/>
  <c r="DQ19" i="5"/>
  <c r="AO20" i="5"/>
  <c r="CW20" i="5"/>
  <c r="BI21" i="5"/>
  <c r="DQ21" i="5"/>
  <c r="AO22" i="5"/>
  <c r="CW22" i="5"/>
  <c r="BI23" i="5"/>
  <c r="DQ23" i="5"/>
  <c r="EK24" i="5"/>
  <c r="U25" i="5"/>
  <c r="CC25" i="5"/>
  <c r="EW25" i="5"/>
  <c r="FW25" i="5"/>
  <c r="I11" i="6"/>
  <c r="FL9" i="5" s="1"/>
  <c r="FV9" i="5" s="1"/>
  <c r="E11" i="6"/>
  <c r="FH9" i="5" s="1"/>
  <c r="FR9" i="5" s="1"/>
  <c r="FW18" i="5"/>
  <c r="FV19" i="5"/>
  <c r="FT21" i="5"/>
  <c r="EY19" i="5"/>
  <c r="FC19" i="5"/>
  <c r="AE19" i="5"/>
  <c r="CM20" i="5"/>
  <c r="EA20" i="5"/>
  <c r="FS20" i="5"/>
  <c r="K21" i="5"/>
  <c r="AY21" i="5"/>
  <c r="EZ22" i="5"/>
  <c r="FD22" i="5"/>
  <c r="DG22" i="5"/>
  <c r="EU22" i="5"/>
  <c r="EY23" i="5"/>
  <c r="FC23" i="5"/>
  <c r="AE23" i="5"/>
  <c r="EZ24" i="5"/>
  <c r="FT24" i="5" s="1"/>
  <c r="FD24" i="5"/>
  <c r="FX24" i="5" s="1"/>
  <c r="DG24" i="5"/>
  <c r="EU24" i="5"/>
  <c r="K25" i="5"/>
  <c r="AY25" i="5"/>
  <c r="CF7" i="6"/>
  <c r="M28" i="6"/>
  <c r="D10" i="6"/>
  <c r="Q28" i="6"/>
  <c r="D19" i="6"/>
  <c r="H19" i="6"/>
  <c r="FK17" i="5" s="1"/>
  <c r="FU17" i="5" s="1"/>
  <c r="G19" i="6"/>
  <c r="FJ17" i="5" s="1"/>
  <c r="FT17" i="5" s="1"/>
  <c r="K19" i="6"/>
  <c r="FN17" i="5" s="1"/>
  <c r="FX17" i="5" s="1"/>
  <c r="CF20" i="6"/>
  <c r="CM18" i="5"/>
  <c r="EA18" i="5"/>
  <c r="FS18" i="5"/>
  <c r="K19" i="5"/>
  <c r="AY19" i="5"/>
  <c r="EZ20" i="5"/>
  <c r="FD20" i="5"/>
  <c r="DG20" i="5"/>
  <c r="EU20" i="5"/>
  <c r="FW20" i="5"/>
  <c r="EY21" i="5"/>
  <c r="FC21" i="5"/>
  <c r="AE21" i="5"/>
  <c r="CM22" i="5"/>
  <c r="EA22" i="5"/>
  <c r="FS22" i="5"/>
  <c r="K23" i="5"/>
  <c r="AY23" i="5"/>
  <c r="CM24" i="5"/>
  <c r="EA24" i="5"/>
  <c r="EY25" i="5"/>
  <c r="FS25" i="5" s="1"/>
  <c r="FC25" i="5"/>
  <c r="AE25" i="5"/>
  <c r="DH28" i="6"/>
  <c r="DL28" i="6"/>
  <c r="CF12" i="6"/>
  <c r="D12" i="6"/>
  <c r="CF13" i="6"/>
  <c r="CF22" i="6"/>
  <c r="CF24" i="6"/>
  <c r="CF26" i="6"/>
  <c r="G10" i="6"/>
  <c r="K10" i="6"/>
  <c r="AB28" i="6"/>
  <c r="AG28" i="6"/>
  <c r="AK28" i="6"/>
  <c r="CP28" i="6"/>
  <c r="CT28" i="6"/>
  <c r="EB28" i="6"/>
  <c r="EF28" i="6"/>
  <c r="ET28" i="6"/>
  <c r="EX28" i="6"/>
  <c r="CF11" i="6"/>
  <c r="H14" i="6"/>
  <c r="FK12" i="5" s="1"/>
  <c r="FU12" i="5" s="1"/>
  <c r="G15" i="6"/>
  <c r="FJ13" i="5" s="1"/>
  <c r="FT13" i="5" s="1"/>
  <c r="D16" i="6"/>
  <c r="CF18" i="6"/>
  <c r="D20" i="6"/>
  <c r="J21" i="6"/>
  <c r="FM19" i="5" s="1"/>
  <c r="FW19" i="5" s="1"/>
  <c r="F21" i="6"/>
  <c r="FI19" i="5" s="1"/>
  <c r="K23" i="6"/>
  <c r="FN21" i="5" s="1"/>
  <c r="FX21" i="5" s="1"/>
  <c r="G27" i="6"/>
  <c r="FJ25" i="5" s="1"/>
  <c r="AF28" i="6"/>
  <c r="AJ28" i="6"/>
  <c r="AO28" i="6"/>
  <c r="AS28" i="6"/>
  <c r="AW28" i="6"/>
  <c r="BA28" i="6"/>
  <c r="FB28" i="6"/>
  <c r="FF28" i="6"/>
  <c r="FS28" i="6"/>
  <c r="HA28" i="6"/>
  <c r="H12" i="6"/>
  <c r="FK10" i="5" s="1"/>
  <c r="FU10" i="5" s="1"/>
  <c r="D13" i="6"/>
  <c r="H13" i="6"/>
  <c r="FK11" i="5" s="1"/>
  <c r="FU11" i="5" s="1"/>
  <c r="G13" i="6"/>
  <c r="FJ11" i="5" s="1"/>
  <c r="FT11" i="5" s="1"/>
  <c r="G14" i="6"/>
  <c r="FJ12" i="5" s="1"/>
  <c r="FT12" i="5" s="1"/>
  <c r="K14" i="6"/>
  <c r="FN12" i="5" s="1"/>
  <c r="FX12" i="5" s="1"/>
  <c r="K17" i="6"/>
  <c r="FN15" i="5" s="1"/>
  <c r="FX15" i="5" s="1"/>
  <c r="H18" i="6"/>
  <c r="FK16" i="5" s="1"/>
  <c r="FU16" i="5" s="1"/>
  <c r="E19" i="6"/>
  <c r="FH17" i="5" s="1"/>
  <c r="FR17" i="5" s="1"/>
  <c r="G20" i="6"/>
  <c r="FJ18" i="5" s="1"/>
  <c r="K20" i="6"/>
  <c r="FN18" i="5" s="1"/>
  <c r="FX18" i="5" s="1"/>
  <c r="O28" i="6"/>
  <c r="S28" i="6"/>
  <c r="W28" i="6"/>
  <c r="AA28" i="6"/>
  <c r="AE28" i="6"/>
  <c r="AY28" i="6"/>
  <c r="BG28" i="6"/>
  <c r="BK28" i="6"/>
  <c r="BX28" i="6"/>
  <c r="CB28" i="6"/>
  <c r="CF10" i="6"/>
  <c r="CJ28" i="6"/>
  <c r="CN28" i="6"/>
  <c r="DJ28" i="6"/>
  <c r="DN28" i="6"/>
  <c r="DR28" i="6"/>
  <c r="ER28" i="6"/>
  <c r="EV28" i="6"/>
  <c r="GD28" i="6"/>
  <c r="GH28" i="6"/>
  <c r="GL28" i="6"/>
  <c r="GP28" i="6"/>
  <c r="F13" i="6"/>
  <c r="FI11" i="5" s="1"/>
  <c r="FS11" i="5" s="1"/>
  <c r="J13" i="6"/>
  <c r="FM11" i="5" s="1"/>
  <c r="FW11" i="5" s="1"/>
  <c r="E14" i="6"/>
  <c r="FH12" i="5" s="1"/>
  <c r="FR12" i="5" s="1"/>
  <c r="I14" i="6"/>
  <c r="FL12" i="5" s="1"/>
  <c r="FV12" i="5" s="1"/>
  <c r="D17" i="6"/>
  <c r="H17" i="6"/>
  <c r="FK15" i="5" s="1"/>
  <c r="FU15" i="5" s="1"/>
  <c r="CF17" i="6"/>
  <c r="J18" i="6"/>
  <c r="FM16" i="5" s="1"/>
  <c r="FW16" i="5" s="1"/>
  <c r="F19" i="6"/>
  <c r="FI17" i="5" s="1"/>
  <c r="FS17" i="5" s="1"/>
  <c r="J19" i="6"/>
  <c r="FM17" i="5" s="1"/>
  <c r="FW17" i="5" s="1"/>
  <c r="I19" i="6"/>
  <c r="FL17" i="5" s="1"/>
  <c r="FV17" i="5" s="1"/>
  <c r="E20" i="6"/>
  <c r="FH18" i="5" s="1"/>
  <c r="FR18" i="5" s="1"/>
  <c r="I20" i="6"/>
  <c r="FL18" i="5" s="1"/>
  <c r="FV18" i="5" s="1"/>
  <c r="E21" i="6"/>
  <c r="FH19" i="5" s="1"/>
  <c r="FR19" i="5" s="1"/>
  <c r="D24" i="6"/>
  <c r="H24" i="6"/>
  <c r="FK22" i="5" s="1"/>
  <c r="I25" i="6"/>
  <c r="FL23" i="5" s="1"/>
  <c r="E26" i="6"/>
  <c r="FH24" i="5" s="1"/>
  <c r="FR24" i="5" s="1"/>
  <c r="I26" i="6"/>
  <c r="FL24" i="5" s="1"/>
  <c r="FV24" i="5" s="1"/>
  <c r="K27" i="6"/>
  <c r="FN25" i="5" s="1"/>
  <c r="FX25" i="5" s="1"/>
  <c r="CG14" i="7"/>
  <c r="F10" i="6"/>
  <c r="J10" i="6"/>
  <c r="R28" i="6"/>
  <c r="V28" i="6"/>
  <c r="Z28" i="6"/>
  <c r="AP28" i="6"/>
  <c r="AT28" i="6"/>
  <c r="AX28" i="6"/>
  <c r="BB28" i="6"/>
  <c r="BF28" i="6"/>
  <c r="BJ28" i="6"/>
  <c r="BR28" i="6"/>
  <c r="CR28" i="6"/>
  <c r="CV28" i="6"/>
  <c r="CZ28" i="6"/>
  <c r="DD28" i="6"/>
  <c r="DZ28" i="6"/>
  <c r="ED28" i="6"/>
  <c r="EY28" i="6"/>
  <c r="FL28" i="6"/>
  <c r="FP28" i="6"/>
  <c r="FT28" i="6"/>
  <c r="FX28" i="6"/>
  <c r="GT28" i="6"/>
  <c r="GX28" i="6"/>
  <c r="HF28" i="6"/>
  <c r="HJ28" i="6"/>
  <c r="F11" i="6"/>
  <c r="FI9" i="5" s="1"/>
  <c r="J11" i="6"/>
  <c r="FM9" i="5" s="1"/>
  <c r="FW9" i="5" s="1"/>
  <c r="E12" i="6"/>
  <c r="FH10" i="5" s="1"/>
  <c r="FR10" i="5" s="1"/>
  <c r="I12" i="6"/>
  <c r="FL10" i="5" s="1"/>
  <c r="FV10" i="5" s="1"/>
  <c r="D15" i="6"/>
  <c r="H15" i="6"/>
  <c r="FK13" i="5" s="1"/>
  <c r="FU13" i="5" s="1"/>
  <c r="CF15" i="6"/>
  <c r="G16" i="6"/>
  <c r="FJ14" i="5" s="1"/>
  <c r="FT14" i="5" s="1"/>
  <c r="K16" i="6"/>
  <c r="FN14" i="5" s="1"/>
  <c r="FX14" i="5" s="1"/>
  <c r="E18" i="6"/>
  <c r="FH16" i="5" s="1"/>
  <c r="FR16" i="5" s="1"/>
  <c r="H20" i="6"/>
  <c r="FK18" i="5" s="1"/>
  <c r="FU18" i="5" s="1"/>
  <c r="G21" i="6"/>
  <c r="FJ19" i="5" s="1"/>
  <c r="FT19" i="5" s="1"/>
  <c r="D22" i="6"/>
  <c r="CF25" i="6"/>
  <c r="CF6" i="7"/>
  <c r="CF15" i="7" s="1"/>
  <c r="BN15" i="7"/>
  <c r="BO28" i="6"/>
  <c r="BS28" i="6"/>
  <c r="CA28" i="6"/>
  <c r="CE28" i="6"/>
  <c r="CI28" i="6"/>
  <c r="CQ28" i="6"/>
  <c r="CU28" i="6"/>
  <c r="CY28" i="6"/>
  <c r="DC28" i="6"/>
  <c r="DS28" i="6"/>
  <c r="DW28" i="6"/>
  <c r="EA28" i="6"/>
  <c r="EE28" i="6"/>
  <c r="EI28" i="6"/>
  <c r="EM28" i="6"/>
  <c r="EU28" i="6"/>
  <c r="FC28" i="6"/>
  <c r="FG28" i="6"/>
  <c r="FK28" i="6"/>
  <c r="FO28" i="6"/>
  <c r="FW28" i="6"/>
  <c r="GE28" i="6"/>
  <c r="GM28" i="6"/>
  <c r="GQ28" i="6"/>
  <c r="GU28" i="6"/>
  <c r="GY28" i="6"/>
  <c r="HC28" i="6"/>
  <c r="HG28" i="6"/>
  <c r="CF21" i="6"/>
  <c r="D23" i="6"/>
  <c r="H23" i="6"/>
  <c r="FK21" i="5" s="1"/>
  <c r="FU21" i="5" s="1"/>
  <c r="CF23" i="6"/>
  <c r="G24" i="6"/>
  <c r="FJ22" i="5" s="1"/>
  <c r="FT22" i="5" s="1"/>
  <c r="K24" i="6"/>
  <c r="FN22" i="5" s="1"/>
  <c r="FX22" i="5" s="1"/>
  <c r="E27" i="6"/>
  <c r="FH25" i="5" s="1"/>
  <c r="I27" i="6"/>
  <c r="FL25" i="5" s="1"/>
  <c r="FV25" i="5" s="1"/>
  <c r="CA15" i="7"/>
  <c r="CG9" i="7"/>
  <c r="BO13" i="7"/>
  <c r="BU28" i="6"/>
  <c r="BY28" i="6"/>
  <c r="CC28" i="6"/>
  <c r="CG28" i="6"/>
  <c r="CK28" i="6"/>
  <c r="DE28" i="6"/>
  <c r="DI28" i="6"/>
  <c r="DM28" i="6"/>
  <c r="DQ28" i="6"/>
  <c r="DU28" i="6"/>
  <c r="EK28" i="6"/>
  <c r="EO28" i="6"/>
  <c r="ES28" i="6"/>
  <c r="EW28" i="6"/>
  <c r="FA28" i="6"/>
  <c r="FE28" i="6"/>
  <c r="FU28" i="6"/>
  <c r="FY28" i="6"/>
  <c r="GC28" i="6"/>
  <c r="GG28" i="6"/>
  <c r="GK28" i="6"/>
  <c r="GO28" i="6"/>
  <c r="GW28" i="6"/>
  <c r="HE28" i="6"/>
  <c r="D21" i="6"/>
  <c r="H21" i="6"/>
  <c r="FK19" i="5" s="1"/>
  <c r="FU19" i="5" s="1"/>
  <c r="G22" i="6"/>
  <c r="FJ20" i="5" s="1"/>
  <c r="K22" i="6"/>
  <c r="FN20" i="5" s="1"/>
  <c r="FX20" i="5" s="1"/>
  <c r="F23" i="6"/>
  <c r="FI21" i="5" s="1"/>
  <c r="FS21" i="5" s="1"/>
  <c r="J23" i="6"/>
  <c r="FM21" i="5" s="1"/>
  <c r="E24" i="6"/>
  <c r="FH22" i="5" s="1"/>
  <c r="FR22" i="5" s="1"/>
  <c r="I24" i="6"/>
  <c r="FL22" i="5" s="1"/>
  <c r="FV22" i="5" s="1"/>
  <c r="CG10" i="7"/>
  <c r="D27" i="6"/>
  <c r="H27" i="6"/>
  <c r="FK25" i="5" s="1"/>
  <c r="FU25" i="5" s="1"/>
  <c r="CF27" i="6"/>
  <c r="L14" i="7"/>
  <c r="BP14" i="7" s="1"/>
  <c r="L10" i="7"/>
  <c r="L6" i="7"/>
  <c r="L11" i="7"/>
  <c r="L7" i="7"/>
  <c r="V12" i="7"/>
  <c r="V8" i="7"/>
  <c r="V13" i="7"/>
  <c r="V9" i="7"/>
  <c r="V14" i="7"/>
  <c r="V11" i="7"/>
  <c r="V10" i="7"/>
  <c r="V7" i="7"/>
  <c r="V6" i="7"/>
  <c r="AF14" i="7"/>
  <c r="AF10" i="7"/>
  <c r="AF6" i="7"/>
  <c r="AF11" i="7"/>
  <c r="AF7" i="7"/>
  <c r="AF13" i="7"/>
  <c r="AF12" i="7"/>
  <c r="AF9" i="7"/>
  <c r="AF8" i="7"/>
  <c r="AP12" i="7"/>
  <c r="AP8" i="7"/>
  <c r="AP13" i="7"/>
  <c r="AP9" i="7"/>
  <c r="AZ14" i="7"/>
  <c r="AZ10" i="7"/>
  <c r="AZ6" i="7"/>
  <c r="AZ11" i="7"/>
  <c r="AZ7" i="7"/>
  <c r="AZ13" i="7"/>
  <c r="AZ12" i="7"/>
  <c r="AZ9" i="7"/>
  <c r="AZ8" i="7"/>
  <c r="BJ12" i="7"/>
  <c r="BJ8" i="7"/>
  <c r="BJ13" i="7"/>
  <c r="BJ9" i="7"/>
  <c r="AP6" i="7"/>
  <c r="AP15" i="7" s="1"/>
  <c r="BO6" i="7"/>
  <c r="CG8" i="7"/>
  <c r="AP10" i="7"/>
  <c r="BO10" i="7"/>
  <c r="CG12" i="7"/>
  <c r="AP14" i="7"/>
  <c r="BO14" i="7"/>
  <c r="G25" i="6"/>
  <c r="FJ23" i="5" s="1"/>
  <c r="FT23" i="5" s="1"/>
  <c r="K25" i="6"/>
  <c r="FN23" i="5" s="1"/>
  <c r="FX23" i="5" s="1"/>
  <c r="F25" i="6"/>
  <c r="FI23" i="5" s="1"/>
  <c r="FO23" i="5" s="1"/>
  <c r="J25" i="6"/>
  <c r="FM23" i="5" s="1"/>
  <c r="FW23" i="5" s="1"/>
  <c r="F26" i="6"/>
  <c r="FI24" i="5" s="1"/>
  <c r="FS24" i="5" s="1"/>
  <c r="J26" i="6"/>
  <c r="FM24" i="5" s="1"/>
  <c r="FW24" i="5" s="1"/>
  <c r="CE15" i="7"/>
  <c r="CC6" i="7"/>
  <c r="CC15" i="7" s="1"/>
  <c r="BJ7" i="7"/>
  <c r="BJ15" i="7" s="1"/>
  <c r="L9" i="7"/>
  <c r="BP9" i="7" s="1"/>
  <c r="BJ11" i="7"/>
  <c r="L13" i="7"/>
  <c r="CD15" i="7"/>
  <c r="AE15" i="7"/>
  <c r="AY15" i="7"/>
  <c r="CG7" i="7"/>
  <c r="CG11" i="7"/>
  <c r="BO8" i="7"/>
  <c r="BO12" i="7"/>
  <c r="BL15" i="7"/>
  <c r="BO7" i="7"/>
  <c r="BO11" i="7"/>
  <c r="CG31" i="3" l="1"/>
  <c r="FY23" i="5"/>
  <c r="HU31" i="3"/>
  <c r="CM47" i="3"/>
  <c r="GQ47" i="3"/>
  <c r="D434" i="2"/>
  <c r="D485" i="2" s="1"/>
  <c r="AK31" i="3"/>
  <c r="AK47" i="3" s="1"/>
  <c r="D7" i="4" s="1"/>
  <c r="GA9" i="5" s="1"/>
  <c r="L47" i="3"/>
  <c r="HI31" i="3"/>
  <c r="K11" i="3"/>
  <c r="BO47" i="3"/>
  <c r="D447" i="2"/>
  <c r="D498" i="2" s="1"/>
  <c r="AF15" i="7"/>
  <c r="BP7" i="7"/>
  <c r="FG21" i="5"/>
  <c r="C23" i="6"/>
  <c r="F28" i="6"/>
  <c r="FI8" i="5"/>
  <c r="BP13" i="7"/>
  <c r="BP8" i="7"/>
  <c r="BP6" i="7"/>
  <c r="L15" i="7"/>
  <c r="C24" i="6"/>
  <c r="FG22" i="5"/>
  <c r="G28" i="6"/>
  <c r="FJ8" i="5"/>
  <c r="FT8" i="5" s="1"/>
  <c r="FE19" i="5"/>
  <c r="C19" i="6"/>
  <c r="FG17" i="5"/>
  <c r="FO16" i="5"/>
  <c r="FQ16" i="5"/>
  <c r="E28" i="6"/>
  <c r="FH8" i="5"/>
  <c r="FE17" i="5"/>
  <c r="CM26" i="5"/>
  <c r="AY26" i="5"/>
  <c r="FE24" i="5"/>
  <c r="DG26" i="5"/>
  <c r="K45" i="3"/>
  <c r="E43" i="3"/>
  <c r="K44" i="3"/>
  <c r="K42" i="3"/>
  <c r="K37" i="3"/>
  <c r="FM46" i="3"/>
  <c r="EC46" i="3"/>
  <c r="FK26" i="5"/>
  <c r="FU8" i="5"/>
  <c r="FU26" i="5" s="1"/>
  <c r="K38" i="3"/>
  <c r="FG46" i="3"/>
  <c r="BO46" i="3"/>
  <c r="HN31" i="3"/>
  <c r="HN47" i="3" s="1"/>
  <c r="EH31" i="3"/>
  <c r="EH47" i="3" s="1"/>
  <c r="EI31" i="3"/>
  <c r="EI47" i="3" s="1"/>
  <c r="AO47" i="3"/>
  <c r="HM47" i="3"/>
  <c r="K27" i="3"/>
  <c r="E23" i="3"/>
  <c r="GO47" i="3"/>
  <c r="AO26" i="5"/>
  <c r="CM46" i="3"/>
  <c r="K24" i="3"/>
  <c r="E19" i="3"/>
  <c r="Y15" i="3"/>
  <c r="K15" i="3" s="1"/>
  <c r="FY31" i="3"/>
  <c r="FY47" i="3" s="1"/>
  <c r="D19" i="4" s="1"/>
  <c r="GA21" i="5" s="1"/>
  <c r="G46" i="3"/>
  <c r="K29" i="3"/>
  <c r="E25" i="3"/>
  <c r="H31" i="3"/>
  <c r="H47" i="3" s="1"/>
  <c r="F336" i="2"/>
  <c r="J336" i="2" s="1"/>
  <c r="F338" i="2"/>
  <c r="J338" i="2" s="1"/>
  <c r="F332" i="2"/>
  <c r="J332" i="2" s="1"/>
  <c r="F339" i="2"/>
  <c r="J339" i="2" s="1"/>
  <c r="F333" i="2"/>
  <c r="J333" i="2" s="1"/>
  <c r="F337" i="2"/>
  <c r="J337" i="2" s="1"/>
  <c r="E34" i="3"/>
  <c r="CG46" i="3"/>
  <c r="K30" i="3"/>
  <c r="E26" i="3"/>
  <c r="BS47" i="3"/>
  <c r="K17" i="3"/>
  <c r="E13" i="3"/>
  <c r="FM31" i="3"/>
  <c r="FM47" i="3" s="1"/>
  <c r="D18" i="4" s="1"/>
  <c r="GA20" i="5" s="1"/>
  <c r="D135" i="2"/>
  <c r="D32" i="2"/>
  <c r="J413" i="2"/>
  <c r="J411" i="2"/>
  <c r="J407" i="2"/>
  <c r="J405" i="2"/>
  <c r="J393" i="2"/>
  <c r="J391" i="2"/>
  <c r="J383" i="2"/>
  <c r="J381" i="2"/>
  <c r="J379" i="2"/>
  <c r="J314" i="2"/>
  <c r="J312" i="2"/>
  <c r="J298" i="2"/>
  <c r="J416" i="2"/>
  <c r="J414" i="2"/>
  <c r="J400" i="2"/>
  <c r="J394" i="2"/>
  <c r="J382" i="2"/>
  <c r="J380" i="2"/>
  <c r="J311" i="2"/>
  <c r="J309" i="2"/>
  <c r="J305" i="2"/>
  <c r="J303" i="2"/>
  <c r="J372" i="2"/>
  <c r="K4" i="2"/>
  <c r="J377" i="2"/>
  <c r="J373" i="2"/>
  <c r="J369" i="2"/>
  <c r="E9" i="3"/>
  <c r="EC31" i="3"/>
  <c r="EC47" i="3" s="1"/>
  <c r="D15" i="4" s="1"/>
  <c r="GA17" i="5" s="1"/>
  <c r="D124" i="2"/>
  <c r="D21" i="2"/>
  <c r="E134" i="2"/>
  <c r="E31" i="2"/>
  <c r="I124" i="2"/>
  <c r="I281" i="2" s="1"/>
  <c r="I21" i="2"/>
  <c r="J281" i="2"/>
  <c r="D424" i="2"/>
  <c r="D475" i="2" s="1"/>
  <c r="J292" i="2"/>
  <c r="F110" i="2"/>
  <c r="G6" i="2"/>
  <c r="G110" i="2" s="1"/>
  <c r="G267" i="2" s="1"/>
  <c r="F112" i="2"/>
  <c r="G8" i="2"/>
  <c r="G112" i="2" s="1"/>
  <c r="G269" i="2" s="1"/>
  <c r="G10" i="2"/>
  <c r="G114" i="2" s="1"/>
  <c r="G271" i="2" s="1"/>
  <c r="F114" i="2"/>
  <c r="F116" i="2"/>
  <c r="G12" i="2"/>
  <c r="G116" i="2" s="1"/>
  <c r="G273" i="2" s="1"/>
  <c r="F118" i="2"/>
  <c r="G14" i="2"/>
  <c r="G118" i="2" s="1"/>
  <c r="G275" i="2" s="1"/>
  <c r="BO15" i="7"/>
  <c r="BO16" i="7" s="1"/>
  <c r="AZ15" i="7"/>
  <c r="V15" i="7"/>
  <c r="BP10" i="7"/>
  <c r="FG25" i="5"/>
  <c r="C27" i="6"/>
  <c r="FT20" i="5"/>
  <c r="C21" i="6"/>
  <c r="FG19" i="5"/>
  <c r="J28" i="6"/>
  <c r="FM8" i="5"/>
  <c r="C17" i="6"/>
  <c r="FG15" i="5"/>
  <c r="CF28" i="6"/>
  <c r="CF29" i="6" s="1"/>
  <c r="C13" i="6"/>
  <c r="FG11" i="5"/>
  <c r="FE21" i="5"/>
  <c r="FB26" i="5"/>
  <c r="C18" i="6"/>
  <c r="EA26" i="5"/>
  <c r="BI26" i="5"/>
  <c r="Y43" i="3"/>
  <c r="K43" i="3" s="1"/>
  <c r="E39" i="3"/>
  <c r="GW36" i="3"/>
  <c r="K36" i="3" s="1"/>
  <c r="E41" i="3"/>
  <c r="HU46" i="3"/>
  <c r="H28" i="6"/>
  <c r="E40" i="3"/>
  <c r="EI46" i="3"/>
  <c r="HC31" i="3"/>
  <c r="HC47" i="3" s="1"/>
  <c r="K18" i="3"/>
  <c r="K14" i="3"/>
  <c r="FA31" i="3"/>
  <c r="I31" i="3"/>
  <c r="I47" i="3" s="1"/>
  <c r="GW28" i="3"/>
  <c r="GW20" i="3"/>
  <c r="K20" i="3" s="1"/>
  <c r="EO10" i="3"/>
  <c r="K10" i="3" s="1"/>
  <c r="HB31" i="3"/>
  <c r="HB47" i="3" s="1"/>
  <c r="EO7" i="3"/>
  <c r="EO31" i="3" s="1"/>
  <c r="CK47" i="3"/>
  <c r="AC47" i="3"/>
  <c r="CS25" i="3"/>
  <c r="CS31" i="3" s="1"/>
  <c r="CS47" i="3" s="1"/>
  <c r="D12" i="4" s="1"/>
  <c r="GA14" i="5" s="1"/>
  <c r="BU25" i="3"/>
  <c r="BU31" i="3" s="1"/>
  <c r="BU47" i="3" s="1"/>
  <c r="D10" i="4" s="1"/>
  <c r="GA12" i="5" s="1"/>
  <c r="Y23" i="3"/>
  <c r="K23" i="3" s="1"/>
  <c r="D376" i="2"/>
  <c r="J279" i="2"/>
  <c r="E392" i="2"/>
  <c r="E379" i="2"/>
  <c r="E24" i="3"/>
  <c r="FS31" i="3"/>
  <c r="FS47" i="3" s="1"/>
  <c r="AD31" i="3"/>
  <c r="AD47" i="3" s="1"/>
  <c r="Y25" i="3"/>
  <c r="E21" i="3"/>
  <c r="E12" i="3"/>
  <c r="J133" i="2"/>
  <c r="J290" i="2" s="1"/>
  <c r="J121" i="2"/>
  <c r="J278" i="2" s="1"/>
  <c r="C46" i="3"/>
  <c r="E17" i="3"/>
  <c r="K9" i="3"/>
  <c r="FG31" i="3"/>
  <c r="J31" i="3"/>
  <c r="BI31" i="3"/>
  <c r="BI47" i="3" s="1"/>
  <c r="D9" i="4" s="1"/>
  <c r="GA11" i="5" s="1"/>
  <c r="F31" i="2"/>
  <c r="F134" i="2"/>
  <c r="H416" i="2"/>
  <c r="H414" i="2"/>
  <c r="H400" i="2"/>
  <c r="H392" i="2"/>
  <c r="H382" i="2"/>
  <c r="H380" i="2"/>
  <c r="H311" i="2"/>
  <c r="H309" i="2"/>
  <c r="H305" i="2"/>
  <c r="H303" i="2"/>
  <c r="H413" i="2"/>
  <c r="H411" i="2"/>
  <c r="H407" i="2"/>
  <c r="H405" i="2"/>
  <c r="H393" i="2"/>
  <c r="H391" i="2"/>
  <c r="H383" i="2"/>
  <c r="H381" i="2"/>
  <c r="H379" i="2"/>
  <c r="H314" i="2"/>
  <c r="H312" i="2"/>
  <c r="H298" i="2"/>
  <c r="H378" i="2"/>
  <c r="H377" i="2"/>
  <c r="H376" i="2"/>
  <c r="H375" i="2"/>
  <c r="H374" i="2"/>
  <c r="H373" i="2"/>
  <c r="H372" i="2"/>
  <c r="H371" i="2"/>
  <c r="H370" i="2"/>
  <c r="H369" i="2"/>
  <c r="H368" i="2"/>
  <c r="H135" i="2"/>
  <c r="H292" i="2" s="1"/>
  <c r="H32" i="2"/>
  <c r="H125" i="2"/>
  <c r="H282" i="2" s="1"/>
  <c r="H22" i="2"/>
  <c r="H289" i="2"/>
  <c r="E124" i="2"/>
  <c r="E21" i="2"/>
  <c r="J289" i="2"/>
  <c r="H266" i="2"/>
  <c r="H270" i="2"/>
  <c r="H275" i="2"/>
  <c r="D425" i="2"/>
  <c r="D476" i="2" s="1"/>
  <c r="D432" i="2"/>
  <c r="D483" i="2" s="1"/>
  <c r="J110" i="2"/>
  <c r="J267" i="2" s="1"/>
  <c r="K6" i="2"/>
  <c r="K110" i="2" s="1"/>
  <c r="K267" i="2" s="1"/>
  <c r="J112" i="2"/>
  <c r="J269" i="2" s="1"/>
  <c r="K8" i="2"/>
  <c r="K112" i="2" s="1"/>
  <c r="K269" i="2" s="1"/>
  <c r="J114" i="2"/>
  <c r="J271" i="2" s="1"/>
  <c r="K10" i="2"/>
  <c r="K114" i="2" s="1"/>
  <c r="K271" i="2" s="1"/>
  <c r="J116" i="2"/>
  <c r="J273" i="2" s="1"/>
  <c r="K12" i="2"/>
  <c r="K116" i="2" s="1"/>
  <c r="K273" i="2" s="1"/>
  <c r="J118" i="2"/>
  <c r="J275" i="2" s="1"/>
  <c r="K14" i="2"/>
  <c r="K118" i="2" s="1"/>
  <c r="K275" i="2" s="1"/>
  <c r="BT9" i="7"/>
  <c r="BP12" i="7"/>
  <c r="BT14" i="7"/>
  <c r="C22" i="6"/>
  <c r="FG20" i="5"/>
  <c r="C25" i="6"/>
  <c r="C20" i="6"/>
  <c r="FG18" i="5"/>
  <c r="C16" i="6"/>
  <c r="FG14" i="5"/>
  <c r="C12" i="6"/>
  <c r="FG10" i="5"/>
  <c r="CG6" i="7"/>
  <c r="CG15" i="7" s="1"/>
  <c r="I28" i="6"/>
  <c r="FL8" i="5"/>
  <c r="EY26" i="5"/>
  <c r="K39" i="3"/>
  <c r="CC26" i="5"/>
  <c r="K41" i="3"/>
  <c r="K40" i="3"/>
  <c r="EO46" i="3"/>
  <c r="BI46" i="3"/>
  <c r="EK26" i="5"/>
  <c r="HC46" i="3"/>
  <c r="HI33" i="3"/>
  <c r="HI46" i="3" s="1"/>
  <c r="CY46" i="3"/>
  <c r="CY47" i="3" s="1"/>
  <c r="DE33" i="3"/>
  <c r="DE46" i="3" s="1"/>
  <c r="HO47" i="3"/>
  <c r="GP31" i="3"/>
  <c r="GP47" i="3" s="1"/>
  <c r="Q47" i="3"/>
  <c r="X47" i="3"/>
  <c r="L31" i="3"/>
  <c r="I376" i="2"/>
  <c r="I372" i="2"/>
  <c r="I368" i="2"/>
  <c r="I413" i="2"/>
  <c r="I405" i="2"/>
  <c r="I381" i="2"/>
  <c r="I312" i="2"/>
  <c r="I382" i="2"/>
  <c r="I305" i="2"/>
  <c r="I411" i="2"/>
  <c r="I407" i="2"/>
  <c r="I391" i="2"/>
  <c r="I383" i="2"/>
  <c r="I379" i="2"/>
  <c r="I314" i="2"/>
  <c r="I298" i="2"/>
  <c r="I416" i="2"/>
  <c r="I400" i="2"/>
  <c r="I380" i="2"/>
  <c r="I311" i="2"/>
  <c r="I303" i="2"/>
  <c r="I414" i="2"/>
  <c r="I309" i="2"/>
  <c r="I289" i="2"/>
  <c r="K28" i="3"/>
  <c r="K19" i="3"/>
  <c r="E15" i="3"/>
  <c r="AE31" i="3"/>
  <c r="FA26" i="5"/>
  <c r="E33" i="3"/>
  <c r="K21" i="3"/>
  <c r="CO47" i="3"/>
  <c r="CW26" i="5"/>
  <c r="I46" i="3"/>
  <c r="K22" i="3"/>
  <c r="GK31" i="3"/>
  <c r="GK47" i="3" s="1"/>
  <c r="D20" i="4" s="1"/>
  <c r="GA22" i="5" s="1"/>
  <c r="DD47" i="3"/>
  <c r="AW31" i="3"/>
  <c r="I133" i="2"/>
  <c r="I290" i="2" s="1"/>
  <c r="I30" i="2"/>
  <c r="I277" i="2"/>
  <c r="H434" i="2"/>
  <c r="H485" i="2" s="1"/>
  <c r="D426" i="2"/>
  <c r="D477" i="2" s="1"/>
  <c r="D433" i="2"/>
  <c r="D484" i="2" s="1"/>
  <c r="G5" i="2"/>
  <c r="G109" i="2" s="1"/>
  <c r="G266" i="2" s="1"/>
  <c r="F109" i="2"/>
  <c r="G7" i="2"/>
  <c r="G111" i="2" s="1"/>
  <c r="G268" i="2" s="1"/>
  <c r="F111" i="2"/>
  <c r="G9" i="2"/>
  <c r="G113" i="2" s="1"/>
  <c r="G270" i="2" s="1"/>
  <c r="F113" i="2"/>
  <c r="G11" i="2"/>
  <c r="G115" i="2" s="1"/>
  <c r="G272" i="2" s="1"/>
  <c r="F115" i="2"/>
  <c r="G13" i="2"/>
  <c r="G117" i="2" s="1"/>
  <c r="G274" i="2" s="1"/>
  <c r="F117" i="2"/>
  <c r="G15" i="2"/>
  <c r="G119" i="2" s="1"/>
  <c r="G276" i="2" s="1"/>
  <c r="F119" i="2"/>
  <c r="FS23" i="5"/>
  <c r="BP11" i="7"/>
  <c r="FW21" i="5"/>
  <c r="FR25" i="5"/>
  <c r="C15" i="6"/>
  <c r="FG13" i="5"/>
  <c r="FS9" i="5"/>
  <c r="FV23" i="5"/>
  <c r="FU22" i="5"/>
  <c r="FT18" i="5"/>
  <c r="FT25" i="5"/>
  <c r="C26" i="6"/>
  <c r="FS19" i="5"/>
  <c r="K28" i="6"/>
  <c r="FN8" i="5"/>
  <c r="FX8" i="5" s="1"/>
  <c r="FX26" i="5" s="1"/>
  <c r="FO24" i="5"/>
  <c r="FY24" i="5" s="1"/>
  <c r="FE23" i="5"/>
  <c r="D28" i="6"/>
  <c r="C10" i="6"/>
  <c r="FG8" i="5"/>
  <c r="FE25" i="5"/>
  <c r="C14" i="6"/>
  <c r="C11" i="6"/>
  <c r="FG9" i="5"/>
  <c r="FE16" i="5"/>
  <c r="FE15" i="5"/>
  <c r="FE14" i="5"/>
  <c r="FE13" i="5"/>
  <c r="FE12" i="5"/>
  <c r="FE11" i="5"/>
  <c r="FE10" i="5"/>
  <c r="FE9" i="5"/>
  <c r="K26" i="5"/>
  <c r="FE8" i="5"/>
  <c r="FC26" i="5"/>
  <c r="AE26" i="5"/>
  <c r="DQ26" i="5"/>
  <c r="E45" i="3"/>
  <c r="BU46" i="3"/>
  <c r="EW26" i="5"/>
  <c r="E44" i="3"/>
  <c r="E42" i="3"/>
  <c r="E37" i="3"/>
  <c r="E36" i="3"/>
  <c r="CS46" i="3"/>
  <c r="DE31" i="3"/>
  <c r="DE47" i="3" s="1"/>
  <c r="D13" i="4" s="1"/>
  <c r="GA15" i="5" s="1"/>
  <c r="FA46" i="3"/>
  <c r="AE46" i="3"/>
  <c r="AK33" i="3"/>
  <c r="AK46" i="3" s="1"/>
  <c r="AS47" i="3"/>
  <c r="E38" i="3"/>
  <c r="EG47" i="3"/>
  <c r="K16" i="3"/>
  <c r="K12" i="3"/>
  <c r="DQ31" i="3"/>
  <c r="DQ47" i="3" s="1"/>
  <c r="D14" i="4" s="1"/>
  <c r="GA16" i="5" s="1"/>
  <c r="BM47" i="3"/>
  <c r="G31" i="3"/>
  <c r="G47" i="3" s="1"/>
  <c r="F31" i="3"/>
  <c r="F47" i="3" s="1"/>
  <c r="FO12" i="5"/>
  <c r="FY12" i="5" s="1"/>
  <c r="AW34" i="3"/>
  <c r="AW46" i="3" s="1"/>
  <c r="J46" i="3"/>
  <c r="E27" i="3"/>
  <c r="F392" i="2"/>
  <c r="D378" i="2"/>
  <c r="E380" i="2"/>
  <c r="DQ46" i="3"/>
  <c r="CA31" i="3"/>
  <c r="CA47" i="3" s="1"/>
  <c r="E7" i="3"/>
  <c r="S46" i="3"/>
  <c r="S47" i="3" s="1"/>
  <c r="E29" i="3"/>
  <c r="G378" i="2"/>
  <c r="G377" i="2"/>
  <c r="G375" i="2"/>
  <c r="G374" i="2"/>
  <c r="G373" i="2"/>
  <c r="G371" i="2"/>
  <c r="G370" i="2"/>
  <c r="G369" i="2"/>
  <c r="Y34" i="3"/>
  <c r="K34" i="3" s="1"/>
  <c r="AJ47" i="3"/>
  <c r="K26" i="3"/>
  <c r="Y13" i="3"/>
  <c r="GE31" i="3"/>
  <c r="GE47" i="3" s="1"/>
  <c r="F124" i="2"/>
  <c r="F21" i="2"/>
  <c r="I15" i="2"/>
  <c r="I119" i="2" s="1"/>
  <c r="I276" i="2" s="1"/>
  <c r="E15" i="2"/>
  <c r="E119" i="2" s="1"/>
  <c r="I14" i="2"/>
  <c r="I118" i="2" s="1"/>
  <c r="I275" i="2" s="1"/>
  <c r="E14" i="2"/>
  <c r="E118" i="2" s="1"/>
  <c r="I13" i="2"/>
  <c r="I117" i="2" s="1"/>
  <c r="I274" i="2" s="1"/>
  <c r="E13" i="2"/>
  <c r="E117" i="2" s="1"/>
  <c r="I12" i="2"/>
  <c r="I116" i="2" s="1"/>
  <c r="I273" i="2" s="1"/>
  <c r="E12" i="2"/>
  <c r="E116" i="2" s="1"/>
  <c r="I11" i="2"/>
  <c r="I115" i="2" s="1"/>
  <c r="I272" i="2" s="1"/>
  <c r="E11" i="2"/>
  <c r="E115" i="2" s="1"/>
  <c r="I10" i="2"/>
  <c r="I114" i="2" s="1"/>
  <c r="I271" i="2" s="1"/>
  <c r="E10" i="2"/>
  <c r="E114" i="2" s="1"/>
  <c r="I9" i="2"/>
  <c r="I113" i="2" s="1"/>
  <c r="I270" i="2" s="1"/>
  <c r="E9" i="2"/>
  <c r="E113" i="2" s="1"/>
  <c r="I8" i="2"/>
  <c r="I112" i="2" s="1"/>
  <c r="I269" i="2" s="1"/>
  <c r="E8" i="2"/>
  <c r="E112" i="2" s="1"/>
  <c r="I7" i="2"/>
  <c r="I111" i="2" s="1"/>
  <c r="I268" i="2" s="1"/>
  <c r="E7" i="2"/>
  <c r="E111" i="2" s="1"/>
  <c r="I6" i="2"/>
  <c r="I110" i="2" s="1"/>
  <c r="I267" i="2" s="1"/>
  <c r="E6" i="2"/>
  <c r="E110" i="2" s="1"/>
  <c r="I5" i="2"/>
  <c r="I109" i="2" s="1"/>
  <c r="I266" i="2" s="1"/>
  <c r="E5" i="2"/>
  <c r="E109" i="2" s="1"/>
  <c r="C31" i="3"/>
  <c r="C47" i="3" s="1"/>
  <c r="I280" i="2"/>
  <c r="I278" i="2"/>
  <c r="I279" i="2"/>
  <c r="J125" i="2"/>
  <c r="J282" i="2" s="1"/>
  <c r="J22" i="2"/>
  <c r="H268" i="2"/>
  <c r="D430" i="2"/>
  <c r="D481" i="2" s="1"/>
  <c r="D422" i="2"/>
  <c r="D421" i="2"/>
  <c r="D437" i="2" s="1"/>
  <c r="D488" i="2" s="1"/>
  <c r="D423" i="2"/>
  <c r="D474" i="2" s="1"/>
  <c r="D427" i="2"/>
  <c r="D478" i="2" s="1"/>
  <c r="H273" i="2"/>
  <c r="J136" i="2"/>
  <c r="J293" i="2" s="1"/>
  <c r="J33" i="2"/>
  <c r="J109" i="2"/>
  <c r="J266" i="2" s="1"/>
  <c r="K5" i="2"/>
  <c r="K109" i="2" s="1"/>
  <c r="K266" i="2" s="1"/>
  <c r="J111" i="2"/>
  <c r="J268" i="2" s="1"/>
  <c r="K7" i="2"/>
  <c r="K111" i="2" s="1"/>
  <c r="K268" i="2" s="1"/>
  <c r="J113" i="2"/>
  <c r="J270" i="2" s="1"/>
  <c r="K9" i="2"/>
  <c r="K113" i="2" s="1"/>
  <c r="K270" i="2" s="1"/>
  <c r="J115" i="2"/>
  <c r="J272" i="2" s="1"/>
  <c r="K11" i="2"/>
  <c r="K115" i="2" s="1"/>
  <c r="K272" i="2" s="1"/>
  <c r="J117" i="2"/>
  <c r="J274" i="2" s="1"/>
  <c r="K13" i="2"/>
  <c r="K117" i="2" s="1"/>
  <c r="K274" i="2" s="1"/>
  <c r="J119" i="2"/>
  <c r="J276" i="2" s="1"/>
  <c r="K15" i="2"/>
  <c r="K119" i="2" s="1"/>
  <c r="K276" i="2" s="1"/>
  <c r="FG26" i="5" l="1"/>
  <c r="FO8" i="5"/>
  <c r="FY8" i="5" s="1"/>
  <c r="FQ8" i="5"/>
  <c r="F274" i="2"/>
  <c r="F376" i="2"/>
  <c r="F266" i="2"/>
  <c r="F368" i="2"/>
  <c r="DM5" i="5"/>
  <c r="H587" i="2"/>
  <c r="H638" i="2"/>
  <c r="J137" i="2"/>
  <c r="J34" i="2"/>
  <c r="C5" i="5"/>
  <c r="D627" i="2"/>
  <c r="D576" i="2"/>
  <c r="I423" i="2"/>
  <c r="I474" i="2" s="1"/>
  <c r="I421" i="2"/>
  <c r="I435" i="2" s="1"/>
  <c r="I486" i="2" s="1"/>
  <c r="I422" i="2"/>
  <c r="I427" i="2"/>
  <c r="I478" i="2" s="1"/>
  <c r="I431" i="2"/>
  <c r="I482" i="2" s="1"/>
  <c r="GW31" i="3"/>
  <c r="K33" i="3"/>
  <c r="K46" i="3" s="1"/>
  <c r="FE26" i="5"/>
  <c r="FE27" i="5" s="1"/>
  <c r="FO13" i="5"/>
  <c r="FY13" i="5" s="1"/>
  <c r="FQ13" i="5"/>
  <c r="BT11" i="7"/>
  <c r="F276" i="2"/>
  <c r="F378" i="2"/>
  <c r="F272" i="2"/>
  <c r="F374" i="2"/>
  <c r="F268" i="2"/>
  <c r="F370" i="2"/>
  <c r="CY5" i="5"/>
  <c r="D637" i="2"/>
  <c r="D586" i="2"/>
  <c r="I370" i="2"/>
  <c r="I425" i="2" s="1"/>
  <c r="I476" i="2" s="1"/>
  <c r="I374" i="2"/>
  <c r="I429" i="2" s="1"/>
  <c r="I480" i="2" s="1"/>
  <c r="I378" i="2"/>
  <c r="I433" i="2" s="1"/>
  <c r="I484" i="2" s="1"/>
  <c r="FL26" i="5"/>
  <c r="FV8" i="5"/>
  <c r="FV26" i="5" s="1"/>
  <c r="CO5" i="5"/>
  <c r="D585" i="2"/>
  <c r="D636" i="2"/>
  <c r="E281" i="2"/>
  <c r="E383" i="2"/>
  <c r="H394" i="2"/>
  <c r="J47" i="3"/>
  <c r="F273" i="2"/>
  <c r="F375" i="2"/>
  <c r="F269" i="2"/>
  <c r="F371" i="2"/>
  <c r="E135" i="2"/>
  <c r="E32" i="2"/>
  <c r="J368" i="2"/>
  <c r="J376" i="2"/>
  <c r="J431" i="2" s="1"/>
  <c r="J482" i="2" s="1"/>
  <c r="J384" i="2"/>
  <c r="J439" i="2" s="1"/>
  <c r="J490" i="2" s="1"/>
  <c r="J392" i="2"/>
  <c r="FH26" i="5"/>
  <c r="FR8" i="5"/>
  <c r="FR26" i="5" s="1"/>
  <c r="FO17" i="5"/>
  <c r="FY17" i="5" s="1"/>
  <c r="FQ17" i="5"/>
  <c r="BP15" i="7"/>
  <c r="BR2" i="7" s="1"/>
  <c r="BT6" i="7"/>
  <c r="CG7" i="6"/>
  <c r="D600" i="2"/>
  <c r="D651" i="2"/>
  <c r="DI5" i="5"/>
  <c r="D587" i="2"/>
  <c r="D638" i="2"/>
  <c r="J429" i="2"/>
  <c r="J480" i="2" s="1"/>
  <c r="J450" i="2"/>
  <c r="J501" i="2" s="1"/>
  <c r="EM5" i="5"/>
  <c r="D641" i="2"/>
  <c r="D590" i="2"/>
  <c r="J126" i="2"/>
  <c r="J23" i="2"/>
  <c r="I437" i="2"/>
  <c r="I488" i="2" s="1"/>
  <c r="E267" i="2"/>
  <c r="E369" i="2"/>
  <c r="E269" i="2"/>
  <c r="E371" i="2"/>
  <c r="E271" i="2"/>
  <c r="E373" i="2"/>
  <c r="E273" i="2"/>
  <c r="E375" i="2"/>
  <c r="E275" i="2"/>
  <c r="E377" i="2"/>
  <c r="F22" i="2"/>
  <c r="F125" i="2"/>
  <c r="K13" i="3"/>
  <c r="Y31" i="3"/>
  <c r="G368" i="2"/>
  <c r="G372" i="2"/>
  <c r="G427" i="2" s="1"/>
  <c r="G478" i="2" s="1"/>
  <c r="AT5" i="5" s="1"/>
  <c r="G376" i="2"/>
  <c r="Y46" i="3"/>
  <c r="AW47" i="3"/>
  <c r="D8" i="4" s="1"/>
  <c r="GA10" i="5" s="1"/>
  <c r="AE47" i="3"/>
  <c r="I371" i="2"/>
  <c r="I375" i="2"/>
  <c r="FO14" i="5"/>
  <c r="FY14" i="5" s="1"/>
  <c r="FQ14" i="5"/>
  <c r="D429" i="2"/>
  <c r="D480" i="2" s="1"/>
  <c r="H422" i="2"/>
  <c r="H438" i="2" s="1"/>
  <c r="H489" i="2" s="1"/>
  <c r="H421" i="2"/>
  <c r="H427" i="2" s="1"/>
  <c r="H478" i="2" s="1"/>
  <c r="H136" i="2"/>
  <c r="H33" i="2"/>
  <c r="F291" i="2"/>
  <c r="F393" i="2"/>
  <c r="FG47" i="3"/>
  <c r="J435" i="2"/>
  <c r="J486" i="2" s="1"/>
  <c r="K25" i="3"/>
  <c r="FA47" i="3"/>
  <c r="D17" i="4" s="1"/>
  <c r="GA19" i="5" s="1"/>
  <c r="FO15" i="5"/>
  <c r="FY15" i="5" s="1"/>
  <c r="FQ15" i="5"/>
  <c r="F271" i="2"/>
  <c r="F373" i="2"/>
  <c r="D428" i="2"/>
  <c r="D479" i="2" s="1"/>
  <c r="E291" i="2"/>
  <c r="E393" i="2"/>
  <c r="J375" i="2"/>
  <c r="J430" i="2" s="1"/>
  <c r="J481" i="2" s="1"/>
  <c r="J370" i="2"/>
  <c r="J425" i="2" s="1"/>
  <c r="J476" i="2" s="1"/>
  <c r="J378" i="2"/>
  <c r="J433" i="2" s="1"/>
  <c r="J484" i="2" s="1"/>
  <c r="J395" i="2"/>
  <c r="D136" i="2"/>
  <c r="D33" i="2"/>
  <c r="FO22" i="5"/>
  <c r="FY22" i="5" s="1"/>
  <c r="FQ22" i="5"/>
  <c r="BT8" i="7"/>
  <c r="HI47" i="3"/>
  <c r="D22" i="4" s="1"/>
  <c r="GA24" i="5" s="1"/>
  <c r="D436" i="2"/>
  <c r="D487" i="2" s="1"/>
  <c r="K7" i="3"/>
  <c r="K31" i="3" s="1"/>
  <c r="K47" i="3" s="1"/>
  <c r="K421" i="2"/>
  <c r="K430" i="2" s="1"/>
  <c r="K481" i="2" s="1"/>
  <c r="CB5" i="5" s="1"/>
  <c r="I426" i="2"/>
  <c r="I477" i="2" s="1"/>
  <c r="I430" i="2"/>
  <c r="I481" i="2" s="1"/>
  <c r="F281" i="2"/>
  <c r="F383" i="2"/>
  <c r="FO9" i="5"/>
  <c r="FY9" i="5" s="1"/>
  <c r="FQ9" i="5"/>
  <c r="F270" i="2"/>
  <c r="F372" i="2"/>
  <c r="AG5" i="5"/>
  <c r="D579" i="2"/>
  <c r="D630" i="2"/>
  <c r="FO20" i="5"/>
  <c r="FY20" i="5" s="1"/>
  <c r="FQ20" i="5"/>
  <c r="BT12" i="7"/>
  <c r="K424" i="2"/>
  <c r="K475" i="2" s="1"/>
  <c r="T5" i="5" s="1"/>
  <c r="W5" i="5"/>
  <c r="D629" i="2"/>
  <c r="D578" i="2"/>
  <c r="H449" i="2"/>
  <c r="H500" i="2" s="1"/>
  <c r="F135" i="2"/>
  <c r="F32" i="2"/>
  <c r="J447" i="2"/>
  <c r="J498" i="2" s="1"/>
  <c r="FO11" i="5"/>
  <c r="FY11" i="5" s="1"/>
  <c r="FQ11" i="5"/>
  <c r="FO19" i="5"/>
  <c r="FY19" i="5" s="1"/>
  <c r="FQ19" i="5"/>
  <c r="FO25" i="5"/>
  <c r="FY25" i="5" s="1"/>
  <c r="FQ25" i="5"/>
  <c r="F275" i="2"/>
  <c r="F377" i="2"/>
  <c r="F267" i="2"/>
  <c r="F369" i="2"/>
  <c r="M5" i="5"/>
  <c r="D577" i="2"/>
  <c r="D628" i="2"/>
  <c r="I125" i="2"/>
  <c r="I22" i="2"/>
  <c r="D125" i="2"/>
  <c r="D22" i="2"/>
  <c r="D292" i="2"/>
  <c r="D449" i="2" s="1"/>
  <c r="D500" i="2" s="1"/>
  <c r="D394" i="2"/>
  <c r="BT13" i="7"/>
  <c r="FO21" i="5"/>
  <c r="FY21" i="5" s="1"/>
  <c r="FQ21" i="5"/>
  <c r="CG47" i="3"/>
  <c r="D11" i="4" s="1"/>
  <c r="GA13" i="5" s="1"/>
  <c r="J427" i="2"/>
  <c r="J478" i="2" s="1"/>
  <c r="J422" i="2"/>
  <c r="J438" i="2" s="1"/>
  <c r="J489" i="2" s="1"/>
  <c r="J423" i="2"/>
  <c r="J474" i="2" s="1"/>
  <c r="J421" i="2"/>
  <c r="AQ5" i="5"/>
  <c r="D631" i="2"/>
  <c r="D580" i="2"/>
  <c r="BU5" i="5"/>
  <c r="D583" i="2"/>
  <c r="D634" i="2"/>
  <c r="I436" i="2"/>
  <c r="I487" i="2" s="1"/>
  <c r="E266" i="2"/>
  <c r="E368" i="2"/>
  <c r="E268" i="2"/>
  <c r="E370" i="2"/>
  <c r="E270" i="2"/>
  <c r="E372" i="2"/>
  <c r="E272" i="2"/>
  <c r="E374" i="2"/>
  <c r="E274" i="2"/>
  <c r="E376" i="2"/>
  <c r="E276" i="2"/>
  <c r="E378" i="2"/>
  <c r="E31" i="3"/>
  <c r="GW46" i="3"/>
  <c r="C28" i="6"/>
  <c r="C29" i="6" s="1"/>
  <c r="G431" i="2"/>
  <c r="G482" i="2" s="1"/>
  <c r="CH5" i="5" s="1"/>
  <c r="G421" i="2"/>
  <c r="G433" i="2" s="1"/>
  <c r="G484" i="2" s="1"/>
  <c r="DB5" i="5" s="1"/>
  <c r="I134" i="2"/>
  <c r="I31" i="2"/>
  <c r="E46" i="3"/>
  <c r="I392" i="2"/>
  <c r="I447" i="2" s="1"/>
  <c r="I498" i="2" s="1"/>
  <c r="I369" i="2"/>
  <c r="I424" i="2" s="1"/>
  <c r="I475" i="2" s="1"/>
  <c r="I373" i="2"/>
  <c r="I428" i="2" s="1"/>
  <c r="I479" i="2" s="1"/>
  <c r="I377" i="2"/>
  <c r="I432" i="2" s="1"/>
  <c r="I483" i="2" s="1"/>
  <c r="FO10" i="5"/>
  <c r="FY10" i="5" s="1"/>
  <c r="FQ10" i="5"/>
  <c r="FO18" i="5"/>
  <c r="FY18" i="5" s="1"/>
  <c r="FQ18" i="5"/>
  <c r="J432" i="2"/>
  <c r="J483" i="2" s="1"/>
  <c r="J428" i="2"/>
  <c r="J479" i="2" s="1"/>
  <c r="J424" i="2"/>
  <c r="J475" i="2" s="1"/>
  <c r="E125" i="2"/>
  <c r="E22" i="2"/>
  <c r="H126" i="2"/>
  <c r="H23" i="2"/>
  <c r="H384" i="2"/>
  <c r="H439" i="2" s="1"/>
  <c r="H490" i="2" s="1"/>
  <c r="EO47" i="3"/>
  <c r="D16" i="4" s="1"/>
  <c r="GA18" i="5" s="1"/>
  <c r="FM26" i="5"/>
  <c r="FW8" i="5"/>
  <c r="FW26" i="5" s="1"/>
  <c r="BT10" i="7"/>
  <c r="G430" i="2"/>
  <c r="G481" i="2" s="1"/>
  <c r="BX5" i="5" s="1"/>
  <c r="J449" i="2"/>
  <c r="J500" i="2" s="1"/>
  <c r="D431" i="2"/>
  <c r="D482" i="2" s="1"/>
  <c r="I438" i="2"/>
  <c r="I489" i="2" s="1"/>
  <c r="D281" i="2"/>
  <c r="D383" i="2"/>
  <c r="J371" i="2"/>
  <c r="J426" i="2" s="1"/>
  <c r="J477" i="2" s="1"/>
  <c r="K378" i="2"/>
  <c r="K433" i="2" s="1"/>
  <c r="K484" i="2" s="1"/>
  <c r="DF5" i="5" s="1"/>
  <c r="K377" i="2"/>
  <c r="K432" i="2" s="1"/>
  <c r="K483" i="2" s="1"/>
  <c r="CV5" i="5" s="1"/>
  <c r="K376" i="2"/>
  <c r="K431" i="2" s="1"/>
  <c r="K482" i="2" s="1"/>
  <c r="CL5" i="5" s="1"/>
  <c r="K375" i="2"/>
  <c r="K374" i="2"/>
  <c r="K429" i="2" s="1"/>
  <c r="K480" i="2" s="1"/>
  <c r="BR5" i="5" s="1"/>
  <c r="K373" i="2"/>
  <c r="K428" i="2" s="1"/>
  <c r="K479" i="2" s="1"/>
  <c r="BH5" i="5" s="1"/>
  <c r="K372" i="2"/>
  <c r="K427" i="2" s="1"/>
  <c r="K478" i="2" s="1"/>
  <c r="AX5" i="5" s="1"/>
  <c r="K371" i="2"/>
  <c r="K426" i="2" s="1"/>
  <c r="K477" i="2" s="1"/>
  <c r="AN5" i="5" s="1"/>
  <c r="K370" i="2"/>
  <c r="K425" i="2" s="1"/>
  <c r="K476" i="2" s="1"/>
  <c r="AD5" i="5" s="1"/>
  <c r="K369" i="2"/>
  <c r="K368" i="2"/>
  <c r="K423" i="2" s="1"/>
  <c r="K474" i="2" s="1"/>
  <c r="J5" i="5" s="1"/>
  <c r="J374" i="2"/>
  <c r="FY16" i="5"/>
  <c r="FT26" i="5"/>
  <c r="FI26" i="5"/>
  <c r="FS8" i="5"/>
  <c r="FS26" i="5" s="1"/>
  <c r="BT7" i="7"/>
  <c r="D448" i="2"/>
  <c r="D499" i="2" s="1"/>
  <c r="D435" i="2"/>
  <c r="D486" i="2" s="1"/>
  <c r="HU47" i="3"/>
  <c r="D23" i="4" s="1"/>
  <c r="GA25" i="5" s="1"/>
  <c r="DE5" i="5" l="1"/>
  <c r="J586" i="2"/>
  <c r="J637" i="2"/>
  <c r="DD5" i="5"/>
  <c r="I637" i="2"/>
  <c r="I586" i="2"/>
  <c r="Q7" i="6"/>
  <c r="H643" i="2"/>
  <c r="H592" i="2"/>
  <c r="CT5" i="5"/>
  <c r="I585" i="2"/>
  <c r="I636" i="2"/>
  <c r="CA5" i="5"/>
  <c r="J634" i="2"/>
  <c r="J583" i="2"/>
  <c r="AU5" i="5"/>
  <c r="H631" i="2"/>
  <c r="H580" i="2"/>
  <c r="S7" i="6"/>
  <c r="J592" i="2"/>
  <c r="J643" i="2"/>
  <c r="AB5" i="5"/>
  <c r="I629" i="2"/>
  <c r="I578" i="2"/>
  <c r="AM5" i="5"/>
  <c r="J630" i="2"/>
  <c r="J579" i="2"/>
  <c r="BF5" i="5"/>
  <c r="I581" i="2"/>
  <c r="I632" i="2"/>
  <c r="J642" i="2"/>
  <c r="J591" i="2"/>
  <c r="CK5" i="5"/>
  <c r="J584" i="2"/>
  <c r="J635" i="2"/>
  <c r="R5" i="5"/>
  <c r="I577" i="2"/>
  <c r="I628" i="2"/>
  <c r="CL7" i="6"/>
  <c r="I600" i="2"/>
  <c r="I651" i="2"/>
  <c r="AC5" i="5"/>
  <c r="J578" i="2"/>
  <c r="J629" i="2"/>
  <c r="BP5" i="5"/>
  <c r="I633" i="2"/>
  <c r="I582" i="2"/>
  <c r="DX5" i="5"/>
  <c r="I639" i="2"/>
  <c r="I588" i="2"/>
  <c r="I591" i="2"/>
  <c r="I642" i="2"/>
  <c r="H283" i="2"/>
  <c r="H385" i="2"/>
  <c r="S5" i="5"/>
  <c r="J628" i="2"/>
  <c r="J577" i="2"/>
  <c r="I32" i="2"/>
  <c r="I135" i="2"/>
  <c r="AW5" i="5"/>
  <c r="J580" i="2"/>
  <c r="J631" i="2"/>
  <c r="CY7" i="6"/>
  <c r="D602" i="2"/>
  <c r="D653" i="2"/>
  <c r="I282" i="2"/>
  <c r="I439" i="2" s="1"/>
  <c r="I490" i="2" s="1"/>
  <c r="I384" i="2"/>
  <c r="F432" i="2"/>
  <c r="F483" i="2" s="1"/>
  <c r="F136" i="2"/>
  <c r="F33" i="2"/>
  <c r="F427" i="2"/>
  <c r="F478" i="2" s="1"/>
  <c r="H293" i="2"/>
  <c r="H450" i="2" s="1"/>
  <c r="H501" i="2" s="1"/>
  <c r="H395" i="2"/>
  <c r="BK5" i="5"/>
  <c r="D633" i="2"/>
  <c r="D582" i="2"/>
  <c r="M46" i="3"/>
  <c r="M47" i="3" s="1"/>
  <c r="Y47" i="3"/>
  <c r="M31" i="3"/>
  <c r="J283" i="2"/>
  <c r="J440" i="2" s="1"/>
  <c r="J491" i="2" s="1"/>
  <c r="J385" i="2"/>
  <c r="DN7" i="6"/>
  <c r="J603" i="2"/>
  <c r="J654" i="2"/>
  <c r="BR13" i="7"/>
  <c r="BR9" i="7"/>
  <c r="BR14" i="7"/>
  <c r="BR10" i="7"/>
  <c r="BR6" i="7"/>
  <c r="BR12" i="7"/>
  <c r="BR8" i="7"/>
  <c r="BR7" i="7"/>
  <c r="BR11" i="7"/>
  <c r="F426" i="2"/>
  <c r="F477" i="2" s="1"/>
  <c r="GW47" i="3"/>
  <c r="D21" i="4" s="1"/>
  <c r="GA23" i="5" s="1"/>
  <c r="AV5" i="5"/>
  <c r="I631" i="2"/>
  <c r="I580" i="2"/>
  <c r="H5" i="5"/>
  <c r="I627" i="2"/>
  <c r="I576" i="2"/>
  <c r="F423" i="2"/>
  <c r="F474" i="2" s="1"/>
  <c r="F422" i="2"/>
  <c r="F438" i="2" s="1"/>
  <c r="F489" i="2" s="1"/>
  <c r="F421" i="2"/>
  <c r="FY26" i="5"/>
  <c r="H437" i="2"/>
  <c r="H488" i="2" s="1"/>
  <c r="DS5" i="5"/>
  <c r="D639" i="2"/>
  <c r="D588" i="2"/>
  <c r="CE5" i="5"/>
  <c r="D635" i="2"/>
  <c r="D584" i="2"/>
  <c r="E126" i="2"/>
  <c r="E23" i="2"/>
  <c r="BG5" i="5"/>
  <c r="J632" i="2"/>
  <c r="J581" i="2"/>
  <c r="I291" i="2"/>
  <c r="I393" i="2"/>
  <c r="E47" i="3"/>
  <c r="E423" i="2"/>
  <c r="E474" i="2" s="1"/>
  <c r="E422" i="2"/>
  <c r="E438" i="2" s="1"/>
  <c r="E489" i="2" s="1"/>
  <c r="E421" i="2"/>
  <c r="J448" i="2"/>
  <c r="J499" i="2" s="1"/>
  <c r="J437" i="2"/>
  <c r="J488" i="2" s="1"/>
  <c r="D126" i="2"/>
  <c r="D23" i="2"/>
  <c r="F424" i="2"/>
  <c r="F475" i="2" s="1"/>
  <c r="F292" i="2"/>
  <c r="F449" i="2" s="1"/>
  <c r="F500" i="2" s="1"/>
  <c r="F394" i="2"/>
  <c r="BZ5" i="5"/>
  <c r="I583" i="2"/>
  <c r="I634" i="2"/>
  <c r="D137" i="2"/>
  <c r="D34" i="2"/>
  <c r="F428" i="2"/>
  <c r="F479" i="2" s="1"/>
  <c r="H423" i="2"/>
  <c r="H474" i="2" s="1"/>
  <c r="G425" i="2"/>
  <c r="G476" i="2" s="1"/>
  <c r="Z5" i="5" s="1"/>
  <c r="E432" i="2"/>
  <c r="E483" i="2" s="1"/>
  <c r="E424" i="2"/>
  <c r="E475" i="2" s="1"/>
  <c r="E136" i="2"/>
  <c r="E33" i="2"/>
  <c r="F425" i="2"/>
  <c r="F476" i="2" s="1"/>
  <c r="F433" i="2"/>
  <c r="F484" i="2" s="1"/>
  <c r="FO26" i="5"/>
  <c r="CP7" i="6"/>
  <c r="D652" i="2"/>
  <c r="D601" i="2"/>
  <c r="DE7" i="6"/>
  <c r="J653" i="2"/>
  <c r="J602" i="2"/>
  <c r="E282" i="2"/>
  <c r="E439" i="2" s="1"/>
  <c r="E490" i="2" s="1"/>
  <c r="E384" i="2"/>
  <c r="CU5" i="5"/>
  <c r="J636" i="2"/>
  <c r="J585" i="2"/>
  <c r="EH5" i="5"/>
  <c r="I589" i="2"/>
  <c r="I640" i="2"/>
  <c r="I5" i="5"/>
  <c r="J576" i="2"/>
  <c r="J627" i="2"/>
  <c r="D282" i="2"/>
  <c r="D384" i="2"/>
  <c r="G428" i="2"/>
  <c r="G479" i="2" s="1"/>
  <c r="BD5" i="5" s="1"/>
  <c r="DC7" i="6"/>
  <c r="H602" i="2"/>
  <c r="H653" i="2"/>
  <c r="AL5" i="5"/>
  <c r="I579" i="2"/>
  <c r="I630" i="2"/>
  <c r="D293" i="2"/>
  <c r="D450" i="2" s="1"/>
  <c r="D501" i="2" s="1"/>
  <c r="D395" i="2"/>
  <c r="BA5" i="5"/>
  <c r="D581" i="2"/>
  <c r="D632" i="2"/>
  <c r="G432" i="2"/>
  <c r="G483" i="2" s="1"/>
  <c r="CR5" i="5" s="1"/>
  <c r="F448" i="2"/>
  <c r="F499" i="2" s="1"/>
  <c r="H433" i="2"/>
  <c r="H484" i="2" s="1"/>
  <c r="H435" i="2"/>
  <c r="H486" i="2" s="1"/>
  <c r="H448" i="2"/>
  <c r="H499" i="2" s="1"/>
  <c r="H429" i="2"/>
  <c r="H480" i="2" s="1"/>
  <c r="H431" i="2"/>
  <c r="H482" i="2" s="1"/>
  <c r="H428" i="2"/>
  <c r="H479" i="2" s="1"/>
  <c r="H447" i="2"/>
  <c r="H498" i="2" s="1"/>
  <c r="G429" i="2"/>
  <c r="G480" i="2" s="1"/>
  <c r="BN5" i="5" s="1"/>
  <c r="F282" i="2"/>
  <c r="F384" i="2"/>
  <c r="ER5" i="5"/>
  <c r="I641" i="2"/>
  <c r="I590" i="2"/>
  <c r="BQ5" i="5"/>
  <c r="J582" i="2"/>
  <c r="J633" i="2"/>
  <c r="E292" i="2"/>
  <c r="E394" i="2"/>
  <c r="F430" i="2"/>
  <c r="F481" i="2" s="1"/>
  <c r="CJ5" i="5"/>
  <c r="I635" i="2"/>
  <c r="I584" i="2"/>
  <c r="H425" i="2"/>
  <c r="H476" i="2" s="1"/>
  <c r="J138" i="2"/>
  <c r="J35" i="2"/>
  <c r="F431" i="2"/>
  <c r="F482" i="2" s="1"/>
  <c r="H436" i="2"/>
  <c r="H487" i="2" s="1"/>
  <c r="D438" i="2"/>
  <c r="D489" i="2" s="1"/>
  <c r="G426" i="2"/>
  <c r="G477" i="2" s="1"/>
  <c r="AJ5" i="5" s="1"/>
  <c r="H127" i="2"/>
  <c r="H24" i="2"/>
  <c r="H432" i="2"/>
  <c r="H483" i="2" s="1"/>
  <c r="G423" i="2"/>
  <c r="G474" i="2" s="1"/>
  <c r="F5" i="5" s="1"/>
  <c r="E433" i="2"/>
  <c r="E484" i="2" s="1"/>
  <c r="E425" i="2"/>
  <c r="E476" i="2" s="1"/>
  <c r="I23" i="2"/>
  <c r="I126" i="2"/>
  <c r="CM7" i="6"/>
  <c r="J651" i="2"/>
  <c r="J600" i="2"/>
  <c r="EC5" i="5"/>
  <c r="D589" i="2"/>
  <c r="D640" i="2"/>
  <c r="G424" i="2"/>
  <c r="G475" i="2" s="1"/>
  <c r="P5" i="5" s="1"/>
  <c r="DY5" i="5"/>
  <c r="J588" i="2"/>
  <c r="J639" i="2"/>
  <c r="H137" i="2"/>
  <c r="H34" i="2"/>
  <c r="H591" i="2"/>
  <c r="H642" i="2"/>
  <c r="F126" i="2"/>
  <c r="F23" i="2"/>
  <c r="E426" i="2"/>
  <c r="E477" i="2" s="1"/>
  <c r="J127" i="2"/>
  <c r="J24" i="2"/>
  <c r="J436" i="2"/>
  <c r="J487" i="2" s="1"/>
  <c r="F429" i="2"/>
  <c r="F480" i="2" s="1"/>
  <c r="J294" i="2"/>
  <c r="J396" i="2"/>
  <c r="FQ26" i="5"/>
  <c r="H430" i="2"/>
  <c r="H481" i="2" s="1"/>
  <c r="H424" i="2"/>
  <c r="H475" i="2" s="1"/>
  <c r="H426" i="2"/>
  <c r="H477" i="2" s="1"/>
  <c r="E642" i="2" l="1"/>
  <c r="E591" i="2"/>
  <c r="F642" i="2"/>
  <c r="F591" i="2"/>
  <c r="BY5" i="5"/>
  <c r="H583" i="2"/>
  <c r="H634" i="2"/>
  <c r="AH5" i="5"/>
  <c r="E630" i="2"/>
  <c r="E579" i="2"/>
  <c r="CZ5" i="5"/>
  <c r="E586" i="2"/>
  <c r="E637" i="2"/>
  <c r="F584" i="2"/>
  <c r="F635" i="2"/>
  <c r="CG5" i="5"/>
  <c r="BO5" i="5"/>
  <c r="H633" i="2"/>
  <c r="H582" i="2"/>
  <c r="AK5" i="5"/>
  <c r="H579" i="2"/>
  <c r="H630" i="2"/>
  <c r="J128" i="2"/>
  <c r="J25" i="2"/>
  <c r="F127" i="2"/>
  <c r="F24" i="2"/>
  <c r="H138" i="2"/>
  <c r="H35" i="2"/>
  <c r="X5" i="5"/>
  <c r="E578" i="2"/>
  <c r="E629" i="2"/>
  <c r="H585" i="2"/>
  <c r="CS5" i="5"/>
  <c r="H636" i="2"/>
  <c r="D591" i="2"/>
  <c r="D642" i="2"/>
  <c r="J295" i="2"/>
  <c r="J397" i="2"/>
  <c r="H581" i="2"/>
  <c r="H632" i="2"/>
  <c r="BE5" i="5"/>
  <c r="DW5" i="5"/>
  <c r="H639" i="2"/>
  <c r="H588" i="2"/>
  <c r="DH7" i="6"/>
  <c r="D654" i="2"/>
  <c r="D603" i="2"/>
  <c r="F586" i="2"/>
  <c r="F637" i="2"/>
  <c r="DA5" i="5"/>
  <c r="CP5" i="5"/>
  <c r="E636" i="2"/>
  <c r="E585" i="2"/>
  <c r="D138" i="2"/>
  <c r="D35" i="2"/>
  <c r="DA7" i="6"/>
  <c r="F653" i="2"/>
  <c r="F602" i="2"/>
  <c r="ES5" i="5"/>
  <c r="J590" i="2"/>
  <c r="J641" i="2"/>
  <c r="E434" i="2"/>
  <c r="E485" i="2" s="1"/>
  <c r="E436" i="2"/>
  <c r="E487" i="2" s="1"/>
  <c r="E437" i="2"/>
  <c r="E488" i="2" s="1"/>
  <c r="E447" i="2"/>
  <c r="E498" i="2" s="1"/>
  <c r="I434" i="2"/>
  <c r="I485" i="2" s="1"/>
  <c r="E435" i="2"/>
  <c r="E486" i="2" s="1"/>
  <c r="E431" i="2"/>
  <c r="E482" i="2" s="1"/>
  <c r="E283" i="2"/>
  <c r="E440" i="2" s="1"/>
  <c r="E491" i="2" s="1"/>
  <c r="E385" i="2"/>
  <c r="BU7" i="7"/>
  <c r="BV7" i="7" s="1"/>
  <c r="BS7" i="7"/>
  <c r="BU10" i="7"/>
  <c r="BV10" i="7" s="1"/>
  <c r="BS10" i="7"/>
  <c r="AB7" i="6"/>
  <c r="J644" i="2"/>
  <c r="J593" i="2"/>
  <c r="DL7" i="6"/>
  <c r="H654" i="2"/>
  <c r="H603" i="2"/>
  <c r="F137" i="2"/>
  <c r="F34" i="2"/>
  <c r="R7" i="6"/>
  <c r="I643" i="2"/>
  <c r="I592" i="2"/>
  <c r="H577" i="2"/>
  <c r="H628" i="2"/>
  <c r="Q5" i="5"/>
  <c r="J451" i="2"/>
  <c r="J502" i="2" s="1"/>
  <c r="EI5" i="5"/>
  <c r="J640" i="2"/>
  <c r="J589" i="2"/>
  <c r="J284" i="2"/>
  <c r="J441" i="2" s="1"/>
  <c r="J492" i="2" s="1"/>
  <c r="J386" i="2"/>
  <c r="F283" i="2"/>
  <c r="F385" i="2"/>
  <c r="H294" i="2"/>
  <c r="H451" i="2" s="1"/>
  <c r="H502" i="2" s="1"/>
  <c r="H396" i="2"/>
  <c r="E429" i="2"/>
  <c r="E480" i="2" s="1"/>
  <c r="H128" i="2"/>
  <c r="H25" i="2"/>
  <c r="EG5" i="5"/>
  <c r="H589" i="2"/>
  <c r="H640" i="2"/>
  <c r="AA5" i="5"/>
  <c r="H629" i="2"/>
  <c r="H578" i="2"/>
  <c r="F634" i="2"/>
  <c r="BW5" i="5"/>
  <c r="F583" i="2"/>
  <c r="F439" i="2"/>
  <c r="F490" i="2" s="1"/>
  <c r="CI5" i="5"/>
  <c r="H635" i="2"/>
  <c r="H584" i="2"/>
  <c r="DC5" i="5"/>
  <c r="H637" i="2"/>
  <c r="H586" i="2"/>
  <c r="F578" i="2"/>
  <c r="F629" i="2"/>
  <c r="Y5" i="5"/>
  <c r="D294" i="2"/>
  <c r="D451" i="2" s="1"/>
  <c r="D502" i="2" s="1"/>
  <c r="D396" i="2"/>
  <c r="O5" i="5"/>
  <c r="F628" i="2"/>
  <c r="F577" i="2"/>
  <c r="CV7" i="6"/>
  <c r="J601" i="2"/>
  <c r="J652" i="2"/>
  <c r="F437" i="2"/>
  <c r="F488" i="2" s="1"/>
  <c r="F434" i="2"/>
  <c r="F485" i="2" s="1"/>
  <c r="F435" i="2"/>
  <c r="F486" i="2" s="1"/>
  <c r="F436" i="2"/>
  <c r="F487" i="2" s="1"/>
  <c r="F447" i="2"/>
  <c r="F498" i="2" s="1"/>
  <c r="J434" i="2"/>
  <c r="J485" i="2" s="1"/>
  <c r="BU8" i="7"/>
  <c r="BV8" i="7" s="1"/>
  <c r="BS8" i="7"/>
  <c r="BU14" i="7"/>
  <c r="BV14" i="7" s="1"/>
  <c r="BS14" i="7"/>
  <c r="E448" i="2"/>
  <c r="E499" i="2" s="1"/>
  <c r="F293" i="2"/>
  <c r="F395" i="2"/>
  <c r="I292" i="2"/>
  <c r="I394" i="2"/>
  <c r="F582" i="2"/>
  <c r="F633" i="2"/>
  <c r="BM5" i="5"/>
  <c r="I283" i="2"/>
  <c r="I385" i="2"/>
  <c r="H284" i="2"/>
  <c r="H441" i="2" s="1"/>
  <c r="H492" i="2" s="1"/>
  <c r="H386" i="2"/>
  <c r="CR7" i="6"/>
  <c r="F601" i="2"/>
  <c r="F652" i="2"/>
  <c r="N7" i="6"/>
  <c r="E592" i="2"/>
  <c r="E643" i="2"/>
  <c r="E137" i="2"/>
  <c r="E34" i="2"/>
  <c r="N5" i="5"/>
  <c r="E628" i="2"/>
  <c r="E577" i="2"/>
  <c r="G5" i="5"/>
  <c r="H627" i="2"/>
  <c r="H576" i="2"/>
  <c r="D127" i="2"/>
  <c r="D24" i="2"/>
  <c r="D5" i="5"/>
  <c r="E576" i="2"/>
  <c r="E627" i="2"/>
  <c r="F630" i="2"/>
  <c r="AI5" i="5"/>
  <c r="F579" i="2"/>
  <c r="BU12" i="7"/>
  <c r="BV12" i="7" s="1"/>
  <c r="BS12" i="7"/>
  <c r="BU9" i="7"/>
  <c r="BV9" i="7" s="1"/>
  <c r="BS9" i="7"/>
  <c r="K50" i="3"/>
  <c r="K51" i="3" s="1"/>
  <c r="D6" i="4"/>
  <c r="CQ5" i="5"/>
  <c r="F636" i="2"/>
  <c r="F585" i="2"/>
  <c r="I136" i="2"/>
  <c r="I33" i="2"/>
  <c r="E430" i="2"/>
  <c r="E481" i="2" s="1"/>
  <c r="I127" i="2"/>
  <c r="I24" i="2"/>
  <c r="J139" i="2"/>
  <c r="J36" i="2"/>
  <c r="E449" i="2"/>
  <c r="E500" i="2" s="1"/>
  <c r="CK7" i="6"/>
  <c r="H600" i="2"/>
  <c r="H651" i="2"/>
  <c r="CT7" i="6"/>
  <c r="H652" i="2"/>
  <c r="H601" i="2"/>
  <c r="D439" i="2"/>
  <c r="D490" i="2" s="1"/>
  <c r="E293" i="2"/>
  <c r="E450" i="2" s="1"/>
  <c r="E501" i="2" s="1"/>
  <c r="E395" i="2"/>
  <c r="E428" i="2"/>
  <c r="E479" i="2" s="1"/>
  <c r="BC5" i="5"/>
  <c r="F632" i="2"/>
  <c r="F581" i="2"/>
  <c r="D283" i="2"/>
  <c r="D385" i="2"/>
  <c r="E427" i="2"/>
  <c r="E478" i="2" s="1"/>
  <c r="I448" i="2"/>
  <c r="I499" i="2" s="1"/>
  <c r="E127" i="2"/>
  <c r="E24" i="2"/>
  <c r="EQ5" i="5"/>
  <c r="H641" i="2"/>
  <c r="H590" i="2"/>
  <c r="F576" i="2"/>
  <c r="F627" i="2"/>
  <c r="E5" i="5"/>
  <c r="BU11" i="7"/>
  <c r="BV11" i="7" s="1"/>
  <c r="BS11" i="7"/>
  <c r="BU6" i="7"/>
  <c r="BR15" i="7"/>
  <c r="BQ17" i="7" s="1"/>
  <c r="BS6" i="7"/>
  <c r="BS15" i="7" s="1"/>
  <c r="BU13" i="7"/>
  <c r="BV13" i="7" s="1"/>
  <c r="BS13" i="7"/>
  <c r="F580" i="2"/>
  <c r="F631" i="2"/>
  <c r="AS5" i="5"/>
  <c r="H440" i="2"/>
  <c r="H491" i="2" s="1"/>
  <c r="AR5" i="5" l="1"/>
  <c r="E580" i="2"/>
  <c r="E631" i="2"/>
  <c r="CZ7" i="6"/>
  <c r="E653" i="2"/>
  <c r="E602" i="2"/>
  <c r="D284" i="2"/>
  <c r="D441" i="2" s="1"/>
  <c r="D492" i="2" s="1"/>
  <c r="D386" i="2"/>
  <c r="E294" i="2"/>
  <c r="E396" i="2"/>
  <c r="DQ7" i="6"/>
  <c r="D604" i="2"/>
  <c r="D655" i="2"/>
  <c r="H129" i="2"/>
  <c r="H26" i="2"/>
  <c r="AK7" i="6"/>
  <c r="J594" i="2"/>
  <c r="J645" i="2"/>
  <c r="W7" i="6"/>
  <c r="E644" i="2"/>
  <c r="E593" i="2"/>
  <c r="E128" i="2"/>
  <c r="E25" i="2"/>
  <c r="M7" i="6"/>
  <c r="D643" i="2"/>
  <c r="D592" i="2"/>
  <c r="J140" i="2"/>
  <c r="J37" i="2"/>
  <c r="J38" i="2" s="1"/>
  <c r="D24" i="4"/>
  <c r="E24" i="4" s="1"/>
  <c r="GA8" i="5"/>
  <c r="GA26" i="5" s="1"/>
  <c r="GA27" i="5" s="1"/>
  <c r="F450" i="2"/>
  <c r="F501" i="2" s="1"/>
  <c r="CF5" i="5"/>
  <c r="E584" i="2"/>
  <c r="E635" i="2"/>
  <c r="H139" i="2"/>
  <c r="H36" i="2"/>
  <c r="BU15" i="7"/>
  <c r="BV6" i="7"/>
  <c r="BV15" i="7" s="1"/>
  <c r="D440" i="2"/>
  <c r="D491" i="2" s="1"/>
  <c r="J296" i="2"/>
  <c r="J398" i="2"/>
  <c r="CU7" i="6"/>
  <c r="I652" i="2"/>
  <c r="I601" i="2"/>
  <c r="I128" i="2"/>
  <c r="I25" i="2"/>
  <c r="I293" i="2"/>
  <c r="I450" i="2" s="1"/>
  <c r="I501" i="2" s="1"/>
  <c r="I395" i="2"/>
  <c r="D128" i="2"/>
  <c r="D25" i="2"/>
  <c r="E138" i="2"/>
  <c r="E35" i="2"/>
  <c r="I449" i="2"/>
  <c r="I500" i="2" s="1"/>
  <c r="DO5" i="5"/>
  <c r="J638" i="2"/>
  <c r="J587" i="2"/>
  <c r="F638" i="2"/>
  <c r="DK5" i="5"/>
  <c r="F587" i="2"/>
  <c r="F35" i="2"/>
  <c r="F138" i="2"/>
  <c r="DN5" i="5"/>
  <c r="I587" i="2"/>
  <c r="I638" i="2"/>
  <c r="DJ5" i="5"/>
  <c r="E638" i="2"/>
  <c r="E587" i="2"/>
  <c r="D295" i="2"/>
  <c r="D397" i="2"/>
  <c r="F128" i="2"/>
  <c r="F25" i="2"/>
  <c r="AP23" i="5"/>
  <c r="AP13" i="5"/>
  <c r="AP11" i="5"/>
  <c r="AP8" i="5"/>
  <c r="AP15" i="5"/>
  <c r="AP21" i="5"/>
  <c r="AP19" i="5"/>
  <c r="AP12" i="5"/>
  <c r="AP9" i="5"/>
  <c r="AP20" i="5"/>
  <c r="AP18" i="5"/>
  <c r="AP25" i="5"/>
  <c r="AP22" i="5"/>
  <c r="AP10" i="5"/>
  <c r="AP24" i="5"/>
  <c r="AP17" i="5"/>
  <c r="AP14" i="5"/>
  <c r="AP16" i="5"/>
  <c r="Z7" i="6"/>
  <c r="H593" i="2"/>
  <c r="H644" i="2"/>
  <c r="DI7" i="6"/>
  <c r="E603" i="2"/>
  <c r="E654" i="2"/>
  <c r="I284" i="2"/>
  <c r="I386" i="2"/>
  <c r="AI7" i="6"/>
  <c r="H645" i="2"/>
  <c r="H594" i="2"/>
  <c r="CI7" i="6"/>
  <c r="F651" i="2"/>
  <c r="F600" i="2"/>
  <c r="F590" i="2"/>
  <c r="EO5" i="5"/>
  <c r="F641" i="2"/>
  <c r="DU7" i="6"/>
  <c r="H604" i="2"/>
  <c r="H655" i="2"/>
  <c r="DW7" i="6"/>
  <c r="J655" i="2"/>
  <c r="J604" i="2"/>
  <c r="F294" i="2"/>
  <c r="F396" i="2"/>
  <c r="CH7" i="6"/>
  <c r="E651" i="2"/>
  <c r="E600" i="2"/>
  <c r="F284" i="2"/>
  <c r="F386" i="2"/>
  <c r="DH24" i="5"/>
  <c r="DH9" i="5"/>
  <c r="DH16" i="5"/>
  <c r="DH15" i="5"/>
  <c r="DH17" i="5"/>
  <c r="DH23" i="5"/>
  <c r="DH19" i="5"/>
  <c r="DH22" i="5"/>
  <c r="DH20" i="5"/>
  <c r="DH8" i="5"/>
  <c r="DH10" i="5"/>
  <c r="DH25" i="5"/>
  <c r="DH21" i="5"/>
  <c r="DH12" i="5"/>
  <c r="DH11" i="5"/>
  <c r="DH14" i="5"/>
  <c r="DH13" i="5"/>
  <c r="DH18" i="5"/>
  <c r="BV5" i="5"/>
  <c r="E634" i="2"/>
  <c r="E583" i="2"/>
  <c r="F640" i="2"/>
  <c r="EE5" i="5"/>
  <c r="F589" i="2"/>
  <c r="H285" i="2"/>
  <c r="H387" i="2"/>
  <c r="EN5" i="5"/>
  <c r="E590" i="2"/>
  <c r="E641" i="2"/>
  <c r="J129" i="2"/>
  <c r="J26" i="2"/>
  <c r="E284" i="2"/>
  <c r="E441" i="2" s="1"/>
  <c r="E492" i="2" s="1"/>
  <c r="E386" i="2"/>
  <c r="BB5" i="5"/>
  <c r="E632" i="2"/>
  <c r="E581" i="2"/>
  <c r="I137" i="2"/>
  <c r="I34" i="2"/>
  <c r="L25" i="5"/>
  <c r="L21" i="5"/>
  <c r="L8" i="5"/>
  <c r="L12" i="5"/>
  <c r="L16" i="5"/>
  <c r="L24" i="5"/>
  <c r="L9" i="5"/>
  <c r="L17" i="5"/>
  <c r="L23" i="5"/>
  <c r="L19" i="5"/>
  <c r="L10" i="5"/>
  <c r="L14" i="5"/>
  <c r="L22" i="5"/>
  <c r="L18" i="5"/>
  <c r="L11" i="5"/>
  <c r="L15" i="5"/>
  <c r="L20" i="5"/>
  <c r="L13" i="5"/>
  <c r="V21" i="5"/>
  <c r="V24" i="5"/>
  <c r="V15" i="5"/>
  <c r="V8" i="5"/>
  <c r="V19" i="5"/>
  <c r="V10" i="5"/>
  <c r="V25" i="5"/>
  <c r="V17" i="5"/>
  <c r="V11" i="5"/>
  <c r="V22" i="5"/>
  <c r="V9" i="5"/>
  <c r="V23" i="5"/>
  <c r="V16" i="5"/>
  <c r="V12" i="5"/>
  <c r="V14" i="5"/>
  <c r="V13" i="5"/>
  <c r="V18" i="5"/>
  <c r="V20" i="5"/>
  <c r="I440" i="2"/>
  <c r="I491" i="2" s="1"/>
  <c r="CQ7" i="6"/>
  <c r="E601" i="2"/>
  <c r="E652" i="2"/>
  <c r="F588" i="2"/>
  <c r="DU5" i="5"/>
  <c r="F639" i="2"/>
  <c r="O7" i="6"/>
  <c r="F592" i="2"/>
  <c r="F643" i="2"/>
  <c r="BL5" i="5"/>
  <c r="E582" i="2"/>
  <c r="E633" i="2"/>
  <c r="F440" i="2"/>
  <c r="F491" i="2" s="1"/>
  <c r="DT5" i="5"/>
  <c r="E588" i="2"/>
  <c r="E639" i="2"/>
  <c r="ED5" i="5"/>
  <c r="E640" i="2"/>
  <c r="E589" i="2"/>
  <c r="D139" i="2"/>
  <c r="D36" i="2"/>
  <c r="CX20" i="5"/>
  <c r="CX16" i="5"/>
  <c r="CX13" i="5"/>
  <c r="CX8" i="5"/>
  <c r="CX9" i="5"/>
  <c r="CX24" i="5"/>
  <c r="CX21" i="5"/>
  <c r="CX15" i="5"/>
  <c r="CX19" i="5"/>
  <c r="CX18" i="5"/>
  <c r="CX25" i="5"/>
  <c r="CX23" i="5"/>
  <c r="CX11" i="5"/>
  <c r="CX22" i="5"/>
  <c r="CX10" i="5"/>
  <c r="CX12" i="5"/>
  <c r="CX17" i="5"/>
  <c r="CX14" i="5"/>
  <c r="J452" i="2"/>
  <c r="J503" i="2" s="1"/>
  <c r="AF22" i="5"/>
  <c r="AF17" i="5"/>
  <c r="AF12" i="5"/>
  <c r="AF11" i="5"/>
  <c r="AF25" i="5"/>
  <c r="AF21" i="5"/>
  <c r="AF9" i="5"/>
  <c r="AF16" i="5"/>
  <c r="AF15" i="5"/>
  <c r="AF24" i="5"/>
  <c r="AF10" i="5"/>
  <c r="AF13" i="5"/>
  <c r="AF19" i="5"/>
  <c r="AF18" i="5"/>
  <c r="AF23" i="5"/>
  <c r="AF14" i="5"/>
  <c r="AF20" i="5"/>
  <c r="AF8" i="5"/>
  <c r="H295" i="2"/>
  <c r="H452" i="2" s="1"/>
  <c r="H503" i="2" s="1"/>
  <c r="H397" i="2"/>
  <c r="J285" i="2"/>
  <c r="J387" i="2"/>
  <c r="X7" i="6" l="1"/>
  <c r="F644" i="2"/>
  <c r="F593" i="2"/>
  <c r="AF7" i="6"/>
  <c r="E594" i="2"/>
  <c r="E645" i="2"/>
  <c r="CO12" i="6"/>
  <c r="CO10" i="6"/>
  <c r="CO26" i="6"/>
  <c r="CO13" i="6"/>
  <c r="CO18" i="6"/>
  <c r="CO19" i="6"/>
  <c r="CO24" i="6"/>
  <c r="CO15" i="6"/>
  <c r="CO21" i="6"/>
  <c r="CO17" i="6"/>
  <c r="CO14" i="6"/>
  <c r="CO22" i="6"/>
  <c r="CO11" i="6"/>
  <c r="CO16" i="6"/>
  <c r="CO25" i="6"/>
  <c r="CO27" i="6"/>
  <c r="CO20" i="6"/>
  <c r="CO23" i="6"/>
  <c r="AP26" i="5"/>
  <c r="AP27" i="5" s="1"/>
  <c r="DM7" i="6"/>
  <c r="I654" i="2"/>
  <c r="I603" i="2"/>
  <c r="H296" i="2"/>
  <c r="H398" i="2"/>
  <c r="DJ7" i="6"/>
  <c r="F603" i="2"/>
  <c r="F654" i="2"/>
  <c r="J297" i="2"/>
  <c r="J454" i="2" s="1"/>
  <c r="J505" i="2" s="1"/>
  <c r="J399" i="2"/>
  <c r="E129" i="2"/>
  <c r="E26" i="2"/>
  <c r="H130" i="2"/>
  <c r="H27" i="2"/>
  <c r="AA7" i="6"/>
  <c r="I593" i="2"/>
  <c r="I644" i="2"/>
  <c r="J130" i="2"/>
  <c r="J27" i="2"/>
  <c r="F441" i="2"/>
  <c r="F492" i="2" s="1"/>
  <c r="F285" i="2"/>
  <c r="F442" i="2" s="1"/>
  <c r="F493" i="2" s="1"/>
  <c r="F387" i="2"/>
  <c r="D129" i="2"/>
  <c r="D26" i="2"/>
  <c r="I129" i="2"/>
  <c r="I26" i="2"/>
  <c r="EF7" i="6"/>
  <c r="J605" i="2"/>
  <c r="J656" i="2"/>
  <c r="EB24" i="5"/>
  <c r="EB17" i="5"/>
  <c r="EB11" i="5"/>
  <c r="EB15" i="5"/>
  <c r="EB18" i="5"/>
  <c r="EB8" i="5"/>
  <c r="EB16" i="5"/>
  <c r="EB9" i="5"/>
  <c r="EB25" i="5"/>
  <c r="EB21" i="5"/>
  <c r="EB10" i="5"/>
  <c r="EB14" i="5"/>
  <c r="EB19" i="5"/>
  <c r="EB23" i="5"/>
  <c r="EB12" i="5"/>
  <c r="EB22" i="5"/>
  <c r="EB13" i="5"/>
  <c r="EB20" i="5"/>
  <c r="BT23" i="5"/>
  <c r="BT16" i="5"/>
  <c r="BT20" i="5"/>
  <c r="BT19" i="5"/>
  <c r="BT22" i="5"/>
  <c r="BT18" i="5"/>
  <c r="BT8" i="5"/>
  <c r="BT11" i="5"/>
  <c r="BT9" i="5"/>
  <c r="BT24" i="5"/>
  <c r="BT12" i="5"/>
  <c r="BT15" i="5"/>
  <c r="BT17" i="5"/>
  <c r="BT13" i="5"/>
  <c r="BT10" i="5"/>
  <c r="BT25" i="5"/>
  <c r="BT21" i="5"/>
  <c r="BT14" i="5"/>
  <c r="L26" i="5"/>
  <c r="L27" i="5" s="1"/>
  <c r="I294" i="2"/>
  <c r="I451" i="2" s="1"/>
  <c r="I502" i="2" s="1"/>
  <c r="I396" i="2"/>
  <c r="H442" i="2"/>
  <c r="H493" i="2" s="1"/>
  <c r="I441" i="2"/>
  <c r="I492" i="2" s="1"/>
  <c r="D452" i="2"/>
  <c r="D503" i="2" s="1"/>
  <c r="F139" i="2"/>
  <c r="F36" i="2"/>
  <c r="E139" i="2"/>
  <c r="E36" i="2"/>
  <c r="J453" i="2"/>
  <c r="J504" i="2" s="1"/>
  <c r="H140" i="2"/>
  <c r="H37" i="2"/>
  <c r="H38" i="2" s="1"/>
  <c r="CN18" i="5"/>
  <c r="CN11" i="5"/>
  <c r="CN17" i="5"/>
  <c r="CN24" i="5"/>
  <c r="CN19" i="5"/>
  <c r="CN9" i="5"/>
  <c r="CN13" i="5"/>
  <c r="CN20" i="5"/>
  <c r="CN23" i="5"/>
  <c r="CN10" i="5"/>
  <c r="CN14" i="5"/>
  <c r="CN22" i="5"/>
  <c r="CN8" i="5"/>
  <c r="CN15" i="5"/>
  <c r="CN25" i="5"/>
  <c r="CN21" i="5"/>
  <c r="CN12" i="5"/>
  <c r="CN16" i="5"/>
  <c r="J142" i="2"/>
  <c r="J39" i="2"/>
  <c r="U13" i="6"/>
  <c r="U17" i="6"/>
  <c r="U20" i="6"/>
  <c r="U21" i="6"/>
  <c r="U19" i="6"/>
  <c r="U27" i="6"/>
  <c r="U11" i="6"/>
  <c r="U10" i="6"/>
  <c r="U18" i="6"/>
  <c r="U25" i="6"/>
  <c r="U16" i="6"/>
  <c r="U24" i="6"/>
  <c r="U15" i="6"/>
  <c r="U22" i="6"/>
  <c r="U12" i="6"/>
  <c r="U23" i="6"/>
  <c r="U26" i="6"/>
  <c r="U14" i="6"/>
  <c r="DG27" i="6"/>
  <c r="DG23" i="6"/>
  <c r="DG24" i="6"/>
  <c r="DG17" i="6"/>
  <c r="DG15" i="6"/>
  <c r="DG18" i="6"/>
  <c r="DG20" i="6"/>
  <c r="DG26" i="6"/>
  <c r="DG16" i="6"/>
  <c r="ED7" i="6"/>
  <c r="H656" i="2"/>
  <c r="H605" i="2"/>
  <c r="CX26" i="5"/>
  <c r="CX27" i="5" s="1"/>
  <c r="D140" i="2"/>
  <c r="D37" i="2"/>
  <c r="D38" i="2" s="1"/>
  <c r="EL20" i="5"/>
  <c r="EL25" i="5"/>
  <c r="EL19" i="5"/>
  <c r="EL8" i="5"/>
  <c r="EL18" i="5"/>
  <c r="EL15" i="5"/>
  <c r="EL13" i="5"/>
  <c r="EL17" i="5"/>
  <c r="EL22" i="5"/>
  <c r="EL10" i="5"/>
  <c r="EL14" i="5"/>
  <c r="EL12" i="5"/>
  <c r="EL11" i="5"/>
  <c r="EL23" i="5"/>
  <c r="EL16" i="5"/>
  <c r="EL24" i="5"/>
  <c r="EL9" i="5"/>
  <c r="EL21" i="5"/>
  <c r="CX23" i="6"/>
  <c r="CX20" i="6"/>
  <c r="CX12" i="6"/>
  <c r="CX26" i="6"/>
  <c r="CX25" i="6"/>
  <c r="CX11" i="6"/>
  <c r="CX17" i="6"/>
  <c r="CX22" i="6"/>
  <c r="CX16" i="6"/>
  <c r="CX14" i="6"/>
  <c r="CX21" i="6"/>
  <c r="CX10" i="6"/>
  <c r="CX13" i="6"/>
  <c r="CX15" i="6"/>
  <c r="CX18" i="6"/>
  <c r="CX24" i="6"/>
  <c r="CX19" i="6"/>
  <c r="CX27" i="6"/>
  <c r="V26" i="5"/>
  <c r="V27" i="5" s="1"/>
  <c r="FF24" i="5"/>
  <c r="F26" i="2"/>
  <c r="F129" i="2"/>
  <c r="E295" i="2"/>
  <c r="E452" i="2" s="1"/>
  <c r="E503" i="2" s="1"/>
  <c r="E397" i="2"/>
  <c r="V7" i="6"/>
  <c r="D593" i="2"/>
  <c r="D644" i="2"/>
  <c r="AE7" i="6"/>
  <c r="D645" i="2"/>
  <c r="D594" i="2"/>
  <c r="AF26" i="5"/>
  <c r="AF27" i="5" s="1"/>
  <c r="D296" i="2"/>
  <c r="D398" i="2"/>
  <c r="EV25" i="5"/>
  <c r="EV21" i="5"/>
  <c r="EV10" i="5"/>
  <c r="EV9" i="5"/>
  <c r="EV16" i="5"/>
  <c r="EV24" i="5"/>
  <c r="EV11" i="5"/>
  <c r="EV13" i="5"/>
  <c r="EV23" i="5"/>
  <c r="EV15" i="5"/>
  <c r="EV17" i="5"/>
  <c r="EV20" i="5"/>
  <c r="EV22" i="5"/>
  <c r="EV18" i="5"/>
  <c r="EV8" i="5"/>
  <c r="EV26" i="5" s="1"/>
  <c r="EV27" i="5" s="1"/>
  <c r="EV12" i="5"/>
  <c r="EV14" i="5"/>
  <c r="EV19" i="5"/>
  <c r="CD20" i="5"/>
  <c r="CD17" i="5"/>
  <c r="CD19" i="5"/>
  <c r="CD16" i="5"/>
  <c r="CD15" i="5"/>
  <c r="CD18" i="5"/>
  <c r="CD21" i="5"/>
  <c r="CD11" i="5"/>
  <c r="CD23" i="5"/>
  <c r="CD10" i="5"/>
  <c r="CD22" i="5"/>
  <c r="CD25" i="5"/>
  <c r="CD9" i="5"/>
  <c r="CD8" i="5"/>
  <c r="CD24" i="5"/>
  <c r="CD13" i="5"/>
  <c r="CD14" i="5"/>
  <c r="CD12" i="5"/>
  <c r="E285" i="2"/>
  <c r="E442" i="2" s="1"/>
  <c r="E493" i="2" s="1"/>
  <c r="E387" i="2"/>
  <c r="H286" i="2"/>
  <c r="H443" i="2" s="1"/>
  <c r="H494" i="2" s="1"/>
  <c r="H388" i="2"/>
  <c r="J442" i="2"/>
  <c r="J493" i="2" s="1"/>
  <c r="I138" i="2"/>
  <c r="I35" i="2"/>
  <c r="BJ21" i="5"/>
  <c r="BJ24" i="5"/>
  <c r="BJ22" i="5"/>
  <c r="BJ9" i="5"/>
  <c r="BJ12" i="5"/>
  <c r="BJ19" i="5"/>
  <c r="BJ10" i="5"/>
  <c r="BJ15" i="5"/>
  <c r="BJ16" i="5"/>
  <c r="BJ20" i="5"/>
  <c r="BJ23" i="5"/>
  <c r="BJ17" i="5"/>
  <c r="BJ18" i="5"/>
  <c r="BJ11" i="5"/>
  <c r="BJ8" i="5"/>
  <c r="BJ14" i="5"/>
  <c r="FF14" i="5" s="1"/>
  <c r="BJ25" i="5"/>
  <c r="BJ13" i="5"/>
  <c r="J286" i="2"/>
  <c r="J388" i="2"/>
  <c r="DH26" i="5"/>
  <c r="DH27" i="5" s="1"/>
  <c r="F451" i="2"/>
  <c r="F502" i="2" s="1"/>
  <c r="DR20" i="5"/>
  <c r="DR11" i="5"/>
  <c r="DR23" i="5"/>
  <c r="DR21" i="5"/>
  <c r="DR18" i="5"/>
  <c r="DR12" i="5"/>
  <c r="FF12" i="5" s="1"/>
  <c r="DR22" i="5"/>
  <c r="DR9" i="5"/>
  <c r="DR25" i="5"/>
  <c r="DR16" i="5"/>
  <c r="DR13" i="5"/>
  <c r="DR24" i="5"/>
  <c r="DR14" i="5"/>
  <c r="DR19" i="5"/>
  <c r="DR8" i="5"/>
  <c r="DR17" i="5"/>
  <c r="DR15" i="5"/>
  <c r="DR10" i="5"/>
  <c r="FF10" i="5" s="1"/>
  <c r="F295" i="2"/>
  <c r="F397" i="2"/>
  <c r="DD7" i="6"/>
  <c r="DG12" i="6" s="1"/>
  <c r="I602" i="2"/>
  <c r="I653" i="2"/>
  <c r="D285" i="2"/>
  <c r="D442" i="2" s="1"/>
  <c r="D493" i="2" s="1"/>
  <c r="D387" i="2"/>
  <c r="I285" i="2"/>
  <c r="I442" i="2" s="1"/>
  <c r="I493" i="2" s="1"/>
  <c r="I387" i="2"/>
  <c r="E451" i="2"/>
  <c r="E502" i="2" s="1"/>
  <c r="AZ24" i="5"/>
  <c r="AZ18" i="5"/>
  <c r="FF18" i="5" s="1"/>
  <c r="AZ12" i="5"/>
  <c r="AZ16" i="5"/>
  <c r="FF16" i="5" s="1"/>
  <c r="AZ19" i="5"/>
  <c r="FF19" i="5" s="1"/>
  <c r="AZ23" i="5"/>
  <c r="FF23" i="5" s="1"/>
  <c r="AZ9" i="5"/>
  <c r="FF9" i="5" s="1"/>
  <c r="AZ13" i="5"/>
  <c r="FF13" i="5" s="1"/>
  <c r="AZ17" i="5"/>
  <c r="FF17" i="5" s="1"/>
  <c r="AZ22" i="5"/>
  <c r="FF22" i="5" s="1"/>
  <c r="AZ10" i="5"/>
  <c r="AZ14" i="5"/>
  <c r="AZ8" i="5"/>
  <c r="AZ25" i="5"/>
  <c r="FF25" i="5" s="1"/>
  <c r="AZ21" i="5"/>
  <c r="FF21" i="5" s="1"/>
  <c r="AZ11" i="5"/>
  <c r="FF11" i="5" s="1"/>
  <c r="AZ15" i="5"/>
  <c r="FF15" i="5" s="1"/>
  <c r="AZ20" i="5"/>
  <c r="FF20" i="5" s="1"/>
  <c r="AS7" i="6" l="1"/>
  <c r="I595" i="2"/>
  <c r="I646" i="2"/>
  <c r="I139" i="2"/>
  <c r="I36" i="2"/>
  <c r="DR7" i="6"/>
  <c r="E655" i="2"/>
  <c r="E604" i="2"/>
  <c r="AN7" i="6"/>
  <c r="D595" i="2"/>
  <c r="D646" i="2"/>
  <c r="DS7" i="6"/>
  <c r="F655" i="2"/>
  <c r="F604" i="2"/>
  <c r="AT7" i="6"/>
  <c r="J646" i="2"/>
  <c r="J595" i="2"/>
  <c r="AO7" i="6"/>
  <c r="E646" i="2"/>
  <c r="E595" i="2"/>
  <c r="AD14" i="6"/>
  <c r="AD20" i="6"/>
  <c r="AD26" i="6"/>
  <c r="AD27" i="6"/>
  <c r="AD21" i="6"/>
  <c r="AD18" i="6"/>
  <c r="AD11" i="6"/>
  <c r="AD25" i="6"/>
  <c r="AD12" i="6"/>
  <c r="AD17" i="6"/>
  <c r="AD10" i="6"/>
  <c r="AD13" i="6"/>
  <c r="AD19" i="6"/>
  <c r="AD15" i="6"/>
  <c r="AD16" i="6"/>
  <c r="AD22" i="6"/>
  <c r="AD23" i="6"/>
  <c r="AD24" i="6"/>
  <c r="F130" i="2"/>
  <c r="F27" i="2"/>
  <c r="J299" i="2"/>
  <c r="J401" i="2"/>
  <c r="H297" i="2"/>
  <c r="H399" i="2"/>
  <c r="F140" i="2"/>
  <c r="F37" i="2"/>
  <c r="F38" i="2" s="1"/>
  <c r="AR7" i="6"/>
  <c r="H595" i="2"/>
  <c r="H646" i="2"/>
  <c r="I286" i="2"/>
  <c r="I443" i="2" s="1"/>
  <c r="I494" i="2" s="1"/>
  <c r="I388" i="2"/>
  <c r="AP7" i="6"/>
  <c r="F646" i="2"/>
  <c r="F595" i="2"/>
  <c r="H287" i="2"/>
  <c r="H389" i="2"/>
  <c r="EX7" i="6"/>
  <c r="J607" i="2"/>
  <c r="J658" i="2"/>
  <c r="F452" i="2"/>
  <c r="F503" i="2" s="1"/>
  <c r="DR26" i="5"/>
  <c r="DR27" i="5" s="1"/>
  <c r="CD26" i="5"/>
  <c r="CD27" i="5" s="1"/>
  <c r="D453" i="2"/>
  <c r="D504" i="2" s="1"/>
  <c r="EL26" i="5"/>
  <c r="EL27" i="5" s="1"/>
  <c r="D39" i="2"/>
  <c r="D142" i="2"/>
  <c r="DG19" i="6"/>
  <c r="DG13" i="6"/>
  <c r="DG11" i="6"/>
  <c r="DG14" i="6"/>
  <c r="EO7" i="6"/>
  <c r="J657" i="2"/>
  <c r="J606" i="2"/>
  <c r="F296" i="2"/>
  <c r="F398" i="2"/>
  <c r="D130" i="2"/>
  <c r="D27" i="2"/>
  <c r="AG7" i="6"/>
  <c r="AM10" i="6" s="1"/>
  <c r="F594" i="2"/>
  <c r="F645" i="2"/>
  <c r="E130" i="2"/>
  <c r="E27" i="2"/>
  <c r="H453" i="2"/>
  <c r="H504" i="2" s="1"/>
  <c r="BA7" i="6"/>
  <c r="H647" i="2"/>
  <c r="H596" i="2"/>
  <c r="EA7" i="6"/>
  <c r="E605" i="2"/>
  <c r="E656" i="2"/>
  <c r="D297" i="2"/>
  <c r="D399" i="2"/>
  <c r="CN26" i="5"/>
  <c r="CN27" i="5" s="1"/>
  <c r="E140" i="2"/>
  <c r="E37" i="2"/>
  <c r="E38" i="2" s="1"/>
  <c r="DZ7" i="6"/>
  <c r="D656" i="2"/>
  <c r="D605" i="2"/>
  <c r="DV7" i="6"/>
  <c r="I604" i="2"/>
  <c r="I655" i="2"/>
  <c r="EB26" i="5"/>
  <c r="EB27" i="5" s="1"/>
  <c r="D286" i="2"/>
  <c r="D443" i="2" s="1"/>
  <c r="D494" i="2" s="1"/>
  <c r="D388" i="2"/>
  <c r="J131" i="2"/>
  <c r="J28" i="2"/>
  <c r="E286" i="2"/>
  <c r="E443" i="2" s="1"/>
  <c r="E494" i="2" s="1"/>
  <c r="E388" i="2"/>
  <c r="CO28" i="6"/>
  <c r="CO29" i="6" s="1"/>
  <c r="AZ26" i="5"/>
  <c r="AZ27" i="5" s="1"/>
  <c r="J443" i="2"/>
  <c r="J494" i="2" s="1"/>
  <c r="BJ26" i="5"/>
  <c r="BJ27" i="5" s="1"/>
  <c r="I295" i="2"/>
  <c r="I452" i="2" s="1"/>
  <c r="I503" i="2" s="1"/>
  <c r="I397" i="2"/>
  <c r="F286" i="2"/>
  <c r="F443" i="2" s="1"/>
  <c r="F494" i="2" s="1"/>
  <c r="F388" i="2"/>
  <c r="CX28" i="6"/>
  <c r="CX29" i="6" s="1"/>
  <c r="DG10" i="6"/>
  <c r="DG22" i="6"/>
  <c r="DG21" i="6"/>
  <c r="DG25" i="6"/>
  <c r="U28" i="6"/>
  <c r="U29" i="6" s="1"/>
  <c r="J143" i="2"/>
  <c r="J40" i="2"/>
  <c r="H142" i="2"/>
  <c r="H39" i="2"/>
  <c r="E296" i="2"/>
  <c r="E453" i="2" s="1"/>
  <c r="E504" i="2" s="1"/>
  <c r="E398" i="2"/>
  <c r="AJ7" i="6"/>
  <c r="AM14" i="6" s="1"/>
  <c r="I645" i="2"/>
  <c r="I594" i="2"/>
  <c r="FF8" i="5"/>
  <c r="FF26" i="5" s="1"/>
  <c r="FF27" i="5" s="1"/>
  <c r="BT26" i="5"/>
  <c r="BT27" i="5" s="1"/>
  <c r="I27" i="2"/>
  <c r="I130" i="2"/>
  <c r="J287" i="2"/>
  <c r="J389" i="2"/>
  <c r="H131" i="2"/>
  <c r="H28" i="2"/>
  <c r="DP16" i="6"/>
  <c r="DP10" i="6"/>
  <c r="DP23" i="6"/>
  <c r="DP21" i="6"/>
  <c r="DP14" i="6"/>
  <c r="DP27" i="6"/>
  <c r="DP13" i="6"/>
  <c r="DP15" i="6"/>
  <c r="DP18" i="6"/>
  <c r="DP12" i="6"/>
  <c r="DP22" i="6"/>
  <c r="DP25" i="6"/>
  <c r="DP11" i="6"/>
  <c r="DP19" i="6"/>
  <c r="DP20" i="6"/>
  <c r="DP24" i="6"/>
  <c r="DP17" i="6"/>
  <c r="DP26" i="6"/>
  <c r="DP28" i="6" l="1"/>
  <c r="DP29" i="6" s="1"/>
  <c r="H299" i="2"/>
  <c r="H401" i="2"/>
  <c r="EE7" i="6"/>
  <c r="I656" i="2"/>
  <c r="I605" i="2"/>
  <c r="J288" i="2"/>
  <c r="J445" i="2" s="1"/>
  <c r="J496" i="2" s="1"/>
  <c r="J390" i="2"/>
  <c r="E287" i="2"/>
  <c r="E444" i="2" s="1"/>
  <c r="E495" i="2" s="1"/>
  <c r="E389" i="2"/>
  <c r="D131" i="2"/>
  <c r="D28" i="2"/>
  <c r="D299" i="2"/>
  <c r="D456" i="2" s="1"/>
  <c r="D507" i="2" s="1"/>
  <c r="D401" i="2"/>
  <c r="AM12" i="6"/>
  <c r="AM28" i="6" s="1"/>
  <c r="AM29" i="6" s="1"/>
  <c r="AM11" i="6"/>
  <c r="AM13" i="6"/>
  <c r="AM22" i="6"/>
  <c r="AM20" i="6"/>
  <c r="EB7" i="6"/>
  <c r="F605" i="2"/>
  <c r="F656" i="2"/>
  <c r="F131" i="2"/>
  <c r="F28" i="2"/>
  <c r="I296" i="2"/>
  <c r="I453" i="2" s="1"/>
  <c r="I504" i="2" s="1"/>
  <c r="I398" i="2"/>
  <c r="J444" i="2"/>
  <c r="J495" i="2" s="1"/>
  <c r="J144" i="2"/>
  <c r="J41" i="2"/>
  <c r="EH24" i="6"/>
  <c r="EH17" i="6"/>
  <c r="EH11" i="6"/>
  <c r="EH25" i="6"/>
  <c r="EH14" i="6"/>
  <c r="EH16" i="6"/>
  <c r="EH27" i="6"/>
  <c r="EH20" i="6"/>
  <c r="EH12" i="6"/>
  <c r="EH13" i="6"/>
  <c r="EH15" i="6"/>
  <c r="EH21" i="6"/>
  <c r="EH23" i="6"/>
  <c r="EH18" i="6"/>
  <c r="EH19" i="6"/>
  <c r="EH22" i="6"/>
  <c r="EH10" i="6"/>
  <c r="EH26" i="6"/>
  <c r="D287" i="2"/>
  <c r="D389" i="2"/>
  <c r="D143" i="2"/>
  <c r="D40" i="2"/>
  <c r="AM23" i="6"/>
  <c r="AM25" i="6"/>
  <c r="AM19" i="6"/>
  <c r="AM21" i="6"/>
  <c r="EI7" i="6"/>
  <c r="D606" i="2"/>
  <c r="D657" i="2"/>
  <c r="H444" i="2"/>
  <c r="H495" i="2" s="1"/>
  <c r="H454" i="2"/>
  <c r="H505" i="2" s="1"/>
  <c r="F287" i="2"/>
  <c r="F444" i="2" s="1"/>
  <c r="F495" i="2" s="1"/>
  <c r="F389" i="2"/>
  <c r="AD28" i="6"/>
  <c r="AD29" i="6" s="1"/>
  <c r="I287" i="2"/>
  <c r="I389" i="2"/>
  <c r="EJ7" i="6"/>
  <c r="E657" i="2"/>
  <c r="E606" i="2"/>
  <c r="J300" i="2"/>
  <c r="J457" i="2" s="1"/>
  <c r="J508" i="2" s="1"/>
  <c r="J402" i="2"/>
  <c r="AY7" i="6"/>
  <c r="F596" i="2"/>
  <c r="F647" i="2"/>
  <c r="BC7" i="6"/>
  <c r="J596" i="2"/>
  <c r="J647" i="2"/>
  <c r="AX7" i="6"/>
  <c r="E596" i="2"/>
  <c r="E647" i="2"/>
  <c r="AW7" i="6"/>
  <c r="D647" i="2"/>
  <c r="D596" i="2"/>
  <c r="E142" i="2"/>
  <c r="E39" i="2"/>
  <c r="EM7" i="6"/>
  <c r="H606" i="2"/>
  <c r="H657" i="2"/>
  <c r="AM15" i="6"/>
  <c r="AM24" i="6"/>
  <c r="AM27" i="6"/>
  <c r="BB7" i="6"/>
  <c r="I647" i="2"/>
  <c r="I596" i="2"/>
  <c r="F142" i="2"/>
  <c r="F39" i="2"/>
  <c r="DY21" i="6"/>
  <c r="DY11" i="6"/>
  <c r="DY10" i="6"/>
  <c r="DY20" i="6"/>
  <c r="DY24" i="6"/>
  <c r="DY17" i="6"/>
  <c r="DY15" i="6"/>
  <c r="DY14" i="6"/>
  <c r="DY27" i="6"/>
  <c r="DY26" i="6"/>
  <c r="DY25" i="6"/>
  <c r="DY18" i="6"/>
  <c r="DY16" i="6"/>
  <c r="DY23" i="6"/>
  <c r="DY13" i="6"/>
  <c r="DY22" i="6"/>
  <c r="DY19" i="6"/>
  <c r="DY12" i="6"/>
  <c r="H288" i="2"/>
  <c r="H390" i="2"/>
  <c r="I131" i="2"/>
  <c r="I28" i="2"/>
  <c r="H143" i="2"/>
  <c r="H40" i="2"/>
  <c r="DG28" i="6"/>
  <c r="DG29" i="6" s="1"/>
  <c r="E297" i="2"/>
  <c r="E454" i="2" s="1"/>
  <c r="E505" i="2" s="1"/>
  <c r="E399" i="2"/>
  <c r="D454" i="2"/>
  <c r="D505" i="2" s="1"/>
  <c r="E131" i="2"/>
  <c r="E28" i="2"/>
  <c r="F453" i="2"/>
  <c r="F504" i="2" s="1"/>
  <c r="AM26" i="6"/>
  <c r="AM17" i="6"/>
  <c r="AM16" i="6"/>
  <c r="AM18" i="6"/>
  <c r="F297" i="2"/>
  <c r="F454" i="2" s="1"/>
  <c r="F505" i="2" s="1"/>
  <c r="F399" i="2"/>
  <c r="J456" i="2"/>
  <c r="J507" i="2" s="1"/>
  <c r="AV10" i="6"/>
  <c r="AV17" i="6"/>
  <c r="AV12" i="6"/>
  <c r="AV15" i="6"/>
  <c r="AV22" i="6"/>
  <c r="AV27" i="6"/>
  <c r="AV16" i="6"/>
  <c r="AV14" i="6"/>
  <c r="AV25" i="6"/>
  <c r="AV19" i="6"/>
  <c r="AV11" i="6"/>
  <c r="AV18" i="6"/>
  <c r="AV24" i="6"/>
  <c r="AV13" i="6"/>
  <c r="AV20" i="6"/>
  <c r="AV26" i="6"/>
  <c r="AV21" i="6"/>
  <c r="AV23" i="6"/>
  <c r="I140" i="2"/>
  <c r="I37" i="2"/>
  <c r="I38" i="2" s="1"/>
  <c r="ET7" i="6" l="1"/>
  <c r="F607" i="2"/>
  <c r="F658" i="2"/>
  <c r="ER7" i="6"/>
  <c r="D658" i="2"/>
  <c r="D607" i="2"/>
  <c r="F143" i="2"/>
  <c r="F40" i="2"/>
  <c r="I142" i="2"/>
  <c r="I39" i="2"/>
  <c r="J660" i="2"/>
  <c r="J609" i="2"/>
  <c r="ES7" i="6"/>
  <c r="E607" i="2"/>
  <c r="E658" i="2"/>
  <c r="J610" i="2"/>
  <c r="J661" i="2"/>
  <c r="BH7" i="6"/>
  <c r="F648" i="2"/>
  <c r="F597" i="2"/>
  <c r="J145" i="2"/>
  <c r="J42" i="2"/>
  <c r="J43" i="2" s="1"/>
  <c r="EN7" i="6"/>
  <c r="EQ16" i="6" s="1"/>
  <c r="I606" i="2"/>
  <c r="I657" i="2"/>
  <c r="D609" i="2"/>
  <c r="D660" i="2"/>
  <c r="BG7" i="6"/>
  <c r="E648" i="2"/>
  <c r="E597" i="2"/>
  <c r="I297" i="2"/>
  <c r="I454" i="2" s="1"/>
  <c r="I505" i="2" s="1"/>
  <c r="I399" i="2"/>
  <c r="E288" i="2"/>
  <c r="E390" i="2"/>
  <c r="I288" i="2"/>
  <c r="I445" i="2" s="1"/>
  <c r="I496" i="2" s="1"/>
  <c r="I390" i="2"/>
  <c r="E143" i="2"/>
  <c r="E40" i="2"/>
  <c r="BE23" i="6"/>
  <c r="BE24" i="6"/>
  <c r="BE20" i="6"/>
  <c r="BE22" i="6"/>
  <c r="BE21" i="6"/>
  <c r="BE16" i="6"/>
  <c r="BE14" i="6"/>
  <c r="BE18" i="6"/>
  <c r="BE12" i="6"/>
  <c r="BE19" i="6"/>
  <c r="BE26" i="6"/>
  <c r="BE17" i="6"/>
  <c r="BE15" i="6"/>
  <c r="BE11" i="6"/>
  <c r="BE13" i="6"/>
  <c r="BE10" i="6"/>
  <c r="BE28" i="6" s="1"/>
  <c r="BE29" i="6" s="1"/>
  <c r="BE25" i="6"/>
  <c r="BE27" i="6"/>
  <c r="I444" i="2"/>
  <c r="I495" i="2" s="1"/>
  <c r="EV7" i="6"/>
  <c r="H658" i="2"/>
  <c r="H607" i="2"/>
  <c r="EQ18" i="6"/>
  <c r="EQ14" i="6"/>
  <c r="EQ15" i="6"/>
  <c r="EQ26" i="6"/>
  <c r="EQ17" i="6"/>
  <c r="D444" i="2"/>
  <c r="D495" i="2" s="1"/>
  <c r="J301" i="2"/>
  <c r="J403" i="2"/>
  <c r="H144" i="2"/>
  <c r="H41" i="2"/>
  <c r="E299" i="2"/>
  <c r="E401" i="2"/>
  <c r="BJ7" i="6"/>
  <c r="H597" i="2"/>
  <c r="H648" i="2"/>
  <c r="D144" i="2"/>
  <c r="D41" i="2"/>
  <c r="BL7" i="6"/>
  <c r="J648" i="2"/>
  <c r="J597" i="2"/>
  <c r="F288" i="2"/>
  <c r="F445" i="2" s="1"/>
  <c r="F496" i="2" s="1"/>
  <c r="F390" i="2"/>
  <c r="D288" i="2"/>
  <c r="D445" i="2" s="1"/>
  <c r="D496" i="2" s="1"/>
  <c r="D390" i="2"/>
  <c r="BU7" i="6"/>
  <c r="J598" i="2"/>
  <c r="J649" i="2"/>
  <c r="AV28" i="6"/>
  <c r="AV29" i="6" s="1"/>
  <c r="EK7" i="6"/>
  <c r="EQ22" i="6" s="1"/>
  <c r="F657" i="2"/>
  <c r="F606" i="2"/>
  <c r="H300" i="2"/>
  <c r="H402" i="2"/>
  <c r="H445" i="2"/>
  <c r="H496" i="2" s="1"/>
  <c r="DY28" i="6"/>
  <c r="DY29" i="6" s="1"/>
  <c r="F299" i="2"/>
  <c r="F401" i="2"/>
  <c r="D300" i="2"/>
  <c r="D402" i="2"/>
  <c r="EH28" i="6"/>
  <c r="EH29" i="6" s="1"/>
  <c r="H456" i="2"/>
  <c r="H507" i="2" s="1"/>
  <c r="BQ7" i="6" l="1"/>
  <c r="F598" i="2"/>
  <c r="F649" i="2"/>
  <c r="H145" i="2"/>
  <c r="H42" i="2"/>
  <c r="H43" i="2" s="1"/>
  <c r="BT7" i="6"/>
  <c r="I649" i="2"/>
  <c r="I598" i="2"/>
  <c r="J458" i="2"/>
  <c r="J509" i="2" s="1"/>
  <c r="EQ20" i="6"/>
  <c r="EQ19" i="6"/>
  <c r="E300" i="2"/>
  <c r="E402" i="2"/>
  <c r="EZ26" i="6"/>
  <c r="EZ15" i="6"/>
  <c r="EZ23" i="6"/>
  <c r="EZ10" i="6"/>
  <c r="EZ25" i="6"/>
  <c r="EZ20" i="6"/>
  <c r="EZ22" i="6"/>
  <c r="EZ16" i="6"/>
  <c r="EZ21" i="6"/>
  <c r="EQ25" i="6"/>
  <c r="E445" i="2"/>
  <c r="E496" i="2" s="1"/>
  <c r="J302" i="2"/>
  <c r="J459" i="2" s="1"/>
  <c r="J510" i="2" s="1"/>
  <c r="J404" i="2"/>
  <c r="F300" i="2"/>
  <c r="F457" i="2" s="1"/>
  <c r="F508" i="2" s="1"/>
  <c r="F402" i="2"/>
  <c r="BO7" i="6"/>
  <c r="D649" i="2"/>
  <c r="D598" i="2"/>
  <c r="D145" i="2"/>
  <c r="D42" i="2"/>
  <c r="D43" i="2" s="1"/>
  <c r="E144" i="2"/>
  <c r="E41" i="2"/>
  <c r="EW7" i="6"/>
  <c r="EZ11" i="6" s="1"/>
  <c r="I658" i="2"/>
  <c r="I607" i="2"/>
  <c r="I299" i="2"/>
  <c r="I456" i="2" s="1"/>
  <c r="I507" i="2" s="1"/>
  <c r="I401" i="2"/>
  <c r="BS7" i="6"/>
  <c r="H649" i="2"/>
  <c r="H598" i="2"/>
  <c r="D301" i="2"/>
  <c r="D403" i="2"/>
  <c r="H301" i="2"/>
  <c r="H403" i="2"/>
  <c r="EQ12" i="6"/>
  <c r="EQ23" i="6"/>
  <c r="BK7" i="6"/>
  <c r="I597" i="2"/>
  <c r="I648" i="2"/>
  <c r="J147" i="2"/>
  <c r="J44" i="2"/>
  <c r="J45" i="2" s="1"/>
  <c r="F144" i="2"/>
  <c r="F41" i="2"/>
  <c r="BF7" i="6"/>
  <c r="D597" i="2"/>
  <c r="D648" i="2"/>
  <c r="EQ11" i="6"/>
  <c r="EQ21" i="6"/>
  <c r="EQ13" i="6"/>
  <c r="H609" i="2"/>
  <c r="H660" i="2"/>
  <c r="D457" i="2"/>
  <c r="D508" i="2" s="1"/>
  <c r="F456" i="2"/>
  <c r="F507" i="2" s="1"/>
  <c r="H457" i="2"/>
  <c r="H508" i="2" s="1"/>
  <c r="E456" i="2"/>
  <c r="E507" i="2" s="1"/>
  <c r="EQ10" i="6"/>
  <c r="EQ28" i="6" s="1"/>
  <c r="EQ29" i="6" s="1"/>
  <c r="EQ27" i="6"/>
  <c r="EQ24" i="6"/>
  <c r="I143" i="2"/>
  <c r="I40" i="2"/>
  <c r="H661" i="2" l="1"/>
  <c r="H610" i="2"/>
  <c r="F301" i="2"/>
  <c r="F403" i="2"/>
  <c r="I609" i="2"/>
  <c r="I660" i="2"/>
  <c r="E145" i="2"/>
  <c r="E42" i="2"/>
  <c r="E43" i="2" s="1"/>
  <c r="F610" i="2"/>
  <c r="F661" i="2"/>
  <c r="J662" i="2"/>
  <c r="J611" i="2"/>
  <c r="H147" i="2"/>
  <c r="H44" i="2"/>
  <c r="H45" i="2" s="1"/>
  <c r="F660" i="2"/>
  <c r="F609" i="2"/>
  <c r="J149" i="2"/>
  <c r="J46" i="2"/>
  <c r="H458" i="2"/>
  <c r="H509" i="2" s="1"/>
  <c r="E301" i="2"/>
  <c r="E403" i="2"/>
  <c r="EZ14" i="6"/>
  <c r="EZ12" i="6"/>
  <c r="EZ28" i="6" s="1"/>
  <c r="EZ29" i="6" s="1"/>
  <c r="EZ13" i="6"/>
  <c r="EZ19" i="6"/>
  <c r="E457" i="2"/>
  <c r="E508" i="2" s="1"/>
  <c r="H302" i="2"/>
  <c r="H459" i="2" s="1"/>
  <c r="H510" i="2" s="1"/>
  <c r="H404" i="2"/>
  <c r="I41" i="2"/>
  <c r="I144" i="2"/>
  <c r="D661" i="2"/>
  <c r="D610" i="2"/>
  <c r="BN15" i="6"/>
  <c r="BN24" i="6"/>
  <c r="BN13" i="6"/>
  <c r="BN18" i="6"/>
  <c r="BN14" i="6"/>
  <c r="BN12" i="6"/>
  <c r="BN22" i="6"/>
  <c r="BN23" i="6"/>
  <c r="BN16" i="6"/>
  <c r="BN17" i="6"/>
  <c r="BN27" i="6"/>
  <c r="BN25" i="6"/>
  <c r="BN21" i="6"/>
  <c r="BN11" i="6"/>
  <c r="BN19" i="6"/>
  <c r="BN26" i="6"/>
  <c r="BN20" i="6"/>
  <c r="BN10" i="6"/>
  <c r="J304" i="2"/>
  <c r="J461" i="2" s="1"/>
  <c r="J512" i="2" s="1"/>
  <c r="J406" i="2"/>
  <c r="D147" i="2"/>
  <c r="D44" i="2"/>
  <c r="D45" i="2" s="1"/>
  <c r="FG7" i="6"/>
  <c r="J612" i="2"/>
  <c r="J663" i="2"/>
  <c r="I300" i="2"/>
  <c r="I402" i="2"/>
  <c r="E660" i="2"/>
  <c r="E609" i="2"/>
  <c r="F145" i="2"/>
  <c r="F42" i="2"/>
  <c r="F43" i="2" s="1"/>
  <c r="D458" i="2"/>
  <c r="D509" i="2" s="1"/>
  <c r="D302" i="2"/>
  <c r="D459" i="2" s="1"/>
  <c r="D510" i="2" s="1"/>
  <c r="D404" i="2"/>
  <c r="BP7" i="6"/>
  <c r="BW11" i="6" s="1"/>
  <c r="E598" i="2"/>
  <c r="E649" i="2"/>
  <c r="EZ27" i="6"/>
  <c r="EZ18" i="6"/>
  <c r="EZ24" i="6"/>
  <c r="EZ17" i="6"/>
  <c r="F147" i="2" l="1"/>
  <c r="F44" i="2"/>
  <c r="F45" i="2" s="1"/>
  <c r="BW27" i="6"/>
  <c r="D304" i="2"/>
  <c r="D461" i="2" s="1"/>
  <c r="D512" i="2" s="1"/>
  <c r="D406" i="2"/>
  <c r="FA7" i="6"/>
  <c r="D663" i="2"/>
  <c r="D612" i="2"/>
  <c r="BW25" i="6"/>
  <c r="BW15" i="6"/>
  <c r="BW20" i="6"/>
  <c r="BW21" i="6"/>
  <c r="BW17" i="6"/>
  <c r="FP7" i="6"/>
  <c r="J665" i="2"/>
  <c r="J614" i="2"/>
  <c r="FE7" i="6"/>
  <c r="H663" i="2"/>
  <c r="H612" i="2"/>
  <c r="H611" i="2"/>
  <c r="H662" i="2"/>
  <c r="E147" i="2"/>
  <c r="E44" i="2"/>
  <c r="E45" i="2" s="1"/>
  <c r="D611" i="2"/>
  <c r="D662" i="2"/>
  <c r="BW10" i="6"/>
  <c r="BW19" i="6"/>
  <c r="BW12" i="6"/>
  <c r="BW24" i="6"/>
  <c r="D46" i="2"/>
  <c r="D149" i="2"/>
  <c r="BN28" i="6"/>
  <c r="BN29" i="6" s="1"/>
  <c r="I301" i="2"/>
  <c r="I458" i="2" s="1"/>
  <c r="I509" i="2" s="1"/>
  <c r="I403" i="2"/>
  <c r="E610" i="2"/>
  <c r="E661" i="2"/>
  <c r="J150" i="2"/>
  <c r="J47" i="2"/>
  <c r="H149" i="2"/>
  <c r="H46" i="2"/>
  <c r="E302" i="2"/>
  <c r="E459" i="2" s="1"/>
  <c r="E510" i="2" s="1"/>
  <c r="E404" i="2"/>
  <c r="F458" i="2"/>
  <c r="F509" i="2" s="1"/>
  <c r="BW16" i="6"/>
  <c r="BW14" i="6"/>
  <c r="BW26" i="6"/>
  <c r="I145" i="2"/>
  <c r="I42" i="2"/>
  <c r="I43" i="2" s="1"/>
  <c r="J306" i="2"/>
  <c r="J408" i="2"/>
  <c r="H304" i="2"/>
  <c r="H406" i="2"/>
  <c r="F302" i="2"/>
  <c r="F404" i="2"/>
  <c r="I457" i="2"/>
  <c r="I508" i="2" s="1"/>
  <c r="BW18" i="6"/>
  <c r="BW13" i="6"/>
  <c r="BW22" i="6"/>
  <c r="BW23" i="6"/>
  <c r="E458" i="2"/>
  <c r="E509" i="2" s="1"/>
  <c r="F662" i="2" l="1"/>
  <c r="F611" i="2"/>
  <c r="H306" i="2"/>
  <c r="H463" i="2" s="1"/>
  <c r="H514" i="2" s="1"/>
  <c r="H408" i="2"/>
  <c r="FJ7" i="6"/>
  <c r="D614" i="2"/>
  <c r="D665" i="2"/>
  <c r="F459" i="2"/>
  <c r="F510" i="2" s="1"/>
  <c r="J463" i="2"/>
  <c r="J514" i="2" s="1"/>
  <c r="J151" i="2"/>
  <c r="J48" i="2"/>
  <c r="J49" i="2" s="1"/>
  <c r="D306" i="2"/>
  <c r="D408" i="2"/>
  <c r="E149" i="2"/>
  <c r="E46" i="2"/>
  <c r="E662" i="2"/>
  <c r="E611" i="2"/>
  <c r="I44" i="2"/>
  <c r="I45" i="2" s="1"/>
  <c r="I147" i="2"/>
  <c r="FB7" i="6"/>
  <c r="E612" i="2"/>
  <c r="E663" i="2"/>
  <c r="J307" i="2"/>
  <c r="J464" i="2" s="1"/>
  <c r="J515" i="2" s="1"/>
  <c r="J409" i="2"/>
  <c r="I611" i="2"/>
  <c r="I662" i="2"/>
  <c r="D150" i="2"/>
  <c r="D47" i="2"/>
  <c r="BW28" i="6"/>
  <c r="BW29" i="6" s="1"/>
  <c r="E304" i="2"/>
  <c r="E406" i="2"/>
  <c r="F46" i="2"/>
  <c r="F149" i="2"/>
  <c r="I661" i="2"/>
  <c r="I610" i="2"/>
  <c r="H461" i="2"/>
  <c r="H512" i="2" s="1"/>
  <c r="I302" i="2"/>
  <c r="I459" i="2" s="1"/>
  <c r="I510" i="2" s="1"/>
  <c r="I404" i="2"/>
  <c r="H150" i="2"/>
  <c r="H47" i="2"/>
  <c r="F304" i="2"/>
  <c r="F406" i="2"/>
  <c r="FF7" i="6" l="1"/>
  <c r="I663" i="2"/>
  <c r="I612" i="2"/>
  <c r="F306" i="2"/>
  <c r="F408" i="2"/>
  <c r="D307" i="2"/>
  <c r="D464" i="2" s="1"/>
  <c r="D515" i="2" s="1"/>
  <c r="D409" i="2"/>
  <c r="GH7" i="6"/>
  <c r="J668" i="2"/>
  <c r="J617" i="2"/>
  <c r="I304" i="2"/>
  <c r="I461" i="2" s="1"/>
  <c r="I512" i="2" s="1"/>
  <c r="I406" i="2"/>
  <c r="E150" i="2"/>
  <c r="E47" i="2"/>
  <c r="J153" i="2"/>
  <c r="J50" i="2"/>
  <c r="J51" i="2" s="1"/>
  <c r="J52" i="2" s="1"/>
  <c r="FW7" i="6"/>
  <c r="H667" i="2"/>
  <c r="H616" i="2"/>
  <c r="H151" i="2"/>
  <c r="H48" i="2"/>
  <c r="H49" i="2" s="1"/>
  <c r="FN7" i="6"/>
  <c r="H614" i="2"/>
  <c r="H665" i="2"/>
  <c r="F47" i="2"/>
  <c r="F150" i="2"/>
  <c r="FI16" i="6"/>
  <c r="E461" i="2"/>
  <c r="E512" i="2" s="1"/>
  <c r="I149" i="2"/>
  <c r="I46" i="2"/>
  <c r="E306" i="2"/>
  <c r="E408" i="2"/>
  <c r="J308" i="2"/>
  <c r="J465" i="2" s="1"/>
  <c r="J516" i="2" s="1"/>
  <c r="J618" i="2" s="1"/>
  <c r="J410" i="2"/>
  <c r="H307" i="2"/>
  <c r="H409" i="2"/>
  <c r="FY7" i="6"/>
  <c r="J616" i="2"/>
  <c r="J667" i="2"/>
  <c r="F461" i="2"/>
  <c r="F512" i="2" s="1"/>
  <c r="D151" i="2"/>
  <c r="D48" i="2"/>
  <c r="D49" i="2" s="1"/>
  <c r="D463" i="2"/>
  <c r="D514" i="2" s="1"/>
  <c r="FC7" i="6"/>
  <c r="FI14" i="6" s="1"/>
  <c r="F612" i="2"/>
  <c r="F663" i="2"/>
  <c r="D50" i="2" l="1"/>
  <c r="D51" i="2" s="1"/>
  <c r="D52" i="2" s="1"/>
  <c r="D153" i="2"/>
  <c r="FK7" i="6"/>
  <c r="E665" i="2"/>
  <c r="E614" i="2"/>
  <c r="F307" i="2"/>
  <c r="F464" i="2" s="1"/>
  <c r="F515" i="2" s="1"/>
  <c r="F409" i="2"/>
  <c r="E151" i="2"/>
  <c r="E48" i="2"/>
  <c r="E49" i="2" s="1"/>
  <c r="D308" i="2"/>
  <c r="D465" i="2" s="1"/>
  <c r="D516" i="2" s="1"/>
  <c r="D410" i="2"/>
  <c r="H464" i="2"/>
  <c r="H515" i="2" s="1"/>
  <c r="E463" i="2"/>
  <c r="E514" i="2" s="1"/>
  <c r="H153" i="2"/>
  <c r="H50" i="2"/>
  <c r="H51" i="2" s="1"/>
  <c r="H52" i="2" s="1"/>
  <c r="E307" i="2"/>
  <c r="E409" i="2"/>
  <c r="FS7" i="6"/>
  <c r="D667" i="2"/>
  <c r="D616" i="2"/>
  <c r="I306" i="2"/>
  <c r="I408" i="2"/>
  <c r="J310" i="2"/>
  <c r="J412" i="2"/>
  <c r="FO7" i="6"/>
  <c r="I614" i="2"/>
  <c r="I665" i="2"/>
  <c r="GB7" i="6"/>
  <c r="D617" i="2"/>
  <c r="D668" i="2"/>
  <c r="F151" i="2"/>
  <c r="F48" i="2"/>
  <c r="F49" i="2" s="1"/>
  <c r="FI23" i="6"/>
  <c r="FI13" i="6"/>
  <c r="FI19" i="6"/>
  <c r="FI21" i="6"/>
  <c r="FI10" i="6"/>
  <c r="FI22" i="6"/>
  <c r="FI12" i="6"/>
  <c r="FI25" i="6"/>
  <c r="FI24" i="6"/>
  <c r="FI20" i="6"/>
  <c r="FI11" i="6"/>
  <c r="FI15" i="6"/>
  <c r="FI17" i="6"/>
  <c r="FI26" i="6"/>
  <c r="FL7" i="6"/>
  <c r="F665" i="2"/>
  <c r="F614" i="2"/>
  <c r="I47" i="2"/>
  <c r="I150" i="2"/>
  <c r="FI18" i="6"/>
  <c r="H308" i="2"/>
  <c r="H465" i="2" s="1"/>
  <c r="H516" i="2" s="1"/>
  <c r="H410" i="2"/>
  <c r="J156" i="2"/>
  <c r="J53" i="2"/>
  <c r="J54" i="2" s="1"/>
  <c r="F463" i="2"/>
  <c r="F514" i="2" s="1"/>
  <c r="FI27" i="6"/>
  <c r="FU7" i="6" l="1"/>
  <c r="F616" i="2"/>
  <c r="F667" i="2"/>
  <c r="D669" i="2"/>
  <c r="D618" i="2"/>
  <c r="D310" i="2"/>
  <c r="D467" i="2" s="1"/>
  <c r="D518" i="2" s="1"/>
  <c r="D412" i="2"/>
  <c r="I463" i="2"/>
  <c r="I514" i="2" s="1"/>
  <c r="FT7" i="6"/>
  <c r="E616" i="2"/>
  <c r="E667" i="2"/>
  <c r="I48" i="2"/>
  <c r="I49" i="2" s="1"/>
  <c r="I151" i="2"/>
  <c r="J467" i="2"/>
  <c r="J518" i="2" s="1"/>
  <c r="J620" i="2" s="1"/>
  <c r="H156" i="2"/>
  <c r="H53" i="2"/>
  <c r="H54" i="2" s="1"/>
  <c r="FR12" i="6"/>
  <c r="FR26" i="6"/>
  <c r="FR10" i="6"/>
  <c r="FR27" i="6"/>
  <c r="FR14" i="6"/>
  <c r="FR11" i="6"/>
  <c r="FR19" i="6"/>
  <c r="FR20" i="6"/>
  <c r="FR15" i="6"/>
  <c r="FR22" i="6"/>
  <c r="FR18" i="6"/>
  <c r="FR13" i="6"/>
  <c r="FR25" i="6"/>
  <c r="FR21" i="6"/>
  <c r="FR23" i="6"/>
  <c r="FR24" i="6"/>
  <c r="FR16" i="6"/>
  <c r="FR17" i="6"/>
  <c r="H669" i="2"/>
  <c r="H618" i="2"/>
  <c r="FI28" i="6"/>
  <c r="FI29" i="6" s="1"/>
  <c r="H310" i="2"/>
  <c r="H467" i="2" s="1"/>
  <c r="H518" i="2" s="1"/>
  <c r="H412" i="2"/>
  <c r="GD7" i="6"/>
  <c r="F668" i="2"/>
  <c r="F617" i="2"/>
  <c r="J158" i="2"/>
  <c r="J55" i="2"/>
  <c r="J159" i="2" s="1"/>
  <c r="F153" i="2"/>
  <c r="F50" i="2"/>
  <c r="F51" i="2" s="1"/>
  <c r="F52" i="2" s="1"/>
  <c r="E153" i="2"/>
  <c r="E50" i="2"/>
  <c r="E51" i="2" s="1"/>
  <c r="E52" i="2" s="1"/>
  <c r="D156" i="2"/>
  <c r="D53" i="2"/>
  <c r="D54" i="2" s="1"/>
  <c r="J313" i="2"/>
  <c r="J415" i="2"/>
  <c r="I307" i="2"/>
  <c r="I464" i="2" s="1"/>
  <c r="I515" i="2" s="1"/>
  <c r="I409" i="2"/>
  <c r="F308" i="2"/>
  <c r="F410" i="2"/>
  <c r="E464" i="2"/>
  <c r="E515" i="2" s="1"/>
  <c r="GF7" i="6"/>
  <c r="H617" i="2"/>
  <c r="H668" i="2"/>
  <c r="E308" i="2"/>
  <c r="E465" i="2" s="1"/>
  <c r="E516" i="2" s="1"/>
  <c r="E410" i="2"/>
  <c r="E618" i="2" l="1"/>
  <c r="E669" i="2"/>
  <c r="E156" i="2"/>
  <c r="E53" i="2"/>
  <c r="E54" i="2" s="1"/>
  <c r="J470" i="2"/>
  <c r="J521" i="2" s="1"/>
  <c r="E310" i="2"/>
  <c r="E412" i="2"/>
  <c r="GG7" i="6"/>
  <c r="I617" i="2"/>
  <c r="I668" i="2"/>
  <c r="D313" i="2"/>
  <c r="D470" i="2" s="1"/>
  <c r="D521" i="2" s="1"/>
  <c r="D415" i="2"/>
  <c r="F310" i="2"/>
  <c r="F412" i="2"/>
  <c r="J315" i="2"/>
  <c r="J472" i="2" s="1"/>
  <c r="J523" i="2" s="1"/>
  <c r="J417" i="2"/>
  <c r="FR28" i="6"/>
  <c r="FR29" i="6" s="1"/>
  <c r="H313" i="2"/>
  <c r="H470" i="2" s="1"/>
  <c r="H521" i="2" s="1"/>
  <c r="H415" i="2"/>
  <c r="FX7" i="6"/>
  <c r="I667" i="2"/>
  <c r="I616" i="2"/>
  <c r="D671" i="2"/>
  <c r="D620" i="2"/>
  <c r="GC7" i="6"/>
  <c r="E668" i="2"/>
  <c r="E617" i="2"/>
  <c r="H671" i="2"/>
  <c r="H620" i="2"/>
  <c r="I308" i="2"/>
  <c r="I465" i="2" s="1"/>
  <c r="I516" i="2" s="1"/>
  <c r="I410" i="2"/>
  <c r="F465" i="2"/>
  <c r="F516" i="2" s="1"/>
  <c r="F618" i="2" s="1"/>
  <c r="D158" i="2"/>
  <c r="D55" i="2"/>
  <c r="D159" i="2" s="1"/>
  <c r="F156" i="2"/>
  <c r="F53" i="2"/>
  <c r="F54" i="2" s="1"/>
  <c r="J316" i="2"/>
  <c r="J418" i="2"/>
  <c r="H158" i="2"/>
  <c r="H55" i="2"/>
  <c r="H159" i="2" s="1"/>
  <c r="I153" i="2"/>
  <c r="I50" i="2"/>
  <c r="I51" i="2" s="1"/>
  <c r="I52" i="2" s="1"/>
  <c r="I156" i="2" l="1"/>
  <c r="I53" i="2"/>
  <c r="I54" i="2" s="1"/>
  <c r="I618" i="2"/>
  <c r="I669" i="2"/>
  <c r="E158" i="2"/>
  <c r="E55" i="2"/>
  <c r="E159" i="2" s="1"/>
  <c r="I310" i="2"/>
  <c r="I467" i="2" s="1"/>
  <c r="I518" i="2" s="1"/>
  <c r="I412" i="2"/>
  <c r="D315" i="2"/>
  <c r="D417" i="2"/>
  <c r="GJ22" i="6"/>
  <c r="GJ27" i="6"/>
  <c r="GJ26" i="6"/>
  <c r="GJ20" i="6"/>
  <c r="GJ17" i="6"/>
  <c r="GJ15" i="6"/>
  <c r="GJ14" i="6"/>
  <c r="GJ23" i="6"/>
  <c r="GJ8" i="6"/>
  <c r="GJ21" i="6"/>
  <c r="GJ13" i="6"/>
  <c r="GJ9" i="6"/>
  <c r="GJ24" i="6"/>
  <c r="GJ19" i="6"/>
  <c r="GJ16" i="6"/>
  <c r="GJ10" i="6"/>
  <c r="GJ18" i="6"/>
  <c r="GJ25" i="6"/>
  <c r="GJ11" i="6"/>
  <c r="GJ12" i="6"/>
  <c r="F467" i="2"/>
  <c r="F518" i="2" s="1"/>
  <c r="F620" i="2" s="1"/>
  <c r="E313" i="2"/>
  <c r="E470" i="2" s="1"/>
  <c r="E521" i="2" s="1"/>
  <c r="E415" i="2"/>
  <c r="H315" i="2"/>
  <c r="H417" i="2"/>
  <c r="F313" i="2"/>
  <c r="F470" i="2" s="1"/>
  <c r="F521" i="2" s="1"/>
  <c r="F415" i="2"/>
  <c r="GZ7" i="6"/>
  <c r="J625" i="2"/>
  <c r="GK7" i="6"/>
  <c r="D674" i="2"/>
  <c r="D623" i="2"/>
  <c r="GQ7" i="6"/>
  <c r="J623" i="2"/>
  <c r="D316" i="2"/>
  <c r="D418" i="2"/>
  <c r="GO7" i="6"/>
  <c r="H674" i="2"/>
  <c r="H623" i="2"/>
  <c r="J473" i="2"/>
  <c r="J524" i="2" s="1"/>
  <c r="H316" i="2"/>
  <c r="H473" i="2" s="1"/>
  <c r="H524" i="2" s="1"/>
  <c r="H418" i="2"/>
  <c r="F55" i="2"/>
  <c r="F159" i="2" s="1"/>
  <c r="F158" i="2"/>
  <c r="GA20" i="6"/>
  <c r="GA13" i="6"/>
  <c r="GA22" i="6"/>
  <c r="GA11" i="6"/>
  <c r="GA10" i="6"/>
  <c r="GA21" i="6"/>
  <c r="GA25" i="6"/>
  <c r="GA18" i="6"/>
  <c r="GA17" i="6"/>
  <c r="GA12" i="6"/>
  <c r="GA19" i="6"/>
  <c r="GA26" i="6"/>
  <c r="GA14" i="6"/>
  <c r="GA27" i="6"/>
  <c r="GA24" i="6"/>
  <c r="GA16" i="6"/>
  <c r="GA15" i="6"/>
  <c r="GA23" i="6"/>
  <c r="E467" i="2"/>
  <c r="E518" i="2" s="1"/>
  <c r="I620" i="2" l="1"/>
  <c r="I671" i="2"/>
  <c r="F315" i="2"/>
  <c r="F417" i="2"/>
  <c r="H472" i="2"/>
  <c r="H523" i="2" s="1"/>
  <c r="GJ28" i="6"/>
  <c r="GJ29" i="6" s="1"/>
  <c r="E316" i="2"/>
  <c r="E418" i="2"/>
  <c r="GM7" i="6"/>
  <c r="F623" i="2"/>
  <c r="GL7" i="6"/>
  <c r="E623" i="2"/>
  <c r="E674" i="2"/>
  <c r="GA28" i="6"/>
  <c r="GA29" i="6" s="1"/>
  <c r="HG7" i="6"/>
  <c r="H677" i="2"/>
  <c r="H626" i="2"/>
  <c r="HI7" i="6"/>
  <c r="J626" i="2"/>
  <c r="I55" i="2"/>
  <c r="I159" i="2" s="1"/>
  <c r="I158" i="2"/>
  <c r="E671" i="2"/>
  <c r="E620" i="2"/>
  <c r="F316" i="2"/>
  <c r="F418" i="2"/>
  <c r="D473" i="2"/>
  <c r="D524" i="2" s="1"/>
  <c r="D472" i="2"/>
  <c r="D523" i="2" s="1"/>
  <c r="E315" i="2"/>
  <c r="E472" i="2" s="1"/>
  <c r="E523" i="2" s="1"/>
  <c r="E417" i="2"/>
  <c r="I313" i="2"/>
  <c r="I415" i="2"/>
  <c r="GT7" i="6" l="1"/>
  <c r="D676" i="2"/>
  <c r="D625" i="2"/>
  <c r="GU7" i="6"/>
  <c r="E676" i="2"/>
  <c r="E625" i="2"/>
  <c r="F473" i="2"/>
  <c r="F524" i="2" s="1"/>
  <c r="I316" i="2"/>
  <c r="I473" i="2" s="1"/>
  <c r="I524" i="2" s="1"/>
  <c r="I418" i="2"/>
  <c r="E473" i="2"/>
  <c r="E524" i="2" s="1"/>
  <c r="F472" i="2"/>
  <c r="F523" i="2" s="1"/>
  <c r="I470" i="2"/>
  <c r="I521" i="2" s="1"/>
  <c r="HC7" i="6"/>
  <c r="D677" i="2"/>
  <c r="D626" i="2"/>
  <c r="GX7" i="6"/>
  <c r="H676" i="2"/>
  <c r="H625" i="2"/>
  <c r="I315" i="2"/>
  <c r="I417" i="2"/>
  <c r="HH7" i="6" l="1"/>
  <c r="I626" i="2"/>
  <c r="I677" i="2"/>
  <c r="HE7" i="6"/>
  <c r="F626" i="2"/>
  <c r="HK9" i="6"/>
  <c r="HK8" i="6"/>
  <c r="HK12" i="6"/>
  <c r="HK16" i="6"/>
  <c r="HK23" i="6"/>
  <c r="HK22" i="6"/>
  <c r="HK26" i="6"/>
  <c r="HK15" i="6"/>
  <c r="HK11" i="6"/>
  <c r="HK25" i="6"/>
  <c r="GP7" i="6"/>
  <c r="I623" i="2"/>
  <c r="I674" i="2"/>
  <c r="GV7" i="6"/>
  <c r="F625" i="2"/>
  <c r="I472" i="2"/>
  <c r="I523" i="2" s="1"/>
  <c r="HD7" i="6"/>
  <c r="HK14" i="6" s="1"/>
  <c r="E626" i="2"/>
  <c r="E677" i="2"/>
  <c r="GY7" i="6" l="1"/>
  <c r="I625" i="2"/>
  <c r="I676" i="2"/>
  <c r="HK18" i="6"/>
  <c r="HK21" i="6"/>
  <c r="HK13" i="6"/>
  <c r="HK10" i="6"/>
  <c r="HK20" i="6"/>
  <c r="GS12" i="6"/>
  <c r="L12" i="6" s="1"/>
  <c r="FP10" i="5" s="1"/>
  <c r="FZ10" i="5" s="1"/>
  <c r="GS20" i="6"/>
  <c r="L20" i="6" s="1"/>
  <c r="FP18" i="5" s="1"/>
  <c r="FZ18" i="5" s="1"/>
  <c r="GS27" i="6"/>
  <c r="GS18" i="6"/>
  <c r="L18" i="6" s="1"/>
  <c r="FP16" i="5" s="1"/>
  <c r="FZ16" i="5" s="1"/>
  <c r="GS24" i="6"/>
  <c r="GS19" i="6"/>
  <c r="L19" i="6" s="1"/>
  <c r="FP17" i="5" s="1"/>
  <c r="FZ17" i="5" s="1"/>
  <c r="GS14" i="6"/>
  <c r="L14" i="6" s="1"/>
  <c r="FP12" i="5" s="1"/>
  <c r="FZ12" i="5" s="1"/>
  <c r="GS15" i="6"/>
  <c r="L15" i="6" s="1"/>
  <c r="FP13" i="5" s="1"/>
  <c r="FZ13" i="5" s="1"/>
  <c r="GS13" i="6"/>
  <c r="GS17" i="6"/>
  <c r="L17" i="6" s="1"/>
  <c r="FP15" i="5" s="1"/>
  <c r="FZ15" i="5" s="1"/>
  <c r="GS26" i="6"/>
  <c r="L26" i="6" s="1"/>
  <c r="FP24" i="5" s="1"/>
  <c r="FZ24" i="5" s="1"/>
  <c r="GS22" i="6"/>
  <c r="L22" i="6" s="1"/>
  <c r="FP20" i="5" s="1"/>
  <c r="FZ20" i="5" s="1"/>
  <c r="GS16" i="6"/>
  <c r="L16" i="6" s="1"/>
  <c r="FP14" i="5" s="1"/>
  <c r="FZ14" i="5" s="1"/>
  <c r="GS11" i="6"/>
  <c r="L11" i="6" s="1"/>
  <c r="FP9" i="5" s="1"/>
  <c r="FZ9" i="5" s="1"/>
  <c r="GS23" i="6"/>
  <c r="L23" i="6" s="1"/>
  <c r="FP21" i="5" s="1"/>
  <c r="FZ21" i="5" s="1"/>
  <c r="GS10" i="6"/>
  <c r="GS21" i="6"/>
  <c r="L21" i="6" s="1"/>
  <c r="FP19" i="5" s="1"/>
  <c r="FZ19" i="5" s="1"/>
  <c r="GS25" i="6"/>
  <c r="L25" i="6" s="1"/>
  <c r="FP23" i="5" s="1"/>
  <c r="FZ23" i="5" s="1"/>
  <c r="HK27" i="6"/>
  <c r="HK19" i="6"/>
  <c r="HK17" i="6"/>
  <c r="HK24" i="6"/>
  <c r="GB12" i="5" l="1"/>
  <c r="GC12" i="5"/>
  <c r="GG12" i="5" s="1"/>
  <c r="HK28" i="6"/>
  <c r="HK29" i="6" s="1"/>
  <c r="GB23" i="5"/>
  <c r="GC23" i="5"/>
  <c r="GG23" i="5" s="1"/>
  <c r="GB15" i="5"/>
  <c r="GC15" i="5"/>
  <c r="GG15" i="5" s="1"/>
  <c r="GB18" i="5"/>
  <c r="GC18" i="5"/>
  <c r="GG18" i="5" s="1"/>
  <c r="GS28" i="6"/>
  <c r="GS29" i="6" s="1"/>
  <c r="L10" i="6"/>
  <c r="GB20" i="5"/>
  <c r="GC20" i="5"/>
  <c r="GG20" i="5" s="1"/>
  <c r="GB13" i="5"/>
  <c r="GC13" i="5"/>
  <c r="GG13" i="5" s="1"/>
  <c r="GB16" i="5"/>
  <c r="GC16" i="5"/>
  <c r="GG16" i="5" s="1"/>
  <c r="GB21" i="5"/>
  <c r="GC21" i="5"/>
  <c r="GG21" i="5" s="1"/>
  <c r="GB24" i="5"/>
  <c r="GC24" i="5"/>
  <c r="GG24" i="5" s="1"/>
  <c r="L27" i="6"/>
  <c r="FP25" i="5" s="1"/>
  <c r="FZ25" i="5" s="1"/>
  <c r="GB9" i="5"/>
  <c r="GC9" i="5"/>
  <c r="GG9" i="5" s="1"/>
  <c r="GB17" i="5"/>
  <c r="GC17" i="5"/>
  <c r="GG17" i="5" s="1"/>
  <c r="GB19" i="5"/>
  <c r="GC19" i="5"/>
  <c r="GG19" i="5" s="1"/>
  <c r="GB14" i="5"/>
  <c r="GC14" i="5"/>
  <c r="GG14" i="5" s="1"/>
  <c r="L13" i="6"/>
  <c r="FP11" i="5" s="1"/>
  <c r="FZ11" i="5" s="1"/>
  <c r="L24" i="6"/>
  <c r="FP22" i="5" s="1"/>
  <c r="FZ22" i="5" s="1"/>
  <c r="GB10" i="5"/>
  <c r="GC10" i="5"/>
  <c r="GG10" i="5" s="1"/>
  <c r="HB20" i="6"/>
  <c r="HB23" i="6"/>
  <c r="HB10" i="6"/>
  <c r="HB19" i="6"/>
  <c r="HB12" i="6"/>
  <c r="HB22" i="6"/>
  <c r="HB13" i="6"/>
  <c r="HB14" i="6"/>
  <c r="HB17" i="6"/>
  <c r="HB27" i="6"/>
  <c r="HB15" i="6"/>
  <c r="HB21" i="6"/>
  <c r="HB11" i="6"/>
  <c r="HB16" i="6"/>
  <c r="HB26" i="6"/>
  <c r="HB24" i="6"/>
  <c r="HB18" i="6"/>
  <c r="HB25" i="6"/>
  <c r="GB22" i="5" l="1"/>
  <c r="GC22" i="5"/>
  <c r="GG22" i="5" s="1"/>
  <c r="GB11" i="5"/>
  <c r="GC11" i="5"/>
  <c r="GG11" i="5" s="1"/>
  <c r="L28" i="6"/>
  <c r="L29" i="6" s="1"/>
  <c r="FP8" i="5"/>
  <c r="GB25" i="5"/>
  <c r="GC25" i="5"/>
  <c r="GG25" i="5" s="1"/>
  <c r="HB28" i="6"/>
  <c r="HB29" i="6" s="1"/>
  <c r="FP26" i="5" l="1"/>
  <c r="FP27" i="5" s="1"/>
  <c r="FZ8" i="5"/>
  <c r="FZ26" i="5" l="1"/>
  <c r="FZ27" i="5" s="1"/>
  <c r="GB8" i="5"/>
  <c r="GB26" i="5" s="1"/>
  <c r="GC8" i="5"/>
  <c r="GC26" i="5" l="1"/>
  <c r="GG8" i="5"/>
  <c r="GG26" i="5" s="1"/>
  <c r="GB27" i="5"/>
  <c r="GG27" i="5"/>
</calcChain>
</file>

<file path=xl/comments1.xml><?xml version="1.0" encoding="utf-8"?>
<comments xmlns="http://schemas.openxmlformats.org/spreadsheetml/2006/main">
  <authors>
    <author xml:space="preserve"> </author>
  </authors>
  <commentList>
    <comment ref="C3" authorId="0">
      <text>
        <r>
          <rPr>
            <b/>
            <sz val="9"/>
            <color indexed="8"/>
            <rFont val="Tahoma"/>
            <family val="2"/>
            <charset val="204"/>
          </rPr>
          <t>Приказ Минобрнауки № 373 от 06.10.2009</t>
        </r>
      </text>
    </comment>
    <comment ref="D3" authorId="0">
      <text>
        <r>
          <rPr>
            <b/>
            <sz val="9"/>
            <color indexed="8"/>
            <rFont val="Tahoma"/>
            <family val="2"/>
            <charset val="204"/>
          </rPr>
          <t>Приказ Минбрнауки № 1897 от 17.12.2010</t>
        </r>
      </text>
    </comment>
    <comment ref="E3" authorId="0">
      <text>
        <r>
          <rPr>
            <b/>
            <sz val="9"/>
            <color indexed="8"/>
            <rFont val="Tahoma"/>
            <family val="2"/>
            <charset val="204"/>
          </rPr>
          <t>Приказ Минобрнауик № 413 от 17.05.2012</t>
        </r>
      </text>
    </comment>
    <comment ref="A13" authorId="0">
      <text>
        <r>
          <rPr>
            <b/>
            <sz val="9"/>
            <color indexed="8"/>
            <rFont val="Tahoma"/>
            <family val="2"/>
            <charset val="204"/>
          </rPr>
          <t>Для расчета семейного обучения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BR1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<sst xmlns="http://schemas.openxmlformats.org/spreadsheetml/2006/main" count="2001" uniqueCount="238">
  <si>
    <t>Показатели</t>
  </si>
  <si>
    <t xml:space="preserve">Общее образование в общеобразовательных учреждениях </t>
  </si>
  <si>
    <t>Начальное общее образование</t>
  </si>
  <si>
    <t>Основное общее образование</t>
  </si>
  <si>
    <t>Среднее (полное) общее образование</t>
  </si>
  <si>
    <t>Предельно допустимая учебная нагрузка при 6-дневной учебной неделе</t>
  </si>
  <si>
    <t>количество лет обучения</t>
  </si>
  <si>
    <t>Продолжительность учебного года, в неделях</t>
  </si>
  <si>
    <t>Количество часов по учебному плану в неделю</t>
  </si>
  <si>
    <t>Количество часов по учебному плану в неделю для учащихся с ОВЗ при комплектовании по первому варианту</t>
  </si>
  <si>
    <t>Количество часов по учебному плану в неделю для учащихся с ОВЗ при комплектовании по второму, третьему и четвертому вариантам</t>
  </si>
  <si>
    <r>
      <t>Б</t>
    </r>
    <r>
      <rPr>
        <sz val="12"/>
        <rFont val="Times New Roman"/>
        <family val="1"/>
        <charset val="204"/>
      </rPr>
      <t xml:space="preserve">sn - количество часов по базисному учебному плану в неделю: </t>
    </r>
  </si>
  <si>
    <t>на реализацию общеобразовательных программ в дневных общеобразовательных учреждениях</t>
  </si>
  <si>
    <t xml:space="preserve">на реализацию общеобразовательных программ при вечерней (заочной формой обучения) </t>
  </si>
  <si>
    <t>для индивидуального обучения длительно болеющих учащихся</t>
  </si>
  <si>
    <t>для семейного обучения</t>
  </si>
  <si>
    <t>Количество часов внеурочной деятельности в рамках реализации ФГОС</t>
  </si>
  <si>
    <r>
      <t>М</t>
    </r>
    <r>
      <rPr>
        <sz val="12"/>
        <rFont val="Times New Roman"/>
        <family val="1"/>
        <charset val="204"/>
      </rPr>
      <t xml:space="preserve">sn – расчетная наполняемость: </t>
    </r>
  </si>
  <si>
    <t>общеобразовательных классов общеобразовательных учреждений, расположенных в городской местности</t>
  </si>
  <si>
    <t>общеобразовательных классов общеобразовательных учреждений, расположенных в поселках городского типа с контингентом обучающихся более 300 человек</t>
  </si>
  <si>
    <t>общеобразовательных классов общеобразовательных учреждений, расположенных в поселках городского типа с контингентом обучающихся от 201 до 300 человек</t>
  </si>
  <si>
    <t>общеобразовательных классов общеобразовательных учреждений, расположенных в поселках городского типа с контингентом обучающихся от 101  до 200 человек</t>
  </si>
  <si>
    <t>общеобразовательных классов общеобразовательных учреждений, расположенных в поселках городского типа с контингентом обучающихся менее 100 человек</t>
  </si>
  <si>
    <t>общеобразовательных классов общеобразовательных учреждений с контингентом обучающихся более 250 человек,  расположенных в сельской местности</t>
  </si>
  <si>
    <t>общеобразовательных классов общеобразовательных учреждений с контингентом обучающихся от 201 до 250 человек,  расположенных в сельской местности</t>
  </si>
  <si>
    <t>общеобразовательных классов общеобразовательных учреждений с контингентом обучающихся от 101 до 200 человек,  расположенных в сельской местности</t>
  </si>
  <si>
    <t xml:space="preserve">общеобразовательных классов общеобразовательных учреждений с контингентом обучающихся от 61 до 100 человек,  расположенных в сельской местности; </t>
  </si>
  <si>
    <t xml:space="preserve">общеобразовательных классов общеобразовательных учреждений с контингентом обучающихся  менее 61 человека,  расположенных в сельской местности              </t>
  </si>
  <si>
    <t xml:space="preserve"> общеобразовательных школ-интернатов, расположенных в городской местности</t>
  </si>
  <si>
    <t xml:space="preserve"> общеобразовательных школ-интернатов, расположенных в сельской местности</t>
  </si>
  <si>
    <t>1 вариант программы образования учащихся с ОВЗ</t>
  </si>
  <si>
    <t>глухие обучающиеся</t>
  </si>
  <si>
    <t>слабослышащие и познооглохшие обучающиеся</t>
  </si>
  <si>
    <t>слепые обучающиеся</t>
  </si>
  <si>
    <t>слабовидящие обучающиеся</t>
  </si>
  <si>
    <t>обучающиеся с тяжелыми нарушениями речи (ТНР)</t>
  </si>
  <si>
    <t>обучающиеся с нарушением опорно-двигательного аппарата</t>
  </si>
  <si>
    <t>обучающиеся с задержкой психического развития (ЗПР)</t>
  </si>
  <si>
    <t>обучающиеся с расстройствами аутического спектора (РАС)</t>
  </si>
  <si>
    <t>обучающиеся с умственной отсталостью (интеллектуальными нарушениями)</t>
  </si>
  <si>
    <t>2 вариант программы образования учащихся с ОВЗ</t>
  </si>
  <si>
    <t>3 вариант программы образования учащихся с ОВЗ</t>
  </si>
  <si>
    <t>4 вариант программы образования учащихся с ОВЗ</t>
  </si>
  <si>
    <r>
      <t>В</t>
    </r>
    <r>
      <rPr>
        <sz val="12"/>
        <rFont val="Times New Roman"/>
        <family val="1"/>
        <charset val="204"/>
      </rPr>
      <t>sn - число часов за ставку заработной платы учителя</t>
    </r>
  </si>
  <si>
    <r>
      <t>Куд</t>
    </r>
    <r>
      <rPr>
        <sz val="12"/>
        <rFont val="Times New Roman"/>
        <family val="1"/>
        <charset val="204"/>
      </rPr>
      <t>sn – повышающий коэффициент,   учитывающий  деление классов на группы, для реализации профильного обучения, дополнительное  образование  в общеобразовательных  организациях</t>
    </r>
  </si>
  <si>
    <r>
      <t>Куш</t>
    </r>
    <r>
      <rPr>
        <sz val="12"/>
        <rFont val="Times New Roman"/>
        <family val="1"/>
        <charset val="204"/>
      </rPr>
      <t xml:space="preserve">sn – коэффициент штатной обеспеченности на административно-хозяйственный персонал: </t>
    </r>
  </si>
  <si>
    <t>общеобразовательных классов общеобразовательных учреждений, расположенных в городской местности; общеобразовательных классов общеобразовательных учреждений с контингентом обучающихся более 250 человек,  расположенных в сельской местности; дошкольных учреждений</t>
  </si>
  <si>
    <t>На одного обучающегося в общеобразовательных классах общеобразовательных организаций, расположенных в поселках городского типа, с численностью обучающихся менее 101 человека</t>
  </si>
  <si>
    <t>На одного обучающегося в общеобразовательных классах общеобразовательных организаций, расположенных в сельской местности, с численностью обучающихся от 201 до 250 человек,  менее 201 человека</t>
  </si>
  <si>
    <t>На одного обучающегося с очно-заочной формой обучения в общеобразовательных классах общеобразовательных организаций, расположенных в городской и сельской местности</t>
  </si>
  <si>
    <t>общеобразовательных классов общеобразовательных школ-интернатов, для обучающихся со сложным дефектом (имеющих сочетание 2 или более недостатков в физическом и (или) психическом развитии), инклюзивное обучение учащихся с ОВЗ в городской и сельской местности</t>
  </si>
  <si>
    <t>для остальных общеобразовательных классов, в сельской местности с численностью в учреждении</t>
  </si>
  <si>
    <t xml:space="preserve">для остальных общеобразовательных классов, не перечисленных в предыдущих строках;  </t>
  </si>
  <si>
    <r>
      <t>Кун</t>
    </r>
    <r>
      <rPr>
        <sz val="12"/>
        <rFont val="Times New Roman"/>
        <family val="1"/>
        <charset val="204"/>
      </rPr>
      <t xml:space="preserve">sn- повышающие коэффициенты,   включающие  компенсационные   выплаты: </t>
    </r>
  </si>
  <si>
    <t>за выполнение дополнительных работ: проверка письменных работ (тетрадей)</t>
  </si>
  <si>
    <t>за специфику классов:</t>
  </si>
  <si>
    <t>с углубленным изучением отдельных предметов, профильного образования</t>
  </si>
  <si>
    <t xml:space="preserve"> за работу с детьми с ограниченными возможностями здоровья </t>
  </si>
  <si>
    <t>за работу в общеобразовательной школе- интернате</t>
  </si>
  <si>
    <r>
      <t>Н</t>
    </r>
    <r>
      <rPr>
        <sz val="12"/>
        <rFont val="Times New Roman"/>
        <family val="1"/>
        <charset val="204"/>
      </rPr>
      <t xml:space="preserve"> ф - коэффициент  стимулирующих  выплат</t>
    </r>
  </si>
  <si>
    <t>стимулирующий фонд</t>
  </si>
  <si>
    <t>стимулирующий фонд для организаций на селе</t>
  </si>
  <si>
    <t xml:space="preserve"> К уч 1 - коэффициент для учебных расходов с учетом доступа в сеть Интернет</t>
  </si>
  <si>
    <t>К уч 2 - коэффициент для учебных расходов для обучающихся с ОВЗ по 1 варианту получения образования с учетом расходов на обеспечение доступа в Интернет</t>
  </si>
  <si>
    <t>Расчет нормативов финансирования</t>
  </si>
  <si>
    <t>с 01.01.2020</t>
  </si>
  <si>
    <t>Классы</t>
  </si>
  <si>
    <t>Классы, реализующие ФГОС</t>
  </si>
  <si>
    <t>1-4 классы</t>
  </si>
  <si>
    <t>5-9 классы</t>
  </si>
  <si>
    <t>10-11 кл д</t>
  </si>
  <si>
    <t>10-11 кл ля реализации профиля</t>
  </si>
  <si>
    <t>10-11 кл</t>
  </si>
  <si>
    <t>Ставки педагогического работника с учетом повышения базового оклада с 01.01.2018 до 9940</t>
  </si>
  <si>
    <t>количество часов по БУП</t>
  </si>
  <si>
    <t xml:space="preserve">общеобразовательные классы </t>
  </si>
  <si>
    <t>с углубленным изучением отдельных учебных предметов</t>
  </si>
  <si>
    <t>общеобразовательные классы - ПГТ с континг более 300</t>
  </si>
  <si>
    <t>общеобразовательные классы - ПГТ с континг более 201-300</t>
  </si>
  <si>
    <t>общеобразовательные классы - ПГТ с континг более 101-200</t>
  </si>
  <si>
    <t>общеобразовательные классы - ПГТ с континг менее 100</t>
  </si>
  <si>
    <t>общеобразовательные классы - СЕЛО с континг более 250</t>
  </si>
  <si>
    <t>общеобразовательные классы - СЕЛО с континг 201 - 250</t>
  </si>
  <si>
    <t>общеобразовательные классы - СЕЛО с континг 101 - 200</t>
  </si>
  <si>
    <t>общеобразовательные классы - СЕЛО с континг 61 - 100</t>
  </si>
  <si>
    <t>общеобразовательные классы - СЕЛО с континг менее 60</t>
  </si>
  <si>
    <t>вечернее обучение -город</t>
  </si>
  <si>
    <t>вечернее обучение -СЕЛО</t>
  </si>
  <si>
    <t>индивидуальное обучение для длительно болеющих детей</t>
  </si>
  <si>
    <t>семейное обучение</t>
  </si>
  <si>
    <t>1 вариант</t>
  </si>
  <si>
    <t>глухие</t>
  </si>
  <si>
    <t>слабослышащие и познооглохшие</t>
  </si>
  <si>
    <t>слепые</t>
  </si>
  <si>
    <t>слабовидящие</t>
  </si>
  <si>
    <t>С тяжелыми нарушениями речи (ТНР)</t>
  </si>
  <si>
    <t>С нарушением опорно-двигательного аппарата</t>
  </si>
  <si>
    <t>С задержкой психического развития (ЗПР)</t>
  </si>
  <si>
    <t>С расстройствами аутического спектора (РАС)</t>
  </si>
  <si>
    <t>С умственной отсталостью (интеллектуальными нарушениями)</t>
  </si>
  <si>
    <t>2 вариант</t>
  </si>
  <si>
    <t>3 вариант</t>
  </si>
  <si>
    <t>4 вариант</t>
  </si>
  <si>
    <t>Расчетная наполняемость классов</t>
  </si>
  <si>
    <t>общеобразовательные классы</t>
  </si>
  <si>
    <t>Норма часов на ставку</t>
  </si>
  <si>
    <t>Ставки учителей</t>
  </si>
  <si>
    <t>с углубленным изучением отдельных учебных предметов, профильное обучение в классах ОО, расположенных в городской местности</t>
  </si>
  <si>
    <t>Повышающий коэффициент, учитывающий деление классов на группы (по отдельным предметам и для реализации профильного обучения), а также коэффициенты, учитывающие коррекционную работу</t>
  </si>
  <si>
    <t>Повышающие коэффициены, учитывающие компенсационные выплаты</t>
  </si>
  <si>
    <t>Коэффициент стимулирующих выплат</t>
  </si>
  <si>
    <t>Коэффициент стимулирующих выплат на селе</t>
  </si>
  <si>
    <t>Коэффициент, учитывающий стимулирующие выплаты педагогическим работникам в рамках реализации Указа Президента РФ</t>
  </si>
  <si>
    <t>Начисления на оплату труда</t>
  </si>
  <si>
    <t>Нормативы на оплату труда учителей</t>
  </si>
  <si>
    <t>коэффициент штатной обеспеченности на прочий персонал</t>
  </si>
  <si>
    <t>Средства на прочий персонал</t>
  </si>
  <si>
    <t>Средства на учебные расходы</t>
  </si>
  <si>
    <t>Средства на учебные расходы для обучающихся с ОВЗ по 1 варианту</t>
  </si>
  <si>
    <t>Норматив на учебные расходы</t>
  </si>
  <si>
    <t>Норматив на учебные расходы для обучающихся с ОВЗ по 1 варианту</t>
  </si>
  <si>
    <t>Нормативы финансирования на 2019 год</t>
  </si>
  <si>
    <t>Нормативы финансирования на 01.01.2020 (в месяц)</t>
  </si>
  <si>
    <t>общеобразовательные классы - СЕЛО с континг менее 61</t>
  </si>
  <si>
    <t>Нормативы финансирования на 01.01.2019</t>
  </si>
  <si>
    <t>Разница</t>
  </si>
  <si>
    <t>Анализ</t>
  </si>
  <si>
    <t xml:space="preserve">Муниципальное образование </t>
  </si>
  <si>
    <t>ВСЕГО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</si>
  <si>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</si>
  <si>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</si>
  <si>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</si>
  <si>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</si>
  <si>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</si>
  <si>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</si>
  <si>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</si>
  <si>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</si>
  <si>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</si>
  <si>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</si>
  <si>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</si>
  <si>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</si>
  <si>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</si>
  <si>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</si>
  <si>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</si>
  <si>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</si>
  <si>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</si>
  <si>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Муниципальное образование</t>
  </si>
  <si>
    <t xml:space="preserve"> Сосновоборский городской округ</t>
  </si>
  <si>
    <t xml:space="preserve">Общеобразоват школы </t>
  </si>
  <si>
    <t>Школа-сад, вечерн школа, базов школа</t>
  </si>
  <si>
    <t>Общеобраз интернат</t>
  </si>
  <si>
    <t xml:space="preserve"> ОВЗ в школах</t>
  </si>
  <si>
    <t>Наполняемость классов</t>
  </si>
  <si>
    <t>Спец школа-интер, ОВЗ в школах</t>
  </si>
  <si>
    <t xml:space="preserve">колич классов </t>
  </si>
  <si>
    <t>Потребность на 2018 г</t>
  </si>
  <si>
    <t>Потребность на 2019 г</t>
  </si>
  <si>
    <t>ГОРОД</t>
  </si>
  <si>
    <t>город и село</t>
  </si>
  <si>
    <t>ИТОГО</t>
  </si>
  <si>
    <t>СЕЛО</t>
  </si>
  <si>
    <t>Расчет объема средств на ежемесясное денежное вознаграждение за классное руководство на 2020 год</t>
  </si>
  <si>
    <t>№№</t>
  </si>
  <si>
    <t>Наименование муниципальных образований</t>
  </si>
  <si>
    <t>Пларируемое количество классов в 2019 году</t>
  </si>
  <si>
    <t>Планируемый объем средств на 2019 год, тыс.руб.</t>
  </si>
  <si>
    <t>в размере 2000 руб.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</si>
  <si>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</si>
  <si>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</si>
  <si>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</si>
  <si>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</si>
  <si>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Сосновоборский</t>
  </si>
  <si>
    <t xml:space="preserve">ИТОГО </t>
  </si>
  <si>
    <t>Средства входят в субвенцию на реализацию общего образования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</si>
  <si>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2020 год</t>
  </si>
  <si>
    <t xml:space="preserve">Общеобразовательные классы в общеобразовательных учреждениях, расположенных в городской местности 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</si>
  <si>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</si>
  <si>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</si>
  <si>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</si>
  <si>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</si>
  <si>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</si>
  <si>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</si>
  <si>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</si>
  <si>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</si>
  <si>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</si>
  <si>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</si>
  <si>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</si>
  <si>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</si>
  <si>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</si>
  <si>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</si>
  <si>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</si>
  <si>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</si>
  <si>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</si>
  <si>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ВСЕГО субвенция на 2020 год</t>
  </si>
  <si>
    <t>Утверждено в областном законе на 2019 год, тыс.руб.</t>
  </si>
  <si>
    <t>дополнительная потребность на 2020 год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</si>
  <si>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</si>
  <si>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</si>
  <si>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</si>
  <si>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</si>
  <si>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</si>
  <si>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</si>
  <si>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>10-11 кл профильное</t>
  </si>
  <si>
    <t>плановый контингент на 2020 год</t>
  </si>
  <si>
    <t>потребность на 2020 год</t>
  </si>
  <si>
    <t>дополнительная потребность на 2020</t>
  </si>
  <si>
    <t>с тяжелыми нарушениями речи (ТНР)</t>
  </si>
  <si>
    <t>с нарушением опорно-двигательного аппарата</t>
  </si>
  <si>
    <t>с задержкой психического развития (ЗПР)</t>
  </si>
  <si>
    <t>с расстройствами аутического спектора (РАС)</t>
  </si>
  <si>
    <t>с умственной отсталостью (интеллектуальными нарушениями)</t>
  </si>
  <si>
    <t>с расстройстами аутического спектора (РАС)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</si>
  <si>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человек</t>
  </si>
  <si>
    <t>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задержкой психического развития (ЗПР)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</si>
  <si>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расстройством аутического спектра</t>
  </si>
  <si>
    <t>по 3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умственной отсталостью (интеллектуальными нарушениями)</t>
  </si>
  <si>
    <t>Всего обучающихся (общий контингент школ) и потребность</t>
  </si>
  <si>
    <t>Всего обучающихся (общий контингент школ), по заявкам на 2019 год</t>
  </si>
  <si>
    <t>Изменения контингента</t>
  </si>
  <si>
    <t>10-11 кл профил</t>
  </si>
  <si>
    <t>всего, на 01.01.2020</t>
  </si>
  <si>
    <t>Итого потребность на 2020 год</t>
  </si>
  <si>
    <t>Утверждено на 2019 год</t>
  </si>
  <si>
    <t>в проект бюджета на 2020 год</t>
  </si>
  <si>
    <t>всего, на2019</t>
  </si>
  <si>
    <t>исходя их контрольных сумм</t>
  </si>
  <si>
    <t>дополнительная потребность</t>
  </si>
  <si>
    <t>контингент, исходя из контрольных сумм</t>
  </si>
  <si>
    <t>дополнительная потребность контингент в обеспечении</t>
  </si>
  <si>
    <t>ЧОУ Гимназия "Грэйс"</t>
  </si>
  <si>
    <t>ЧОУ "Школа "Лужки""</t>
  </si>
  <si>
    <t>ЧОУ "Гатчинская гимназия Апекс"</t>
  </si>
  <si>
    <t>ЧОУ "Первая академическая гимназия г.Гатчины"</t>
  </si>
  <si>
    <t>АНО ОУ "Школа имени императора Александра III"</t>
  </si>
  <si>
    <t>ЧОУ "Кингисеппская СОШ Православной культуры"</t>
  </si>
  <si>
    <t>НОУ школа "Истоки"</t>
  </si>
  <si>
    <t xml:space="preserve">НОУ СО "Школа Русской Культуры преподобных Сергия и Германа Валаамсяких" </t>
  </si>
  <si>
    <t>АНО "Сосновоборская частная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</si>
</sst>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\-??_);_(@_)"/>
    <numFmt numFmtId="165" formatCode="_(* #,##0.00000_);_(* \(#,##0.00000\);_(* \-??_);_(@_)"/>
    <numFmt numFmtId="166" formatCode="_(* #,##0.000_);_(* \(#,##0.000\);_(* \-??_);_(@_)"/>
    <numFmt numFmtId="167" formatCode="_(* #,##0.0000_);_(* \(#,##0.0000\);_(* \-??_);_(@_)"/>
    <numFmt numFmtId="168" formatCode="_-* #,##0.00_р_._-;\-* #,##0.00_р_._-;_-* \-??_р_._-;_-@_-"/>
    <numFmt numFmtId="169" formatCode="#,##0.000"/>
    <numFmt numFmtId="170" formatCode="_(* #,##0_);_(* \(#,##0\);_(* \-??_);_(@_)"/>
    <numFmt numFmtId="171" formatCode="_(* #,##0.0_);_(* \(#,##0.0\);_(* \-??_);_(@_)"/>
    <numFmt numFmtId="172" formatCode="_-* #,##0.000_р_._-;\-* #,##0.000_р_._-;_-* \-???_р_._-;_-@_-"/>
    <numFmt numFmtId="173" formatCode="0.0"/>
    <numFmt numFmtId="174" formatCode="_-* #,##0.00\ _₽_-;\-* #,##0.00\ _₽_-;_-* \-??\ _₽_-;_-@_-"/>
    <numFmt numFmtId="175" formatCode="#,##0.0"/>
    <numFmt numFmtId="176" formatCode="0.0%"/>
  </numFmts>
  <fonts count="46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9"/>
      <color indexed="8"/>
      <name val="Tahoma"/>
      <family val="2"/>
      <charset val="204"/>
    </font>
    <font>
      <sz val="10"/>
      <name val="Arial Cyr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b/>
      <i/>
      <sz val="9"/>
      <name val="Arial Cyr"/>
      <family val="2"/>
      <charset val="204"/>
    </font>
    <font>
      <b/>
      <i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9"/>
      <color theme="0"/>
      <name val="Arial"/>
      <family val="2"/>
      <charset val="204"/>
    </font>
    <font>
      <sz val="7"/>
      <name val="Arial"/>
      <family val="2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i/>
      <sz val="12"/>
      <name val="Arial Cyr"/>
      <charset val="204"/>
    </font>
    <font>
      <b/>
      <i/>
      <sz val="14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u/>
      <sz val="10"/>
      <name val="Arial Cyr"/>
      <family val="2"/>
      <charset val="204"/>
    </font>
    <font>
      <i/>
      <sz val="10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indexed="9"/>
      <name val="Arial"/>
      <family val="2"/>
      <charset val="204"/>
    </font>
    <font>
      <sz val="8"/>
      <color theme="0"/>
      <name val="Arial"/>
      <family val="2"/>
      <charset val="204"/>
    </font>
    <font>
      <sz val="8"/>
      <color rgb="FF00B05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rgb="FF00B050"/>
      <name val="Arial"/>
      <family val="2"/>
      <charset val="204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i/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0" tint="-0.3499862666707357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9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0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1">
    <xf numFmtId="0" fontId="0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1" fillId="0" borderId="0"/>
    <xf numFmtId="164" fontId="1" fillId="0" borderId="0" applyFill="0" applyBorder="0" applyAlignment="0" applyProtection="0"/>
    <xf numFmtId="0" fontId="8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1" fillId="0" borderId="0"/>
    <xf numFmtId="0" fontId="1" fillId="0" borderId="0"/>
    <xf numFmtId="164" fontId="1" fillId="0" borderId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Border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445">
    <xf numFmtId="0" fontId="0" fillId="0" borderId="0" xfId="0"/>
    <xf numFmtId="0" fontId="1" fillId="2" borderId="0" xfId="3" applyFont="1" applyFill="1"/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vertical="center" wrapText="1"/>
    </xf>
    <xf numFmtId="0" fontId="1" fillId="2" borderId="0" xfId="3" applyFont="1" applyFill="1" applyBorder="1" applyAlignment="1">
      <alignment horizontal="center" vertical="center" wrapText="1"/>
    </xf>
    <xf numFmtId="164" fontId="2" fillId="0" borderId="1" xfId="1" applyFont="1" applyFill="1" applyBorder="1" applyAlignment="1" applyProtection="1">
      <alignment vertical="center" wrapText="1"/>
    </xf>
    <xf numFmtId="164" fontId="2" fillId="0" borderId="1" xfId="4" applyFont="1" applyFill="1" applyBorder="1" applyAlignment="1" applyProtection="1">
      <alignment vertical="center" wrapText="1"/>
    </xf>
    <xf numFmtId="1" fontId="2" fillId="0" borderId="1" xfId="4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" fontId="2" fillId="0" borderId="4" xfId="4" applyNumberFormat="1" applyFont="1" applyFill="1" applyBorder="1" applyAlignment="1" applyProtection="1">
      <alignment horizontal="center" vertical="center" wrapText="1"/>
    </xf>
    <xf numFmtId="165" fontId="3" fillId="0" borderId="1" xfId="4" applyNumberFormat="1" applyFont="1" applyFill="1" applyBorder="1" applyAlignment="1" applyProtection="1">
      <alignment vertical="center" wrapText="1"/>
    </xf>
    <xf numFmtId="166" fontId="3" fillId="0" borderId="1" xfId="4" applyNumberFormat="1" applyFont="1" applyFill="1" applyBorder="1" applyAlignment="1" applyProtection="1">
      <alignment vertical="center" wrapText="1"/>
    </xf>
    <xf numFmtId="167" fontId="3" fillId="0" borderId="1" xfId="4" applyNumberFormat="1" applyFont="1" applyFill="1" applyBorder="1" applyAlignment="1" applyProtection="1">
      <alignment vertical="center" wrapText="1"/>
    </xf>
    <xf numFmtId="0" fontId="1" fillId="3" borderId="0" xfId="3" applyFont="1" applyFill="1"/>
    <xf numFmtId="164" fontId="2" fillId="0" borderId="6" xfId="4" applyFont="1" applyFill="1" applyBorder="1" applyAlignment="1" applyProtection="1">
      <alignment vertical="center" wrapText="1"/>
    </xf>
    <xf numFmtId="168" fontId="1" fillId="2" borderId="0" xfId="3" applyNumberFormat="1" applyFont="1" applyFill="1"/>
    <xf numFmtId="169" fontId="2" fillId="0" borderId="1" xfId="4" applyNumberFormat="1" applyFont="1" applyFill="1" applyBorder="1" applyAlignment="1" applyProtection="1">
      <alignment vertical="center" wrapText="1"/>
    </xf>
    <xf numFmtId="0" fontId="5" fillId="0" borderId="1" xfId="0" applyFont="1" applyFill="1" applyBorder="1"/>
    <xf numFmtId="164" fontId="3" fillId="0" borderId="1" xfId="4" applyFont="1" applyFill="1" applyBorder="1" applyAlignment="1" applyProtection="1">
      <alignment vertical="center" wrapText="1"/>
    </xf>
    <xf numFmtId="166" fontId="2" fillId="0" borderId="1" xfId="4" applyNumberFormat="1" applyFont="1" applyFill="1" applyBorder="1" applyAlignment="1" applyProtection="1">
      <alignment vertical="center" wrapText="1"/>
    </xf>
    <xf numFmtId="166" fontId="2" fillId="0" borderId="1" xfId="1" applyNumberFormat="1" applyFont="1" applyFill="1" applyBorder="1" applyAlignment="1" applyProtection="1">
      <alignment vertical="center" wrapText="1"/>
    </xf>
    <xf numFmtId="166" fontId="1" fillId="2" borderId="0" xfId="1" applyNumberFormat="1" applyFont="1" applyFill="1" applyBorder="1" applyAlignment="1" applyProtection="1"/>
    <xf numFmtId="0" fontId="6" fillId="2" borderId="0" xfId="3" applyFont="1" applyFill="1" applyAlignment="1">
      <alignment wrapText="1"/>
    </xf>
    <xf numFmtId="0" fontId="6" fillId="2" borderId="0" xfId="3" applyFont="1" applyFill="1" applyAlignment="1"/>
    <xf numFmtId="0" fontId="9" fillId="2" borderId="0" xfId="5" applyFont="1" applyFill="1" applyAlignment="1">
      <alignment horizontal="left"/>
    </xf>
    <xf numFmtId="0" fontId="10" fillId="2" borderId="0" xfId="5" applyFont="1" applyFill="1" applyAlignment="1">
      <alignment horizontal="left"/>
    </xf>
    <xf numFmtId="0" fontId="11" fillId="4" borderId="0" xfId="5" applyFont="1" applyFill="1" applyBorder="1" applyAlignment="1">
      <alignment horizontal="center"/>
    </xf>
    <xf numFmtId="0" fontId="1" fillId="2" borderId="0" xfId="0" applyFont="1" applyFill="1"/>
    <xf numFmtId="0" fontId="1" fillId="4" borderId="0" xfId="0" applyFont="1" applyFill="1"/>
    <xf numFmtId="0" fontId="13" fillId="2" borderId="1" xfId="5" applyFont="1" applyFill="1" applyBorder="1" applyAlignment="1">
      <alignment horizontal="center" vertical="center" wrapText="1"/>
    </xf>
    <xf numFmtId="0" fontId="13" fillId="4" borderId="1" xfId="5" applyFont="1" applyFill="1" applyBorder="1" applyAlignment="1">
      <alignment horizontal="center" vertical="center" wrapText="1"/>
    </xf>
    <xf numFmtId="0" fontId="1" fillId="2" borderId="0" xfId="0" applyFont="1" applyFill="1" applyAlignment="1"/>
    <xf numFmtId="170" fontId="13" fillId="2" borderId="1" xfId="1" applyNumberFormat="1" applyFont="1" applyFill="1" applyBorder="1" applyAlignment="1" applyProtection="1">
      <alignment vertical="center" wrapText="1"/>
    </xf>
    <xf numFmtId="171" fontId="13" fillId="2" borderId="1" xfId="1" applyNumberFormat="1" applyFont="1" applyFill="1" applyBorder="1" applyAlignment="1" applyProtection="1">
      <alignment horizontal="center" vertical="center" wrapText="1"/>
    </xf>
    <xf numFmtId="171" fontId="13" fillId="2" borderId="1" xfId="1" applyNumberFormat="1" applyFont="1" applyFill="1" applyBorder="1" applyAlignment="1" applyProtection="1">
      <alignment vertical="center" wrapText="1"/>
    </xf>
    <xf numFmtId="170" fontId="13" fillId="4" borderId="1" xfId="1" applyNumberFormat="1" applyFont="1" applyFill="1" applyBorder="1" applyAlignment="1" applyProtection="1">
      <alignment vertical="center" wrapText="1"/>
    </xf>
    <xf numFmtId="0" fontId="2" fillId="2" borderId="1" xfId="3" applyFont="1" applyFill="1" applyBorder="1" applyAlignment="1">
      <alignment horizontal="left" vertical="center" wrapText="1"/>
    </xf>
    <xf numFmtId="171" fontId="16" fillId="2" borderId="1" xfId="1" applyNumberFormat="1" applyFont="1" applyFill="1" applyBorder="1" applyAlignment="1" applyProtection="1">
      <alignment vertical="center" wrapText="1"/>
    </xf>
    <xf numFmtId="171" fontId="1" fillId="2" borderId="1" xfId="1" applyNumberFormat="1" applyFont="1" applyFill="1" applyBorder="1" applyAlignment="1" applyProtection="1">
      <alignment vertical="center" wrapText="1"/>
    </xf>
    <xf numFmtId="171" fontId="17" fillId="2" borderId="1" xfId="1" applyNumberFormat="1" applyFont="1" applyFill="1" applyBorder="1" applyAlignment="1" applyProtection="1">
      <alignment vertical="center" wrapText="1"/>
    </xf>
    <xf numFmtId="165" fontId="16" fillId="2" borderId="1" xfId="1" applyNumberFormat="1" applyFont="1" applyFill="1" applyBorder="1" applyAlignment="1" applyProtection="1">
      <alignment vertical="center" wrapText="1"/>
    </xf>
    <xf numFmtId="170" fontId="1" fillId="2" borderId="1" xfId="1" applyNumberFormat="1" applyFont="1" applyFill="1" applyBorder="1" applyAlignment="1" applyProtection="1">
      <alignment vertical="center" wrapText="1"/>
    </xf>
    <xf numFmtId="170" fontId="16" fillId="2" borderId="1" xfId="1" applyNumberFormat="1" applyFont="1" applyFill="1" applyBorder="1" applyAlignment="1" applyProtection="1">
      <alignment vertical="center" wrapText="1"/>
    </xf>
    <xf numFmtId="165" fontId="17" fillId="2" borderId="1" xfId="1" applyNumberFormat="1" applyFont="1" applyFill="1" applyBorder="1" applyAlignment="1" applyProtection="1">
      <alignment vertical="center" wrapText="1"/>
    </xf>
    <xf numFmtId="165" fontId="16" fillId="4" borderId="1" xfId="1" applyNumberFormat="1" applyFont="1" applyFill="1" applyBorder="1" applyAlignment="1" applyProtection="1">
      <alignment vertical="center" wrapText="1"/>
    </xf>
    <xf numFmtId="166" fontId="16" fillId="2" borderId="1" xfId="1" applyNumberFormat="1" applyFont="1" applyFill="1" applyBorder="1" applyAlignment="1" applyProtection="1">
      <alignment vertical="center" wrapText="1"/>
    </xf>
    <xf numFmtId="166" fontId="17" fillId="4" borderId="1" xfId="1" applyNumberFormat="1" applyFont="1" applyFill="1" applyBorder="1" applyAlignment="1" applyProtection="1">
      <alignment vertical="center" wrapText="1"/>
    </xf>
    <xf numFmtId="166" fontId="17" fillId="2" borderId="1" xfId="1" applyNumberFormat="1" applyFont="1" applyFill="1" applyBorder="1" applyAlignment="1" applyProtection="1">
      <alignment vertical="center" wrapText="1"/>
    </xf>
    <xf numFmtId="166" fontId="16" fillId="4" borderId="1" xfId="1" applyNumberFormat="1" applyFont="1" applyFill="1" applyBorder="1" applyAlignment="1" applyProtection="1">
      <alignment vertical="center" wrapText="1"/>
    </xf>
    <xf numFmtId="164" fontId="16" fillId="2" borderId="1" xfId="1" applyFont="1" applyFill="1" applyBorder="1" applyAlignment="1" applyProtection="1">
      <alignment vertical="center" wrapText="1"/>
    </xf>
    <xf numFmtId="164" fontId="17" fillId="2" borderId="1" xfId="1" applyFont="1" applyFill="1" applyBorder="1" applyAlignment="1" applyProtection="1">
      <alignment vertical="center" wrapText="1"/>
    </xf>
    <xf numFmtId="164" fontId="16" fillId="4" borderId="1" xfId="1" applyFont="1" applyFill="1" applyBorder="1" applyAlignment="1" applyProtection="1">
      <alignment vertical="center" wrapText="1"/>
    </xf>
    <xf numFmtId="166" fontId="18" fillId="2" borderId="1" xfId="1" applyNumberFormat="1" applyFont="1" applyFill="1" applyBorder="1" applyAlignment="1" applyProtection="1">
      <alignment vertical="center" wrapText="1"/>
    </xf>
    <xf numFmtId="166" fontId="18" fillId="4" borderId="1" xfId="1" applyNumberFormat="1" applyFont="1" applyFill="1" applyBorder="1" applyAlignment="1" applyProtection="1">
      <alignment vertical="center" wrapText="1"/>
    </xf>
    <xf numFmtId="0" fontId="16" fillId="2" borderId="1" xfId="5" applyFont="1" applyFill="1" applyBorder="1"/>
    <xf numFmtId="0" fontId="16" fillId="4" borderId="1" xfId="5" applyFont="1" applyFill="1" applyBorder="1"/>
    <xf numFmtId="172" fontId="16" fillId="2" borderId="1" xfId="5" applyNumberFormat="1" applyFont="1" applyFill="1" applyBorder="1"/>
    <xf numFmtId="172" fontId="17" fillId="2" borderId="1" xfId="5" applyNumberFormat="1" applyFont="1" applyFill="1" applyBorder="1"/>
    <xf numFmtId="172" fontId="16" fillId="4" borderId="1" xfId="5" applyNumberFormat="1" applyFont="1" applyFill="1" applyBorder="1"/>
    <xf numFmtId="10" fontId="16" fillId="2" borderId="1" xfId="2" applyNumberFormat="1" applyFont="1" applyFill="1" applyBorder="1" applyAlignment="1" applyProtection="1">
      <alignment vertical="center" wrapText="1"/>
    </xf>
    <xf numFmtId="10" fontId="16" fillId="4" borderId="1" xfId="2" applyNumberFormat="1" applyFont="1" applyFill="1" applyBorder="1" applyAlignment="1" applyProtection="1">
      <alignment vertical="center" wrapText="1"/>
    </xf>
    <xf numFmtId="10" fontId="17" fillId="2" borderId="1" xfId="2" applyNumberFormat="1" applyFont="1" applyFill="1" applyBorder="1" applyAlignment="1" applyProtection="1">
      <alignment vertical="center" wrapText="1"/>
    </xf>
    <xf numFmtId="0" fontId="17" fillId="2" borderId="0" xfId="5" applyFont="1" applyFill="1"/>
    <xf numFmtId="0" fontId="16" fillId="2" borderId="0" xfId="5" applyFont="1" applyFill="1"/>
    <xf numFmtId="0" fontId="16" fillId="4" borderId="0" xfId="5" applyFont="1" applyFill="1"/>
    <xf numFmtId="0" fontId="20" fillId="2" borderId="0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21" fillId="2" borderId="0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6" borderId="16" xfId="3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6" borderId="1" xfId="3" applyFont="1" applyFill="1" applyBorder="1" applyAlignment="1">
      <alignment horizontal="center" wrapText="1"/>
    </xf>
    <xf numFmtId="0" fontId="22" fillId="2" borderId="0" xfId="0" applyFont="1" applyFill="1" applyBorder="1" applyAlignment="1">
      <alignment horizontal="center" wrapText="1"/>
    </xf>
    <xf numFmtId="0" fontId="22" fillId="2" borderId="19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wrapText="1"/>
    </xf>
    <xf numFmtId="0" fontId="21" fillId="2" borderId="16" xfId="0" applyFont="1" applyFill="1" applyBorder="1" applyAlignment="1">
      <alignment wrapText="1"/>
    </xf>
    <xf numFmtId="0" fontId="21" fillId="2" borderId="1" xfId="0" applyFont="1" applyFill="1" applyBorder="1" applyAlignment="1">
      <alignment wrapText="1"/>
    </xf>
    <xf numFmtId="0" fontId="21" fillId="2" borderId="17" xfId="0" applyFont="1" applyFill="1" applyBorder="1" applyAlignment="1">
      <alignment wrapText="1"/>
    </xf>
    <xf numFmtId="0" fontId="21" fillId="2" borderId="0" xfId="0" applyFont="1" applyFill="1" applyBorder="1" applyAlignment="1">
      <alignment wrapText="1"/>
    </xf>
    <xf numFmtId="0" fontId="21" fillId="2" borderId="0" xfId="0" applyFont="1" applyFill="1" applyBorder="1" applyAlignment="1">
      <alignment horizontal="center"/>
    </xf>
    <xf numFmtId="0" fontId="21" fillId="2" borderId="18" xfId="0" applyFont="1" applyFill="1" applyBorder="1" applyAlignment="1">
      <alignment wrapText="1"/>
    </xf>
    <xf numFmtId="0" fontId="21" fillId="2" borderId="19" xfId="0" applyFont="1" applyFill="1" applyBorder="1" applyAlignment="1">
      <alignment wrapText="1"/>
    </xf>
    <xf numFmtId="0" fontId="21" fillId="2" borderId="20" xfId="0" applyFont="1" applyFill="1" applyBorder="1" applyAlignment="1">
      <alignment wrapText="1"/>
    </xf>
    <xf numFmtId="0" fontId="21" fillId="2" borderId="18" xfId="0" applyFont="1" applyFill="1" applyBorder="1" applyAlignment="1">
      <alignment horizontal="center"/>
    </xf>
    <xf numFmtId="0" fontId="21" fillId="2" borderId="19" xfId="0" applyFont="1" applyFill="1" applyBorder="1" applyAlignment="1"/>
    <xf numFmtId="0" fontId="21" fillId="2" borderId="20" xfId="0" applyFont="1" applyFill="1" applyBorder="1" applyAlignment="1"/>
    <xf numFmtId="0" fontId="21" fillId="2" borderId="16" xfId="3" applyFont="1" applyFill="1" applyBorder="1" applyAlignment="1">
      <alignment wrapText="1"/>
    </xf>
    <xf numFmtId="0" fontId="21" fillId="2" borderId="1" xfId="3" applyFont="1" applyFill="1" applyBorder="1" applyAlignment="1">
      <alignment wrapText="1"/>
    </xf>
    <xf numFmtId="0" fontId="21" fillId="2" borderId="17" xfId="3" applyFont="1" applyFill="1" applyBorder="1" applyAlignment="1">
      <alignment wrapText="1"/>
    </xf>
    <xf numFmtId="0" fontId="21" fillId="2" borderId="19" xfId="0" applyFont="1" applyFill="1" applyBorder="1" applyAlignment="1">
      <alignment horizontal="center" wrapText="1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17" xfId="0" applyFont="1" applyFill="1" applyBorder="1"/>
    <xf numFmtId="0" fontId="21" fillId="2" borderId="1" xfId="0" applyFont="1" applyFill="1" applyBorder="1" applyAlignment="1">
      <alignment horizontal="center" wrapText="1"/>
    </xf>
    <xf numFmtId="1" fontId="1" fillId="2" borderId="16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wrapText="1"/>
    </xf>
    <xf numFmtId="1" fontId="1" fillId="2" borderId="17" xfId="0" applyNumberFormat="1" applyFont="1" applyFill="1" applyBorder="1" applyAlignment="1">
      <alignment wrapText="1"/>
    </xf>
    <xf numFmtId="1" fontId="1" fillId="2" borderId="0" xfId="0" applyNumberFormat="1" applyFont="1" applyFill="1" applyBorder="1" applyAlignment="1">
      <alignment wrapText="1"/>
    </xf>
    <xf numFmtId="1" fontId="1" fillId="2" borderId="0" xfId="0" applyNumberFormat="1" applyFont="1" applyFill="1" applyBorder="1"/>
    <xf numFmtId="1" fontId="1" fillId="2" borderId="0" xfId="0" applyNumberFormat="1" applyFont="1" applyFill="1"/>
    <xf numFmtId="1" fontId="1" fillId="2" borderId="1" xfId="0" applyNumberFormat="1" applyFont="1" applyFill="1" applyBorder="1"/>
    <xf numFmtId="1" fontId="1" fillId="2" borderId="21" xfId="0" applyNumberFormat="1" applyFont="1" applyFill="1" applyBorder="1"/>
    <xf numFmtId="0" fontId="1" fillId="2" borderId="19" xfId="0" applyFont="1" applyFill="1" applyBorder="1"/>
    <xf numFmtId="173" fontId="1" fillId="2" borderId="19" xfId="0" applyNumberFormat="1" applyFont="1" applyFill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1" fontId="1" fillId="2" borderId="18" xfId="0" applyNumberFormat="1" applyFont="1" applyFill="1" applyBorder="1" applyAlignment="1">
      <alignment horizontal="center" wrapText="1"/>
    </xf>
    <xf numFmtId="1" fontId="1" fillId="2" borderId="19" xfId="0" applyNumberFormat="1" applyFont="1" applyFill="1" applyBorder="1" applyAlignment="1">
      <alignment wrapText="1"/>
    </xf>
    <xf numFmtId="1" fontId="1" fillId="2" borderId="2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73" fontId="1" fillId="2" borderId="1" xfId="0" applyNumberFormat="1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1" fontId="1" fillId="2" borderId="18" xfId="0" applyNumberFormat="1" applyFont="1" applyFill="1" applyBorder="1" applyAlignment="1">
      <alignment horizontal="center"/>
    </xf>
    <xf numFmtId="1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6" xfId="3" applyFont="1" applyFill="1" applyBorder="1" applyAlignment="1">
      <alignment horizontal="center" wrapText="1"/>
    </xf>
    <xf numFmtId="0" fontId="1" fillId="2" borderId="1" xfId="3" applyFont="1" applyFill="1" applyBorder="1" applyAlignment="1">
      <alignment wrapText="1"/>
    </xf>
    <xf numFmtId="173" fontId="1" fillId="2" borderId="1" xfId="3" applyNumberFormat="1" applyFont="1" applyFill="1" applyBorder="1" applyAlignment="1">
      <alignment wrapText="1"/>
    </xf>
    <xf numFmtId="0" fontId="1" fillId="2" borderId="17" xfId="3" applyFont="1" applyFill="1" applyBorder="1" applyAlignment="1">
      <alignment wrapText="1"/>
    </xf>
    <xf numFmtId="1" fontId="1" fillId="2" borderId="16" xfId="0" applyNumberFormat="1" applyFont="1" applyFill="1" applyBorder="1"/>
    <xf numFmtId="173" fontId="1" fillId="2" borderId="17" xfId="3" applyNumberFormat="1" applyFont="1" applyFill="1" applyBorder="1" applyAlignment="1">
      <alignment wrapText="1"/>
    </xf>
    <xf numFmtId="1" fontId="21" fillId="2" borderId="16" xfId="0" applyNumberFormat="1" applyFont="1" applyFill="1" applyBorder="1" applyAlignment="1">
      <alignment horizontal="center" wrapText="1"/>
    </xf>
    <xf numFmtId="1" fontId="21" fillId="2" borderId="1" xfId="0" applyNumberFormat="1" applyFont="1" applyFill="1" applyBorder="1" applyAlignment="1">
      <alignment wrapText="1"/>
    </xf>
    <xf numFmtId="1" fontId="21" fillId="2" borderId="17" xfId="0" applyNumberFormat="1" applyFont="1" applyFill="1" applyBorder="1" applyAlignment="1">
      <alignment wrapText="1"/>
    </xf>
    <xf numFmtId="173" fontId="1" fillId="2" borderId="17" xfId="0" applyNumberFormat="1" applyFont="1" applyFill="1" applyBorder="1" applyAlignment="1">
      <alignment wrapText="1"/>
    </xf>
    <xf numFmtId="1" fontId="1" fillId="2" borderId="1" xfId="3" applyNumberFormat="1" applyFont="1" applyFill="1" applyBorder="1" applyAlignment="1">
      <alignment wrapText="1"/>
    </xf>
    <xf numFmtId="2" fontId="1" fillId="2" borderId="17" xfId="3" applyNumberFormat="1" applyFont="1" applyFill="1" applyBorder="1" applyAlignment="1">
      <alignment wrapText="1"/>
    </xf>
    <xf numFmtId="1" fontId="21" fillId="2" borderId="0" xfId="0" applyNumberFormat="1" applyFont="1" applyFill="1" applyBorder="1" applyAlignment="1">
      <alignment horizontal="center" wrapText="1"/>
    </xf>
    <xf numFmtId="1" fontId="1" fillId="2" borderId="17" xfId="0" applyNumberFormat="1" applyFont="1" applyFill="1" applyBorder="1"/>
    <xf numFmtId="1" fontId="21" fillId="2" borderId="1" xfId="0" applyNumberFormat="1" applyFont="1" applyFill="1" applyBorder="1" applyAlignment="1">
      <alignment horizontal="center" wrapText="1"/>
    </xf>
    <xf numFmtId="173" fontId="1" fillId="2" borderId="1" xfId="0" applyNumberFormat="1" applyFont="1" applyFill="1" applyBorder="1" applyAlignment="1">
      <alignment horizontal="left" wrapText="1"/>
    </xf>
    <xf numFmtId="1" fontId="1" fillId="5" borderId="1" xfId="0" applyNumberFormat="1" applyFont="1" applyFill="1" applyBorder="1" applyAlignment="1">
      <alignment wrapText="1"/>
    </xf>
    <xf numFmtId="173" fontId="1" fillId="5" borderId="1" xfId="0" applyNumberFormat="1" applyFont="1" applyFill="1" applyBorder="1" applyAlignment="1">
      <alignment horizontal="left" wrapText="1"/>
    </xf>
    <xf numFmtId="173" fontId="1" fillId="2" borderId="20" xfId="0" applyNumberFormat="1" applyFont="1" applyFill="1" applyBorder="1" applyAlignment="1">
      <alignment wrapText="1"/>
    </xf>
    <xf numFmtId="0" fontId="21" fillId="2" borderId="18" xfId="0" applyFont="1" applyFill="1" applyBorder="1" applyAlignment="1">
      <alignment horizontal="center" wrapText="1"/>
    </xf>
    <xf numFmtId="1" fontId="21" fillId="2" borderId="18" xfId="0" applyNumberFormat="1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center" wrapText="1"/>
    </xf>
    <xf numFmtId="1" fontId="21" fillId="2" borderId="18" xfId="0" applyNumberFormat="1" applyFont="1" applyFill="1" applyBorder="1" applyAlignment="1">
      <alignment horizontal="center"/>
    </xf>
    <xf numFmtId="1" fontId="1" fillId="2" borderId="19" xfId="1" applyNumberFormat="1" applyFont="1" applyFill="1" applyBorder="1" applyAlignment="1" applyProtection="1"/>
    <xf numFmtId="1" fontId="1" fillId="2" borderId="20" xfId="1" applyNumberFormat="1" applyFont="1" applyFill="1" applyBorder="1" applyAlignment="1" applyProtection="1"/>
    <xf numFmtId="0" fontId="21" fillId="2" borderId="16" xfId="3" applyFont="1" applyFill="1" applyBorder="1" applyAlignment="1">
      <alignment horizontal="center" wrapText="1"/>
    </xf>
    <xf numFmtId="173" fontId="24" fillId="2" borderId="22" xfId="0" applyNumberFormat="1" applyFont="1" applyFill="1" applyBorder="1" applyAlignment="1">
      <alignment wrapText="1"/>
    </xf>
    <xf numFmtId="173" fontId="1" fillId="2" borderId="23" xfId="0" applyNumberFormat="1" applyFont="1" applyFill="1" applyBorder="1" applyAlignment="1">
      <alignment wrapText="1"/>
    </xf>
    <xf numFmtId="173" fontId="1" fillId="2" borderId="24" xfId="0" applyNumberFormat="1" applyFont="1" applyFill="1" applyBorder="1" applyAlignment="1">
      <alignment wrapText="1"/>
    </xf>
    <xf numFmtId="173" fontId="1" fillId="2" borderId="0" xfId="0" applyNumberFormat="1" applyFont="1" applyFill="1"/>
    <xf numFmtId="173" fontId="1" fillId="2" borderId="0" xfId="0" applyNumberFormat="1" applyFont="1" applyFill="1" applyBorder="1"/>
    <xf numFmtId="173" fontId="1" fillId="5" borderId="24" xfId="0" applyNumberFormat="1" applyFont="1" applyFill="1" applyBorder="1" applyAlignment="1">
      <alignment wrapText="1"/>
    </xf>
    <xf numFmtId="173" fontId="21" fillId="2" borderId="23" xfId="0" applyNumberFormat="1" applyFont="1" applyFill="1" applyBorder="1" applyAlignment="1">
      <alignment wrapText="1"/>
    </xf>
    <xf numFmtId="173" fontId="21" fillId="5" borderId="24" xfId="0" applyNumberFormat="1" applyFont="1" applyFill="1" applyBorder="1" applyAlignment="1">
      <alignment wrapText="1"/>
    </xf>
    <xf numFmtId="0" fontId="24" fillId="2" borderId="25" xfId="0" applyFont="1" applyFill="1" applyBorder="1" applyAlignment="1">
      <alignment wrapText="1"/>
    </xf>
    <xf numFmtId="1" fontId="1" fillId="2" borderId="26" xfId="0" applyNumberFormat="1" applyFont="1" applyFill="1" applyBorder="1" applyAlignment="1">
      <alignment wrapText="1"/>
    </xf>
    <xf numFmtId="164" fontId="21" fillId="5" borderId="27" xfId="1" applyFont="1" applyFill="1" applyBorder="1" applyAlignment="1" applyProtection="1">
      <alignment wrapText="1"/>
    </xf>
    <xf numFmtId="173" fontId="6" fillId="2" borderId="25" xfId="0" applyNumberFormat="1" applyFont="1" applyFill="1" applyBorder="1" applyAlignment="1">
      <alignment wrapText="1"/>
    </xf>
    <xf numFmtId="173" fontId="1" fillId="2" borderId="26" xfId="0" applyNumberFormat="1" applyFont="1" applyFill="1" applyBorder="1" applyAlignment="1">
      <alignment wrapText="1"/>
    </xf>
    <xf numFmtId="173" fontId="1" fillId="5" borderId="27" xfId="0" applyNumberFormat="1" applyFont="1" applyFill="1" applyBorder="1" applyAlignment="1">
      <alignment wrapText="1"/>
    </xf>
    <xf numFmtId="0" fontId="24" fillId="2" borderId="22" xfId="0" applyFont="1" applyFill="1" applyBorder="1" applyAlignment="1">
      <alignment wrapText="1"/>
    </xf>
    <xf numFmtId="1" fontId="1" fillId="2" borderId="23" xfId="0" applyNumberFormat="1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5" borderId="24" xfId="0" applyFont="1" applyFill="1" applyBorder="1" applyAlignment="1">
      <alignment wrapText="1"/>
    </xf>
    <xf numFmtId="173" fontId="24" fillId="2" borderId="25" xfId="0" applyNumberFormat="1" applyFont="1" applyFill="1" applyBorder="1" applyAlignment="1">
      <alignment wrapText="1"/>
    </xf>
    <xf numFmtId="173" fontId="1" fillId="2" borderId="23" xfId="0" applyNumberFormat="1" applyFont="1" applyFill="1" applyBorder="1" applyAlignment="1">
      <alignment horizontal="left" wrapText="1"/>
    </xf>
    <xf numFmtId="0" fontId="24" fillId="2" borderId="22" xfId="3" applyFont="1" applyFill="1" applyBorder="1" applyAlignment="1">
      <alignment wrapText="1"/>
    </xf>
    <xf numFmtId="1" fontId="21" fillId="2" borderId="23" xfId="3" applyNumberFormat="1" applyFont="1" applyFill="1" applyBorder="1" applyAlignment="1">
      <alignment wrapText="1"/>
    </xf>
    <xf numFmtId="173" fontId="21" fillId="2" borderId="23" xfId="3" applyNumberFormat="1" applyFont="1" applyFill="1" applyBorder="1" applyAlignment="1">
      <alignment wrapText="1"/>
    </xf>
    <xf numFmtId="0" fontId="21" fillId="2" borderId="23" xfId="3" applyFont="1" applyFill="1" applyBorder="1" applyAlignment="1">
      <alignment wrapText="1"/>
    </xf>
    <xf numFmtId="0" fontId="21" fillId="5" borderId="24" xfId="3" applyFont="1" applyFill="1" applyBorder="1" applyAlignment="1">
      <alignment wrapText="1"/>
    </xf>
    <xf numFmtId="164" fontId="21" fillId="7" borderId="5" xfId="1" applyNumberFormat="1" applyFont="1" applyFill="1" applyBorder="1" applyAlignment="1" applyProtection="1">
      <alignment horizontal="center"/>
    </xf>
    <xf numFmtId="0" fontId="1" fillId="2" borderId="0" xfId="0" applyFont="1" applyFill="1" applyBorder="1"/>
    <xf numFmtId="0" fontId="22" fillId="2" borderId="0" xfId="0" applyFont="1" applyFill="1" applyBorder="1" applyAlignment="1">
      <alignment vertical="center" wrapText="1"/>
    </xf>
    <xf numFmtId="174" fontId="1" fillId="5" borderId="0" xfId="0" applyNumberFormat="1" applyFont="1" applyFill="1" applyAlignment="1">
      <alignment horizontal="right"/>
    </xf>
    <xf numFmtId="0" fontId="17" fillId="2" borderId="0" xfId="5" applyFont="1" applyFill="1" applyAlignment="1">
      <alignment horizontal="left" wrapText="1"/>
    </xf>
    <xf numFmtId="0" fontId="25" fillId="2" borderId="28" xfId="5" applyFont="1" applyFill="1" applyBorder="1"/>
    <xf numFmtId="0" fontId="17" fillId="2" borderId="28" xfId="5" applyFont="1" applyFill="1" applyBorder="1"/>
    <xf numFmtId="0" fontId="17" fillId="2" borderId="0" xfId="0" applyFont="1" applyFill="1"/>
    <xf numFmtId="0" fontId="1" fillId="2" borderId="28" xfId="0" applyFont="1" applyFill="1" applyBorder="1"/>
    <xf numFmtId="0" fontId="1" fillId="0" borderId="0" xfId="3" applyNumberFormat="1" applyFont="1" applyFill="1" applyBorder="1" applyAlignment="1" applyProtection="1"/>
    <xf numFmtId="0" fontId="21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/>
    <xf numFmtId="0" fontId="23" fillId="0" borderId="0" xfId="3" applyNumberFormat="1" applyFont="1" applyFill="1" applyBorder="1" applyAlignment="1" applyProtection="1">
      <alignment horizontal="center" vertical="center" wrapText="1"/>
    </xf>
    <xf numFmtId="0" fontId="1" fillId="0" borderId="0" xfId="3" applyNumberFormat="1" applyFont="1" applyFill="1" applyBorder="1" applyAlignment="1" applyProtection="1">
      <alignment horizontal="center" vertical="center"/>
    </xf>
    <xf numFmtId="0" fontId="1" fillId="0" borderId="0" xfId="3" applyNumberFormat="1" applyFont="1" applyFill="1" applyBorder="1" applyAlignment="1" applyProtection="1">
      <alignment horizontal="center" vertical="center" wrapText="1"/>
    </xf>
    <xf numFmtId="0" fontId="1" fillId="0" borderId="19" xfId="5" applyFont="1" applyFill="1" applyBorder="1" applyAlignment="1">
      <alignment horizontal="center" vertical="top" wrapText="1"/>
    </xf>
    <xf numFmtId="0" fontId="22" fillId="0" borderId="0" xfId="3" applyNumberFormat="1" applyFont="1" applyFill="1" applyBorder="1" applyAlignment="1" applyProtection="1">
      <alignment horizontal="center" vertical="center"/>
    </xf>
    <xf numFmtId="0" fontId="1" fillId="0" borderId="0" xfId="5" applyFont="1" applyFill="1" applyBorder="1" applyAlignment="1">
      <alignment horizontal="center" vertical="top" wrapText="1"/>
    </xf>
    <xf numFmtId="0" fontId="1" fillId="0" borderId="19" xfId="3" applyFont="1" applyFill="1" applyBorder="1" applyAlignment="1">
      <alignment horizontal="center" vertical="top" wrapText="1"/>
    </xf>
    <xf numFmtId="16" fontId="26" fillId="0" borderId="19" xfId="6" applyNumberFormat="1" applyFont="1" applyFill="1" applyBorder="1" applyAlignment="1">
      <alignment horizontal="center" vertical="top" wrapText="1"/>
    </xf>
    <xf numFmtId="0" fontId="1" fillId="0" borderId="19" xfId="3" applyNumberFormat="1" applyFont="1" applyFill="1" applyBorder="1" applyAlignment="1" applyProtection="1">
      <alignment horizontal="center" vertical="center" wrapText="1"/>
    </xf>
    <xf numFmtId="0" fontId="22" fillId="0" borderId="0" xfId="3" applyNumberFormat="1" applyFont="1" applyFill="1" applyBorder="1" applyAlignment="1" applyProtection="1">
      <alignment horizontal="center" vertical="center" wrapText="1"/>
    </xf>
    <xf numFmtId="0" fontId="29" fillId="0" borderId="19" xfId="3" applyNumberFormat="1" applyFont="1" applyFill="1" applyBorder="1" applyAlignment="1" applyProtection="1">
      <alignment horizontal="center" vertical="center" wrapText="1"/>
    </xf>
    <xf numFmtId="170" fontId="1" fillId="0" borderId="19" xfId="3" applyNumberFormat="1" applyFont="1" applyFill="1" applyBorder="1" applyAlignment="1">
      <alignment vertical="center" wrapText="1"/>
    </xf>
    <xf numFmtId="170" fontId="1" fillId="0" borderId="19" xfId="3" applyNumberFormat="1" applyFont="1" applyFill="1" applyBorder="1" applyAlignment="1">
      <alignment horizontal="center" vertical="center"/>
    </xf>
    <xf numFmtId="170" fontId="29" fillId="0" borderId="19" xfId="3" applyNumberFormat="1" applyFont="1" applyFill="1" applyBorder="1" applyAlignment="1">
      <alignment horizontal="center" vertical="center"/>
    </xf>
    <xf numFmtId="0" fontId="29" fillId="0" borderId="19" xfId="3" applyNumberFormat="1" applyFont="1" applyFill="1" applyBorder="1" applyAlignment="1" applyProtection="1">
      <alignment horizontal="center" vertical="center"/>
    </xf>
    <xf numFmtId="0" fontId="29" fillId="0" borderId="0" xfId="3" applyNumberFormat="1" applyFont="1" applyFill="1" applyBorder="1" applyAlignment="1" applyProtection="1">
      <alignment horizontal="center" vertical="center"/>
    </xf>
    <xf numFmtId="170" fontId="1" fillId="0" borderId="0" xfId="3" applyNumberFormat="1" applyFont="1" applyFill="1" applyBorder="1" applyAlignment="1">
      <alignment vertical="center" wrapText="1"/>
    </xf>
    <xf numFmtId="0" fontId="1" fillId="0" borderId="19" xfId="3" applyNumberFormat="1" applyFont="1" applyFill="1" applyBorder="1" applyAlignment="1" applyProtection="1">
      <alignment horizontal="center" vertical="center"/>
    </xf>
    <xf numFmtId="0" fontId="1" fillId="0" borderId="19" xfId="3" applyNumberFormat="1" applyFont="1" applyFill="1" applyBorder="1" applyAlignment="1" applyProtection="1">
      <alignment vertical="center" wrapText="1"/>
    </xf>
    <xf numFmtId="0" fontId="17" fillId="0" borderId="19" xfId="3" applyNumberFormat="1" applyFont="1" applyFill="1" applyBorder="1" applyAlignment="1" applyProtection="1">
      <alignment vertical="center" wrapText="1"/>
    </xf>
    <xf numFmtId="164" fontId="16" fillId="0" borderId="19" xfId="7" applyFont="1" applyFill="1" applyBorder="1" applyAlignment="1" applyProtection="1">
      <alignment vertical="center" wrapText="1"/>
    </xf>
    <xf numFmtId="170" fontId="16" fillId="0" borderId="19" xfId="7" applyNumberFormat="1" applyFont="1" applyFill="1" applyBorder="1" applyAlignment="1" applyProtection="1">
      <alignment horizontal="right" vertical="center" wrapText="1"/>
    </xf>
    <xf numFmtId="3" fontId="1" fillId="0" borderId="19" xfId="3" applyNumberFormat="1" applyFont="1" applyFill="1" applyBorder="1" applyAlignment="1">
      <alignment vertical="center" wrapText="1"/>
    </xf>
    <xf numFmtId="170" fontId="1" fillId="0" borderId="19" xfId="3" applyNumberFormat="1" applyFont="1" applyFill="1" applyBorder="1"/>
    <xf numFmtId="170" fontId="1" fillId="0" borderId="19" xfId="3" applyNumberFormat="1" applyFont="1" applyFill="1" applyBorder="1" applyAlignment="1" applyProtection="1"/>
    <xf numFmtId="170" fontId="1" fillId="0" borderId="1" xfId="3" applyNumberFormat="1" applyFont="1" applyFill="1" applyBorder="1"/>
    <xf numFmtId="0" fontId="21" fillId="0" borderId="19" xfId="3" applyNumberFormat="1" applyFont="1" applyFill="1" applyBorder="1" applyAlignment="1" applyProtection="1">
      <alignment vertical="center" wrapText="1"/>
    </xf>
    <xf numFmtId="170" fontId="21" fillId="0" borderId="19" xfId="3" applyNumberFormat="1" applyFont="1" applyFill="1" applyBorder="1" applyAlignment="1">
      <alignment horizontal="right" vertical="center" wrapText="1"/>
    </xf>
    <xf numFmtId="170" fontId="21" fillId="0" borderId="19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>
      <alignment vertical="center" wrapText="1"/>
    </xf>
    <xf numFmtId="170" fontId="30" fillId="0" borderId="0" xfId="3" applyNumberFormat="1" applyFont="1" applyFill="1" applyBorder="1" applyAlignment="1" applyProtection="1">
      <alignment vertical="center" wrapText="1"/>
    </xf>
    <xf numFmtId="175" fontId="30" fillId="0" borderId="0" xfId="3" applyNumberFormat="1" applyFont="1" applyFill="1" applyBorder="1" applyAlignment="1" applyProtection="1">
      <alignment vertical="center" wrapText="1"/>
    </xf>
    <xf numFmtId="0" fontId="30" fillId="0" borderId="0" xfId="3" applyNumberFormat="1" applyFont="1" applyFill="1" applyBorder="1" applyAlignment="1" applyProtection="1"/>
    <xf numFmtId="170" fontId="31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/>
    <xf numFmtId="170" fontId="30" fillId="0" borderId="0" xfId="3" applyNumberFormat="1" applyFont="1" applyFill="1" applyBorder="1" applyAlignment="1" applyProtection="1"/>
    <xf numFmtId="0" fontId="32" fillId="0" borderId="0" xfId="3" applyNumberFormat="1" applyFont="1" applyFill="1" applyBorder="1" applyAlignment="1" applyProtection="1"/>
    <xf numFmtId="0" fontId="33" fillId="0" borderId="0" xfId="3" applyNumberFormat="1" applyFont="1" applyFill="1" applyBorder="1" applyAlignment="1" applyProtection="1"/>
    <xf numFmtId="0" fontId="22" fillId="0" borderId="0" xfId="6" applyFont="1" applyFill="1"/>
    <xf numFmtId="0" fontId="22" fillId="0" borderId="0" xfId="3" applyFont="1" applyFill="1"/>
    <xf numFmtId="0" fontId="22" fillId="0" borderId="0" xfId="3" applyFont="1" applyFill="1" applyBorder="1"/>
    <xf numFmtId="0" fontId="1" fillId="0" borderId="0" xfId="6" applyFill="1"/>
    <xf numFmtId="0" fontId="1" fillId="0" borderId="0" xfId="6" applyFont="1" applyFill="1"/>
    <xf numFmtId="0" fontId="1" fillId="0" borderId="0" xfId="3" applyFill="1"/>
    <xf numFmtId="0" fontId="1" fillId="0" borderId="0" xfId="3" applyFill="1" applyBorder="1"/>
    <xf numFmtId="0" fontId="1" fillId="0" borderId="0" xfId="3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vertical="center" wrapText="1"/>
    </xf>
    <xf numFmtId="0" fontId="1" fillId="0" borderId="0" xfId="3" applyFont="1" applyFill="1" applyAlignment="1">
      <alignment horizontal="center" vertical="center"/>
    </xf>
    <xf numFmtId="0" fontId="1" fillId="0" borderId="1" xfId="3" applyFont="1" applyFill="1" applyBorder="1" applyAlignment="1">
      <alignment horizontal="center" vertical="center" wrapText="1"/>
    </xf>
    <xf numFmtId="0" fontId="22" fillId="0" borderId="0" xfId="3" applyFont="1" applyFill="1" applyAlignment="1">
      <alignment horizontal="center" vertical="center"/>
    </xf>
    <xf numFmtId="0" fontId="22" fillId="0" borderId="1" xfId="3" applyFont="1" applyFill="1" applyBorder="1" applyAlignment="1">
      <alignment horizontal="center" vertical="center" wrapText="1"/>
    </xf>
    <xf numFmtId="0" fontId="1" fillId="0" borderId="4" xfId="5" applyFont="1" applyFill="1" applyBorder="1" applyAlignment="1">
      <alignment horizontal="center" vertical="top" wrapText="1"/>
    </xf>
    <xf numFmtId="16" fontId="1" fillId="0" borderId="19" xfId="6" applyNumberFormat="1" applyFont="1" applyFill="1" applyBorder="1" applyAlignment="1">
      <alignment horizontal="center" vertical="top" wrapText="1"/>
    </xf>
    <xf numFmtId="0" fontId="1" fillId="0" borderId="0" xfId="3" applyFont="1" applyFill="1" applyAlignment="1">
      <alignment horizontal="center" vertical="center" wrapText="1"/>
    </xf>
    <xf numFmtId="0" fontId="29" fillId="0" borderId="19" xfId="3" applyFont="1" applyFill="1" applyBorder="1" applyAlignment="1">
      <alignment horizontal="center" vertical="center" wrapText="1"/>
    </xf>
    <xf numFmtId="170" fontId="1" fillId="0" borderId="19" xfId="7" applyNumberFormat="1" applyFont="1" applyFill="1" applyBorder="1" applyAlignment="1" applyProtection="1">
      <alignment vertical="center" wrapText="1"/>
    </xf>
    <xf numFmtId="170" fontId="1" fillId="0" borderId="19" xfId="7" applyNumberFormat="1" applyFont="1" applyFill="1" applyBorder="1" applyAlignment="1" applyProtection="1">
      <alignment horizontal="center" vertical="center"/>
    </xf>
    <xf numFmtId="170" fontId="26" fillId="0" borderId="0" xfId="7" applyNumberFormat="1" applyFont="1" applyFill="1" applyBorder="1" applyAlignment="1" applyProtection="1">
      <alignment vertical="center" wrapText="1"/>
    </xf>
    <xf numFmtId="0" fontId="29" fillId="0" borderId="0" xfId="3" applyFont="1" applyFill="1" applyBorder="1" applyAlignment="1">
      <alignment horizontal="center" vertical="center"/>
    </xf>
    <xf numFmtId="0" fontId="29" fillId="0" borderId="0" xfId="3" applyFont="1" applyFill="1" applyBorder="1" applyAlignment="1">
      <alignment horizontal="center" vertical="center" wrapText="1"/>
    </xf>
    <xf numFmtId="0" fontId="29" fillId="0" borderId="0" xfId="3" applyFont="1" applyFill="1" applyAlignment="1">
      <alignment horizontal="center" vertical="center"/>
    </xf>
    <xf numFmtId="0" fontId="1" fillId="0" borderId="19" xfId="3" applyFont="1" applyFill="1" applyBorder="1" applyAlignment="1">
      <alignment horizontal="center" vertical="center" wrapText="1"/>
    </xf>
    <xf numFmtId="0" fontId="1" fillId="0" borderId="19" xfId="3" applyFont="1" applyFill="1" applyBorder="1" applyAlignment="1">
      <alignment horizontal="center" vertical="center"/>
    </xf>
    <xf numFmtId="0" fontId="1" fillId="0" borderId="0" xfId="3" applyFont="1" applyFill="1" applyBorder="1" applyAlignment="1">
      <alignment horizontal="center" vertical="center"/>
    </xf>
    <xf numFmtId="170" fontId="1" fillId="0" borderId="1" xfId="7" applyNumberFormat="1" applyFont="1" applyFill="1" applyBorder="1" applyAlignment="1" applyProtection="1">
      <alignment horizontal="center" vertical="center"/>
    </xf>
    <xf numFmtId="0" fontId="1" fillId="0" borderId="19" xfId="6" applyFont="1" applyFill="1" applyBorder="1" applyAlignment="1">
      <alignment vertical="center" wrapText="1"/>
    </xf>
    <xf numFmtId="0" fontId="17" fillId="0" borderId="19" xfId="6" applyFont="1" applyFill="1" applyBorder="1" applyAlignment="1">
      <alignment vertical="center" wrapText="1"/>
    </xf>
    <xf numFmtId="170" fontId="1" fillId="0" borderId="0" xfId="3" applyNumberFormat="1" applyFont="1" applyFill="1" applyBorder="1"/>
    <xf numFmtId="170" fontId="1" fillId="0" borderId="0" xfId="7" applyNumberFormat="1" applyFont="1" applyFill="1" applyBorder="1" applyAlignment="1" applyProtection="1"/>
    <xf numFmtId="176" fontId="1" fillId="0" borderId="0" xfId="8" applyNumberFormat="1" applyFont="1" applyFill="1" applyBorder="1" applyAlignment="1" applyProtection="1">
      <alignment horizontal="center" vertical="center" wrapText="1"/>
    </xf>
    <xf numFmtId="170" fontId="1" fillId="0" borderId="0" xfId="7" applyNumberFormat="1" applyFont="1" applyFill="1" applyBorder="1" applyAlignment="1" applyProtection="1">
      <alignment horizontal="center" vertical="center" wrapText="1"/>
    </xf>
    <xf numFmtId="176" fontId="1" fillId="0" borderId="0" xfId="8" applyNumberFormat="1" applyFont="1" applyFill="1" applyBorder="1" applyAlignment="1" applyProtection="1">
      <alignment vertical="center" wrapText="1"/>
    </xf>
    <xf numFmtId="0" fontId="1" fillId="0" borderId="0" xfId="3" applyFont="1" applyFill="1"/>
    <xf numFmtId="0" fontId="1" fillId="0" borderId="19" xfId="3" applyFont="1" applyFill="1" applyBorder="1" applyAlignment="1">
      <alignment vertical="center" wrapText="1"/>
    </xf>
    <xf numFmtId="0" fontId="21" fillId="0" borderId="19" xfId="6" applyFont="1" applyFill="1" applyBorder="1" applyAlignment="1">
      <alignment vertical="center" wrapText="1"/>
    </xf>
    <xf numFmtId="170" fontId="21" fillId="0" borderId="19" xfId="7" applyNumberFormat="1" applyFont="1" applyFill="1" applyBorder="1" applyAlignment="1" applyProtection="1">
      <alignment vertical="center" wrapText="1"/>
    </xf>
    <xf numFmtId="170" fontId="21" fillId="0" borderId="0" xfId="7" applyNumberFormat="1" applyFont="1" applyFill="1" applyBorder="1" applyAlignment="1" applyProtection="1">
      <alignment vertical="center" wrapText="1"/>
    </xf>
    <xf numFmtId="176" fontId="21" fillId="0" borderId="0" xfId="8" applyNumberFormat="1" applyFont="1" applyFill="1" applyBorder="1" applyAlignment="1" applyProtection="1">
      <alignment horizontal="center" vertical="center" wrapText="1"/>
    </xf>
    <xf numFmtId="176" fontId="21" fillId="0" borderId="0" xfId="8" applyNumberFormat="1" applyFont="1" applyFill="1" applyBorder="1" applyAlignment="1" applyProtection="1">
      <alignment vertical="center" wrapText="1"/>
    </xf>
    <xf numFmtId="0" fontId="21" fillId="0" borderId="0" xfId="3" applyFont="1" applyFill="1"/>
    <xf numFmtId="0" fontId="32" fillId="0" borderId="0" xfId="6" applyFont="1" applyFill="1" applyBorder="1" applyAlignment="1">
      <alignment vertical="center" wrapText="1"/>
    </xf>
    <xf numFmtId="175" fontId="32" fillId="0" borderId="0" xfId="6" applyNumberFormat="1" applyFont="1" applyFill="1" applyBorder="1" applyAlignment="1">
      <alignment vertical="center" wrapText="1"/>
    </xf>
    <xf numFmtId="0" fontId="32" fillId="0" borderId="0" xfId="3" applyFont="1" applyFill="1" applyBorder="1"/>
    <xf numFmtId="170" fontId="32" fillId="0" borderId="0" xfId="3" applyNumberFormat="1" applyFont="1" applyFill="1" applyBorder="1"/>
    <xf numFmtId="0" fontId="22" fillId="2" borderId="0" xfId="3" applyNumberFormat="1" applyFont="1" applyFill="1" applyBorder="1" applyAlignment="1" applyProtection="1"/>
    <xf numFmtId="0" fontId="34" fillId="2" borderId="0" xfId="3" applyNumberFormat="1" applyFont="1" applyFill="1" applyBorder="1" applyAlignment="1" applyProtection="1">
      <alignment horizontal="center" wrapText="1"/>
    </xf>
    <xf numFmtId="0" fontId="1" fillId="2" borderId="0" xfId="3" applyNumberFormat="1" applyFont="1" applyFill="1" applyBorder="1" applyAlignment="1" applyProtection="1">
      <alignment horizontal="center" vertical="center" wrapText="1"/>
    </xf>
    <xf numFmtId="0" fontId="1" fillId="2" borderId="19" xfId="3" applyNumberFormat="1" applyFont="1" applyFill="1" applyBorder="1" applyAlignment="1" applyProtection="1">
      <alignment horizontal="center" vertical="center" wrapText="1"/>
    </xf>
    <xf numFmtId="0" fontId="30" fillId="2" borderId="19" xfId="3" applyNumberFormat="1" applyFont="1" applyFill="1" applyBorder="1" applyAlignment="1" applyProtection="1">
      <alignment horizontal="center" vertical="center" wrapText="1"/>
    </xf>
    <xf numFmtId="0" fontId="35" fillId="2" borderId="19" xfId="3" applyNumberFormat="1" applyFont="1" applyFill="1" applyBorder="1" applyAlignment="1" applyProtection="1">
      <alignment horizontal="center" vertical="center" wrapText="1"/>
    </xf>
    <xf numFmtId="0" fontId="1" fillId="2" borderId="0" xfId="5" applyFont="1" applyFill="1" applyBorder="1" applyAlignment="1">
      <alignment horizontal="center" vertical="top" wrapText="1"/>
    </xf>
    <xf numFmtId="0" fontId="22" fillId="2" borderId="19" xfId="3" applyFont="1" applyFill="1" applyBorder="1" applyAlignment="1">
      <alignment horizontal="center" vertical="center" wrapText="1"/>
    </xf>
    <xf numFmtId="16" fontId="36" fillId="2" borderId="19" xfId="6" applyNumberFormat="1" applyFont="1" applyFill="1" applyBorder="1" applyAlignment="1">
      <alignment horizontal="center" vertical="center" wrapText="1"/>
    </xf>
    <xf numFmtId="0" fontId="22" fillId="2" borderId="19" xfId="3" applyNumberFormat="1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2" fillId="2" borderId="0" xfId="3" applyNumberFormat="1" applyFont="1" applyFill="1" applyBorder="1" applyAlignment="1" applyProtection="1">
      <alignment horizontal="center" vertical="center" wrapText="1"/>
    </xf>
    <xf numFmtId="0" fontId="29" fillId="2" borderId="19" xfId="3" applyNumberFormat="1" applyFont="1" applyFill="1" applyBorder="1" applyAlignment="1" applyProtection="1">
      <alignment horizontal="center" vertical="center" wrapText="1"/>
    </xf>
    <xf numFmtId="170" fontId="1" fillId="2" borderId="19" xfId="3" applyNumberFormat="1" applyFont="1" applyFill="1" applyBorder="1" applyAlignment="1">
      <alignment vertical="center" wrapText="1"/>
    </xf>
    <xf numFmtId="170" fontId="1" fillId="2" borderId="19" xfId="11" applyNumberFormat="1" applyFont="1" applyFill="1" applyBorder="1" applyAlignment="1" applyProtection="1">
      <alignment horizontal="center" vertical="center" wrapText="1"/>
    </xf>
    <xf numFmtId="170" fontId="1" fillId="2" borderId="19" xfId="3" applyNumberFormat="1" applyFont="1" applyFill="1" applyBorder="1" applyAlignment="1">
      <alignment horizontal="center" vertical="center" wrapText="1"/>
    </xf>
    <xf numFmtId="170" fontId="29" fillId="2" borderId="19" xfId="3" applyNumberFormat="1" applyFont="1" applyFill="1" applyBorder="1" applyAlignment="1">
      <alignment horizontal="center" vertical="center" wrapText="1"/>
    </xf>
    <xf numFmtId="170" fontId="35" fillId="2" borderId="19" xfId="3" applyNumberFormat="1" applyFont="1" applyFill="1" applyBorder="1" applyAlignment="1">
      <alignment horizontal="center" vertical="center" wrapText="1"/>
    </xf>
    <xf numFmtId="170" fontId="1" fillId="2" borderId="19" xfId="9" applyNumberFormat="1" applyFont="1" applyFill="1" applyBorder="1" applyAlignment="1">
      <alignment horizontal="center" vertical="center" wrapText="1"/>
    </xf>
    <xf numFmtId="170" fontId="29" fillId="2" borderId="19" xfId="9" applyNumberFormat="1" applyFont="1" applyFill="1" applyBorder="1" applyAlignment="1">
      <alignment horizontal="center" vertical="center" wrapText="1"/>
    </xf>
    <xf numFmtId="170" fontId="1" fillId="2" borderId="0" xfId="3" applyNumberFormat="1" applyFont="1" applyFill="1" applyBorder="1" applyAlignment="1">
      <alignment vertical="center" wrapText="1"/>
    </xf>
    <xf numFmtId="0" fontId="1" fillId="2" borderId="19" xfId="3" applyNumberFormat="1" applyFont="1" applyFill="1" applyBorder="1" applyAlignment="1" applyProtection="1">
      <alignment vertical="center" wrapText="1"/>
    </xf>
    <xf numFmtId="0" fontId="17" fillId="2" borderId="19" xfId="3" applyNumberFormat="1" applyFont="1" applyFill="1" applyBorder="1" applyAlignment="1" applyProtection="1">
      <alignment vertical="center" wrapText="1"/>
    </xf>
    <xf numFmtId="3" fontId="16" fillId="2" borderId="19" xfId="11" applyNumberFormat="1" applyFont="1" applyFill="1" applyBorder="1" applyAlignment="1" applyProtection="1">
      <alignment horizontal="right" vertical="center" wrapText="1"/>
    </xf>
    <xf numFmtId="170" fontId="16" fillId="2" borderId="19" xfId="11" applyNumberFormat="1" applyFont="1" applyFill="1" applyBorder="1" applyAlignment="1" applyProtection="1">
      <alignment horizontal="right" vertical="center" wrapText="1"/>
    </xf>
    <xf numFmtId="164" fontId="16" fillId="2" borderId="19" xfId="11" applyFont="1" applyFill="1" applyBorder="1" applyAlignment="1" applyProtection="1">
      <alignment vertical="center" wrapText="1"/>
    </xf>
    <xf numFmtId="170" fontId="1" fillId="2" borderId="19" xfId="9" applyNumberFormat="1" applyFont="1" applyFill="1" applyBorder="1" applyAlignment="1">
      <alignment vertical="center" wrapText="1"/>
    </xf>
    <xf numFmtId="3" fontId="1" fillId="2" borderId="19" xfId="3" applyNumberFormat="1" applyFont="1" applyFill="1" applyBorder="1" applyAlignment="1">
      <alignment horizontal="right" vertical="center" wrapText="1"/>
    </xf>
    <xf numFmtId="3" fontId="17" fillId="2" borderId="19" xfId="3" applyNumberFormat="1" applyFont="1" applyFill="1" applyBorder="1" applyAlignment="1" applyProtection="1">
      <alignment horizontal="right" vertical="center" wrapText="1"/>
    </xf>
    <xf numFmtId="0" fontId="21" fillId="2" borderId="19" xfId="3" applyNumberFormat="1" applyFont="1" applyFill="1" applyBorder="1" applyAlignment="1" applyProtection="1">
      <alignment vertical="center" wrapText="1"/>
    </xf>
    <xf numFmtId="170" fontId="21" fillId="2" borderId="19" xfId="3" applyNumberFormat="1" applyFont="1" applyFill="1" applyBorder="1" applyAlignment="1">
      <alignment horizontal="right" vertical="center" wrapText="1"/>
    </xf>
    <xf numFmtId="170" fontId="37" fillId="2" borderId="19" xfId="3" applyNumberFormat="1" applyFont="1" applyFill="1" applyBorder="1" applyAlignment="1">
      <alignment horizontal="right" vertical="center" wrapText="1"/>
    </xf>
    <xf numFmtId="170" fontId="21" fillId="2" borderId="19" xfId="9" applyNumberFormat="1" applyFont="1" applyFill="1" applyBorder="1" applyAlignment="1">
      <alignment horizontal="right" vertical="center" wrapText="1"/>
    </xf>
    <xf numFmtId="0" fontId="21" fillId="2" borderId="0" xfId="3" applyNumberFormat="1" applyFont="1" applyFill="1" applyBorder="1" applyAlignment="1" applyProtection="1"/>
    <xf numFmtId="0" fontId="32" fillId="2" borderId="0" xfId="3" applyNumberFormat="1" applyFont="1" applyFill="1" applyBorder="1" applyAlignment="1" applyProtection="1"/>
    <xf numFmtId="170" fontId="32" fillId="2" borderId="0" xfId="3" applyNumberFormat="1" applyFont="1" applyFill="1" applyBorder="1" applyAlignment="1" applyProtection="1"/>
    <xf numFmtId="0" fontId="38" fillId="2" borderId="0" xfId="3" applyNumberFormat="1" applyFont="1" applyFill="1" applyBorder="1" applyAlignment="1" applyProtection="1"/>
    <xf numFmtId="0" fontId="1" fillId="2" borderId="0" xfId="3" applyNumberFormat="1" applyFont="1" applyFill="1" applyBorder="1" applyAlignment="1" applyProtection="1"/>
    <xf numFmtId="0" fontId="34" fillId="2" borderId="29" xfId="3" applyNumberFormat="1" applyFont="1" applyFill="1" applyBorder="1" applyAlignment="1" applyProtection="1">
      <alignment horizontal="center" vertical="center" wrapText="1"/>
    </xf>
    <xf numFmtId="0" fontId="0" fillId="2" borderId="29" xfId="0" applyFill="1" applyBorder="1" applyAlignment="1">
      <alignment vertical="center"/>
    </xf>
    <xf numFmtId="0" fontId="43" fillId="0" borderId="0" xfId="3" applyNumberFormat="1" applyFont="1" applyFill="1" applyBorder="1" applyAlignment="1" applyProtection="1"/>
    <xf numFmtId="0" fontId="35" fillId="0" borderId="0" xfId="3" applyNumberFormat="1" applyFont="1" applyFill="1" applyBorder="1" applyAlignment="1" applyProtection="1">
      <alignment horizontal="center"/>
    </xf>
    <xf numFmtId="0" fontId="35" fillId="0" borderId="0" xfId="3" applyNumberFormat="1" applyFont="1" applyFill="1" applyBorder="1" applyAlignment="1" applyProtection="1"/>
    <xf numFmtId="0" fontId="44" fillId="0" borderId="1" xfId="3" applyNumberFormat="1" applyFont="1" applyFill="1" applyBorder="1" applyAlignment="1" applyProtection="1">
      <alignment vertical="center" wrapText="1"/>
    </xf>
    <xf numFmtId="0" fontId="44" fillId="0" borderId="0" xfId="3" applyNumberFormat="1" applyFont="1" applyFill="1" applyBorder="1" applyAlignment="1" applyProtection="1">
      <alignment horizontal="center" vertical="center"/>
    </xf>
    <xf numFmtId="0" fontId="44" fillId="0" borderId="1" xfId="3" applyNumberFormat="1" applyFont="1" applyFill="1" applyBorder="1" applyAlignment="1" applyProtection="1">
      <alignment horizontal="center" vertical="center" wrapText="1"/>
    </xf>
    <xf numFmtId="0" fontId="35" fillId="0" borderId="1" xfId="3" applyNumberFormat="1" applyFont="1" applyFill="1" applyBorder="1" applyAlignment="1" applyProtection="1">
      <alignment horizontal="center"/>
    </xf>
    <xf numFmtId="0" fontId="45" fillId="0" borderId="1" xfId="3" applyNumberFormat="1" applyFont="1" applyFill="1" applyBorder="1" applyAlignment="1" applyProtection="1"/>
    <xf numFmtId="173" fontId="35" fillId="0" borderId="1" xfId="3" applyNumberFormat="1" applyFont="1" applyFill="1" applyBorder="1" applyAlignment="1" applyProtection="1">
      <alignment horizontal="center" vertical="center"/>
    </xf>
    <xf numFmtId="1" fontId="35" fillId="0" borderId="1" xfId="3" applyNumberFormat="1" applyFont="1" applyFill="1" applyBorder="1" applyAlignment="1" applyProtection="1">
      <alignment horizontal="center" vertical="center"/>
    </xf>
    <xf numFmtId="0" fontId="35" fillId="0" borderId="1" xfId="3" applyNumberFormat="1" applyFont="1" applyFill="1" applyBorder="1" applyAlignment="1" applyProtection="1">
      <alignment horizontal="center" vertical="center"/>
    </xf>
    <xf numFmtId="0" fontId="37" fillId="0" borderId="1" xfId="3" applyNumberFormat="1" applyFont="1" applyFill="1" applyBorder="1" applyAlignment="1" applyProtection="1">
      <alignment horizontal="center"/>
    </xf>
    <xf numFmtId="0" fontId="37" fillId="0" borderId="1" xfId="3" applyNumberFormat="1" applyFont="1" applyFill="1" applyBorder="1" applyAlignment="1" applyProtection="1"/>
    <xf numFmtId="173" fontId="37" fillId="0" borderId="1" xfId="3" applyNumberFormat="1" applyFont="1" applyFill="1" applyBorder="1" applyAlignment="1" applyProtection="1">
      <alignment horizontal="center" vertical="center"/>
    </xf>
    <xf numFmtId="0" fontId="37" fillId="0" borderId="0" xfId="3" applyNumberFormat="1" applyFont="1" applyFill="1" applyBorder="1" applyAlignment="1" applyProtection="1"/>
    <xf numFmtId="0" fontId="45" fillId="0" borderId="0" xfId="3" applyNumberFormat="1" applyFont="1" applyFill="1" applyBorder="1" applyAlignment="1" applyProtection="1"/>
    <xf numFmtId="0" fontId="13" fillId="0" borderId="29" xfId="3" applyNumberFormat="1" applyFont="1" applyFill="1" applyBorder="1" applyAlignment="1" applyProtection="1">
      <alignment horizontal="center" wrapText="1"/>
    </xf>
    <xf numFmtId="0" fontId="0" fillId="0" borderId="29" xfId="0" applyBorder="1" applyAlignment="1">
      <alignment vertical="center"/>
    </xf>
    <xf numFmtId="0" fontId="2" fillId="0" borderId="1" xfId="3" applyFont="1" applyFill="1" applyBorder="1" applyAlignment="1">
      <alignment horizontal="left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1" fillId="2" borderId="0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/>
    </xf>
    <xf numFmtId="164" fontId="1" fillId="3" borderId="0" xfId="1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vertical="center" wrapText="1"/>
    </xf>
    <xf numFmtId="0" fontId="3" fillId="0" borderId="5" xfId="3" applyFont="1" applyFill="1" applyBorder="1" applyAlignment="1">
      <alignment horizontal="left" vertical="center" wrapText="1"/>
    </xf>
    <xf numFmtId="0" fontId="2" fillId="0" borderId="6" xfId="3" applyFont="1" applyFill="1" applyBorder="1" applyAlignment="1">
      <alignment horizontal="left" vertical="center" wrapText="1"/>
    </xf>
    <xf numFmtId="0" fontId="11" fillId="2" borderId="0" xfId="5" applyFont="1" applyFill="1" applyBorder="1" applyAlignment="1">
      <alignment horizontal="center"/>
    </xf>
    <xf numFmtId="0" fontId="12" fillId="2" borderId="1" xfId="5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4" fillId="2" borderId="1" xfId="5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left" vertical="center" wrapText="1"/>
    </xf>
    <xf numFmtId="0" fontId="13" fillId="2" borderId="1" xfId="5" applyFont="1" applyFill="1" applyBorder="1" applyAlignment="1">
      <alignment horizontal="center" vertical="center" textRotation="90" wrapText="1"/>
    </xf>
    <xf numFmtId="0" fontId="15" fillId="2" borderId="1" xfId="5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 wrapText="1"/>
    </xf>
    <xf numFmtId="0" fontId="17" fillId="2" borderId="1" xfId="5" applyFont="1" applyFill="1" applyBorder="1" applyAlignment="1">
      <alignment horizontal="center" vertical="center" wrapText="1"/>
    </xf>
    <xf numFmtId="0" fontId="17" fillId="2" borderId="1" xfId="5" applyFont="1" applyFill="1" applyBorder="1" applyAlignment="1">
      <alignment horizontal="left" vertical="center" wrapText="1"/>
    </xf>
    <xf numFmtId="0" fontId="17" fillId="2" borderId="1" xfId="5" applyFont="1" applyFill="1" applyBorder="1" applyAlignment="1">
      <alignment horizontal="right"/>
    </xf>
    <xf numFmtId="0" fontId="19" fillId="2" borderId="7" xfId="0" applyFont="1" applyFill="1" applyBorder="1" applyAlignment="1">
      <alignment horizontal="center" wrapText="1"/>
    </xf>
    <xf numFmtId="0" fontId="19" fillId="2" borderId="8" xfId="0" applyFont="1" applyFill="1" applyBorder="1" applyAlignment="1">
      <alignment horizontal="center" wrapText="1"/>
    </xf>
    <xf numFmtId="0" fontId="19" fillId="5" borderId="8" xfId="0" applyFont="1" applyFill="1" applyBorder="1" applyAlignment="1">
      <alignment horizontal="center" wrapText="1"/>
    </xf>
    <xf numFmtId="0" fontId="19" fillId="5" borderId="9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19" fillId="2" borderId="11" xfId="0" applyFont="1" applyFill="1" applyBorder="1" applyAlignment="1">
      <alignment horizontal="center" wrapText="1"/>
    </xf>
    <xf numFmtId="0" fontId="19" fillId="5" borderId="11" xfId="0" applyFont="1" applyFill="1" applyBorder="1" applyAlignment="1">
      <alignment horizontal="center" wrapText="1"/>
    </xf>
    <xf numFmtId="0" fontId="19" fillId="5" borderId="12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 wrapText="1"/>
    </xf>
    <xf numFmtId="0" fontId="20" fillId="2" borderId="9" xfId="0" applyFont="1" applyFill="1" applyBorder="1" applyAlignment="1">
      <alignment horizontal="center" wrapText="1"/>
    </xf>
    <xf numFmtId="0" fontId="19" fillId="2" borderId="13" xfId="0" applyFont="1" applyFill="1" applyBorder="1" applyAlignment="1">
      <alignment horizontal="center" wrapText="1"/>
    </xf>
    <xf numFmtId="0" fontId="19" fillId="2" borderId="14" xfId="0" applyFont="1" applyFill="1" applyBorder="1" applyAlignment="1">
      <alignment horizontal="center" wrapText="1"/>
    </xf>
    <xf numFmtId="0" fontId="19" fillId="5" borderId="14" xfId="0" applyFont="1" applyFill="1" applyBorder="1" applyAlignment="1">
      <alignment horizontal="center" wrapText="1"/>
    </xf>
    <xf numFmtId="0" fontId="19" fillId="5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21" fillId="2" borderId="17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21" fillId="2" borderId="19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22" fillId="2" borderId="19" xfId="0" applyFont="1" applyFill="1" applyBorder="1" applyAlignment="1">
      <alignment horizontal="center" wrapText="1" shrinkToFit="1"/>
    </xf>
    <xf numFmtId="0" fontId="1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/>
    </xf>
    <xf numFmtId="0" fontId="22" fillId="2" borderId="20" xfId="0" applyFont="1" applyFill="1" applyBorder="1" applyAlignment="1">
      <alignment horizontal="center" wrapText="1" shrinkToFit="1"/>
    </xf>
    <xf numFmtId="0" fontId="1" fillId="6" borderId="1" xfId="3" applyFont="1" applyFill="1" applyBorder="1" applyAlignment="1">
      <alignment horizontal="center" wrapText="1"/>
    </xf>
    <xf numFmtId="0" fontId="21" fillId="6" borderId="1" xfId="3" applyFont="1" applyFill="1" applyBorder="1" applyAlignment="1">
      <alignment horizontal="center" wrapText="1"/>
    </xf>
    <xf numFmtId="0" fontId="21" fillId="6" borderId="17" xfId="3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wrapText="1"/>
    </xf>
    <xf numFmtId="0" fontId="22" fillId="2" borderId="17" xfId="0" applyFont="1" applyFill="1" applyBorder="1" applyAlignment="1">
      <alignment horizontal="center" wrapText="1"/>
    </xf>
    <xf numFmtId="0" fontId="1" fillId="6" borderId="17" xfId="3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top" wrapText="1"/>
    </xf>
    <xf numFmtId="0" fontId="22" fillId="2" borderId="17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wrapText="1"/>
    </xf>
    <xf numFmtId="0" fontId="22" fillId="2" borderId="19" xfId="0" applyFont="1" applyFill="1" applyBorder="1" applyAlignment="1">
      <alignment horizontal="center" wrapText="1"/>
    </xf>
    <xf numFmtId="0" fontId="22" fillId="2" borderId="20" xfId="0" applyFont="1" applyFill="1" applyBorder="1" applyAlignment="1">
      <alignment horizontal="center" wrapText="1"/>
    </xf>
    <xf numFmtId="0" fontId="1" fillId="6" borderId="16" xfId="3" applyFont="1" applyFill="1" applyBorder="1" applyAlignment="1">
      <alignment horizontal="center" wrapText="1"/>
    </xf>
    <xf numFmtId="0" fontId="22" fillId="6" borderId="1" xfId="3" applyFont="1" applyFill="1" applyBorder="1" applyAlignment="1">
      <alignment horizontal="center" wrapText="1"/>
    </xf>
    <xf numFmtId="0" fontId="22" fillId="6" borderId="17" xfId="3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wrapText="1"/>
    </xf>
    <xf numFmtId="0" fontId="21" fillId="2" borderId="19" xfId="0" applyFont="1" applyFill="1" applyBorder="1" applyAlignment="1">
      <alignment horizontal="center"/>
    </xf>
    <xf numFmtId="0" fontId="23" fillId="2" borderId="19" xfId="0" applyFont="1" applyFill="1" applyBorder="1" applyAlignment="1">
      <alignment horizontal="center"/>
    </xf>
    <xf numFmtId="0" fontId="23" fillId="2" borderId="19" xfId="0" applyFont="1" applyFill="1" applyBorder="1" applyAlignment="1">
      <alignment horizontal="center" wrapText="1"/>
    </xf>
    <xf numFmtId="1" fontId="21" fillId="2" borderId="16" xfId="0" applyNumberFormat="1" applyFont="1" applyFill="1" applyBorder="1" applyAlignment="1">
      <alignment horizontal="center" wrapText="1"/>
    </xf>
    <xf numFmtId="1" fontId="21" fillId="2" borderId="1" xfId="0" applyNumberFormat="1" applyFont="1" applyFill="1" applyBorder="1" applyAlignment="1">
      <alignment horizontal="center" wrapText="1"/>
    </xf>
    <xf numFmtId="1" fontId="21" fillId="2" borderId="17" xfId="0" applyNumberFormat="1" applyFont="1" applyFill="1" applyBorder="1" applyAlignment="1">
      <alignment horizontal="center" wrapText="1"/>
    </xf>
    <xf numFmtId="0" fontId="21" fillId="2" borderId="18" xfId="0" applyFont="1" applyFill="1" applyBorder="1" applyAlignment="1">
      <alignment horizontal="center" wrapText="1"/>
    </xf>
    <xf numFmtId="1" fontId="21" fillId="2" borderId="18" xfId="0" applyNumberFormat="1" applyFont="1" applyFill="1" applyBorder="1" applyAlignment="1">
      <alignment horizontal="center" wrapText="1"/>
    </xf>
    <xf numFmtId="1" fontId="21" fillId="2" borderId="19" xfId="0" applyNumberFormat="1" applyFont="1" applyFill="1" applyBorder="1" applyAlignment="1">
      <alignment horizontal="center" wrapText="1"/>
    </xf>
    <xf numFmtId="1" fontId="21" fillId="2" borderId="20" xfId="0" applyNumberFormat="1" applyFont="1" applyFill="1" applyBorder="1" applyAlignment="1">
      <alignment horizontal="center" wrapText="1"/>
    </xf>
    <xf numFmtId="0" fontId="21" fillId="2" borderId="1" xfId="3" applyFont="1" applyFill="1" applyBorder="1" applyAlignment="1">
      <alignment horizontal="center" wrapText="1"/>
    </xf>
    <xf numFmtId="0" fontId="23" fillId="2" borderId="1" xfId="3" applyFont="1" applyFill="1" applyBorder="1" applyAlignment="1">
      <alignment horizontal="center" wrapText="1"/>
    </xf>
    <xf numFmtId="0" fontId="17" fillId="2" borderId="0" xfId="5" applyFont="1" applyFill="1" applyBorder="1" applyAlignment="1">
      <alignment horizontal="left" wrapText="1"/>
    </xf>
    <xf numFmtId="0" fontId="21" fillId="7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21" fillId="2" borderId="16" xfId="0" applyFont="1" applyFill="1" applyBorder="1" applyAlignment="1">
      <alignment horizontal="center" wrapText="1"/>
    </xf>
    <xf numFmtId="1" fontId="21" fillId="2" borderId="18" xfId="0" applyNumberFormat="1" applyFont="1" applyFill="1" applyBorder="1" applyAlignment="1">
      <alignment horizontal="center"/>
    </xf>
    <xf numFmtId="1" fontId="21" fillId="2" borderId="19" xfId="0" applyNumberFormat="1" applyFont="1" applyFill="1" applyBorder="1" applyAlignment="1">
      <alignment horizontal="center"/>
    </xf>
    <xf numFmtId="1" fontId="21" fillId="2" borderId="20" xfId="0" applyNumberFormat="1" applyFont="1" applyFill="1" applyBorder="1" applyAlignment="1">
      <alignment horizontal="center"/>
    </xf>
    <xf numFmtId="0" fontId="21" fillId="2" borderId="16" xfId="3" applyFont="1" applyFill="1" applyBorder="1" applyAlignment="1">
      <alignment horizontal="center" wrapText="1"/>
    </xf>
    <xf numFmtId="0" fontId="21" fillId="2" borderId="17" xfId="3" applyFont="1" applyFill="1" applyBorder="1" applyAlignment="1">
      <alignment horizontal="center" wrapText="1"/>
    </xf>
    <xf numFmtId="0" fontId="42" fillId="0" borderId="0" xfId="3" applyNumberFormat="1" applyFont="1" applyFill="1" applyBorder="1" applyAlignment="1" applyProtection="1">
      <alignment horizontal="center" wrapText="1"/>
    </xf>
    <xf numFmtId="0" fontId="44" fillId="0" borderId="1" xfId="3" applyNumberFormat="1" applyFont="1" applyFill="1" applyBorder="1" applyAlignment="1" applyProtection="1">
      <alignment horizontal="center" vertical="center"/>
    </xf>
    <xf numFmtId="0" fontId="44" fillId="0" borderId="1" xfId="3" applyNumberFormat="1" applyFont="1" applyFill="1" applyBorder="1" applyAlignment="1" applyProtection="1">
      <alignment horizontal="center" vertical="center" wrapText="1"/>
    </xf>
    <xf numFmtId="0" fontId="13" fillId="0" borderId="29" xfId="3" applyNumberFormat="1" applyFont="1" applyFill="1" applyBorder="1" applyAlignment="1" applyProtection="1">
      <alignment horizontal="center" vertical="center" wrapText="1"/>
    </xf>
    <xf numFmtId="0" fontId="0" fillId="0" borderId="29" xfId="0" applyBorder="1" applyAlignment="1">
      <alignment vertical="center" wrapText="1"/>
    </xf>
    <xf numFmtId="0" fontId="1" fillId="0" borderId="19" xfId="3" applyNumberFormat="1" applyFont="1" applyFill="1" applyBorder="1" applyAlignment="1" applyProtection="1">
      <alignment horizontal="center" vertical="center" wrapText="1"/>
    </xf>
    <xf numFmtId="0" fontId="26" fillId="0" borderId="19" xfId="3" applyNumberFormat="1" applyFont="1" applyFill="1" applyBorder="1" applyAlignment="1" applyProtection="1">
      <alignment horizontal="center" vertical="center" wrapText="1"/>
    </xf>
    <xf numFmtId="0" fontId="1" fillId="0" borderId="19" xfId="5" applyFont="1" applyFill="1" applyBorder="1" applyAlignment="1">
      <alignment horizontal="center" vertical="top" wrapText="1"/>
    </xf>
    <xf numFmtId="0" fontId="22" fillId="0" borderId="19" xfId="3" applyNumberFormat="1" applyFont="1" applyFill="1" applyBorder="1" applyAlignment="1" applyProtection="1">
      <alignment horizontal="center" vertical="center" wrapText="1"/>
    </xf>
    <xf numFmtId="0" fontId="28" fillId="0" borderId="19" xfId="3" applyNumberFormat="1" applyFont="1" applyFill="1" applyBorder="1" applyAlignment="1" applyProtection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27" fillId="0" borderId="19" xfId="3" applyNumberFormat="1" applyFont="1" applyFill="1" applyBorder="1" applyAlignment="1" applyProtection="1">
      <alignment horizontal="center" vertical="center" wrapText="1"/>
    </xf>
    <xf numFmtId="0" fontId="1" fillId="0" borderId="19" xfId="6" applyFont="1" applyFill="1" applyBorder="1" applyAlignment="1">
      <alignment horizontal="center" vertical="center" wrapText="1"/>
    </xf>
    <xf numFmtId="0" fontId="1" fillId="0" borderId="19" xfId="3" applyFont="1" applyFill="1" applyBorder="1" applyAlignment="1">
      <alignment horizontal="center" vertical="center" wrapText="1"/>
    </xf>
    <xf numFmtId="0" fontId="1" fillId="0" borderId="19" xfId="3" applyFont="1" applyFill="1" applyBorder="1" applyAlignment="1">
      <alignment horizontal="center" vertical="top" wrapText="1"/>
    </xf>
    <xf numFmtId="16" fontId="1" fillId="0" borderId="19" xfId="6" applyNumberFormat="1" applyFont="1" applyFill="1" applyBorder="1" applyAlignment="1">
      <alignment horizontal="center" vertical="top" wrapText="1"/>
    </xf>
    <xf numFmtId="0" fontId="1" fillId="2" borderId="0" xfId="3" applyNumberFormat="1" applyFont="1" applyFill="1" applyBorder="1" applyAlignment="1" applyProtection="1">
      <alignment horizontal="center" vertical="center" wrapText="1"/>
    </xf>
    <xf numFmtId="0" fontId="1" fillId="2" borderId="19" xfId="3" applyNumberFormat="1" applyFont="1" applyFill="1" applyBorder="1" applyAlignment="1" applyProtection="1">
      <alignment horizontal="center" vertical="center" wrapText="1"/>
    </xf>
    <xf numFmtId="0" fontId="26" fillId="2" borderId="19" xfId="3" applyNumberFormat="1" applyFont="1" applyFill="1" applyBorder="1" applyAlignment="1" applyProtection="1">
      <alignment horizontal="center" vertical="center" wrapText="1"/>
    </xf>
    <xf numFmtId="0" fontId="22" fillId="2" borderId="19" xfId="3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22" fillId="2" borderId="19" xfId="3" applyNumberFormat="1" applyFont="1" applyFill="1" applyBorder="1" applyAlignment="1" applyProtection="1">
      <alignment horizontal="center" vertical="center" wrapText="1"/>
    </xf>
    <xf numFmtId="0" fontId="1" fillId="2" borderId="19" xfId="9" applyNumberFormat="1" applyFont="1" applyFill="1" applyBorder="1" applyAlignment="1" applyProtection="1">
      <alignment horizontal="center" vertical="center" wrapText="1"/>
    </xf>
    <xf numFmtId="16" fontId="26" fillId="2" borderId="19" xfId="6" applyNumberFormat="1" applyFont="1" applyFill="1" applyBorder="1" applyAlignment="1">
      <alignment horizontal="center" vertical="center" wrapText="1"/>
    </xf>
    <xf numFmtId="16" fontId="26" fillId="2" borderId="19" xfId="10" applyNumberFormat="1" applyFont="1" applyFill="1" applyBorder="1" applyAlignment="1">
      <alignment horizontal="center" vertical="center" wrapText="1"/>
    </xf>
    <xf numFmtId="0" fontId="1" fillId="2" borderId="19" xfId="3" applyFont="1" applyFill="1" applyBorder="1" applyAlignment="1">
      <alignment horizontal="center" vertical="center" wrapText="1"/>
    </xf>
    <xf numFmtId="0" fontId="34" fillId="2" borderId="29" xfId="3" applyNumberFormat="1" applyFont="1" applyFill="1" applyBorder="1" applyAlignment="1" applyProtection="1">
      <alignment horizontal="center" vertical="center" wrapText="1"/>
    </xf>
    <xf numFmtId="0" fontId="1" fillId="2" borderId="30" xfId="5" applyFont="1" applyFill="1" applyBorder="1" applyAlignment="1">
      <alignment horizontal="center" vertical="center" wrapText="1"/>
    </xf>
    <xf numFmtId="0" fontId="1" fillId="2" borderId="31" xfId="3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2" borderId="19" xfId="9" applyFont="1" applyFill="1" applyBorder="1" applyAlignment="1">
      <alignment horizontal="center" vertical="center" wrapText="1"/>
    </xf>
    <xf numFmtId="0" fontId="22" fillId="2" borderId="19" xfId="9" applyNumberFormat="1" applyFont="1" applyFill="1" applyBorder="1" applyAlignment="1" applyProtection="1">
      <alignment horizontal="center" vertical="center" wrapText="1"/>
    </xf>
  </cellXfs>
  <cellStyles count="121">
    <cellStyle name="Обычный" xfId="0" builtinId="0"/>
    <cellStyle name="Обычный 13" xfId="12"/>
    <cellStyle name="Обычный 2" xfId="3"/>
    <cellStyle name="Обычный 2 2" xfId="13"/>
    <cellStyle name="Обычный 2 2 2" xfId="14"/>
    <cellStyle name="Обычный 2 2 3" xfId="9"/>
    <cellStyle name="Обычный 2 3" xfId="15"/>
    <cellStyle name="Обычный 2 4" xfId="16"/>
    <cellStyle name="Обычный 2_Расчет норматива" xfId="17"/>
    <cellStyle name="Обычный 3" xfId="6"/>
    <cellStyle name="Обычный 3 2" xfId="18"/>
    <cellStyle name="Обычный 3 3" xfId="10"/>
    <cellStyle name="Обычный 4" xfId="19"/>
    <cellStyle name="Обычный 4 2" xfId="20"/>
    <cellStyle name="Обычный 5" xfId="21"/>
    <cellStyle name="Обычный 5 2" xfId="22"/>
    <cellStyle name="Обычный 6" xfId="23"/>
    <cellStyle name="Обычный 6 2" xfId="24"/>
    <cellStyle name="Обычный 7" xfId="25"/>
    <cellStyle name="Обычный 7 2" xfId="26"/>
    <cellStyle name="Обычный 8" xfId="27"/>
    <cellStyle name="Обычный_Расчет по заработной плате 01.09" xfId="5"/>
    <cellStyle name="Процентный" xfId="2" builtinId="5"/>
    <cellStyle name="Процентный 2" xfId="28"/>
    <cellStyle name="Процентный 2 2" xfId="29"/>
    <cellStyle name="Процентный 2 2 2" xfId="30"/>
    <cellStyle name="Процентный 2 2_Школы" xfId="31"/>
    <cellStyle name="Процентный 2 3" xfId="32"/>
    <cellStyle name="Процентный 2_Школы" xfId="33"/>
    <cellStyle name="Процентный 3" xfId="34"/>
    <cellStyle name="Процентный 3 2" xfId="35"/>
    <cellStyle name="Процентный 3 2 2" xfId="36"/>
    <cellStyle name="Процентный 3 2 2 2" xfId="37"/>
    <cellStyle name="Процентный 3 2 2_Школы" xfId="38"/>
    <cellStyle name="Процентный 3 2 3" xfId="39"/>
    <cellStyle name="Процентный 3 2_Школы" xfId="40"/>
    <cellStyle name="Процентный 3 3" xfId="41"/>
    <cellStyle name="Процентный 3 3 2" xfId="42"/>
    <cellStyle name="Процентный 3 3 2 2" xfId="43"/>
    <cellStyle name="Процентный 3 3 2_Школы" xfId="44"/>
    <cellStyle name="Процентный 3 3 3" xfId="45"/>
    <cellStyle name="Процентный 3 3_Школы" xfId="46"/>
    <cellStyle name="Процентный 3 4" xfId="47"/>
    <cellStyle name="Процентный 3 4 2" xfId="48"/>
    <cellStyle name="Процентный 3 4 2 2" xfId="49"/>
    <cellStyle name="Процентный 3 4 2_Школы" xfId="50"/>
    <cellStyle name="Процентный 3 4 3" xfId="51"/>
    <cellStyle name="Процентный 3 4_Школы" xfId="52"/>
    <cellStyle name="Процентный 3 5" xfId="53"/>
    <cellStyle name="Процентный 3 5 2" xfId="54"/>
    <cellStyle name="Процентный 3 5_Школы" xfId="55"/>
    <cellStyle name="Процентный 3 6" xfId="56"/>
    <cellStyle name="Процентный 3_Школы" xfId="57"/>
    <cellStyle name="Процентный 4" xfId="58"/>
    <cellStyle name="Процентный 4 2" xfId="59"/>
    <cellStyle name="Процентный 4 2 2" xfId="60"/>
    <cellStyle name="Процентный 4 2_Школы" xfId="61"/>
    <cellStyle name="Процентный 4 3" xfId="62"/>
    <cellStyle name="Процентный 4_Школы" xfId="63"/>
    <cellStyle name="Процентный 5" xfId="64"/>
    <cellStyle name="Процентный 5 2" xfId="65"/>
    <cellStyle name="Процентный 5_Школы" xfId="66"/>
    <cellStyle name="Процентный 6" xfId="8"/>
    <cellStyle name="Процентный 6 2" xfId="67"/>
    <cellStyle name="Процентный 7" xfId="68"/>
    <cellStyle name="Финансовый" xfId="1" builtinId="3"/>
    <cellStyle name="Финансовый 2" xfId="4"/>
    <cellStyle name="Финансовый 2 2" xfId="69"/>
    <cellStyle name="Финансовый 2 2 2" xfId="70"/>
    <cellStyle name="Финансовый 2 2 2 2" xfId="71"/>
    <cellStyle name="Финансовый 2 2 2_Школы" xfId="72"/>
    <cellStyle name="Финансовый 2 2 3" xfId="73"/>
    <cellStyle name="Финансовый 2 2_Школы" xfId="74"/>
    <cellStyle name="Финансовый 2 3" xfId="75"/>
    <cellStyle name="Финансовый 2 3 2" xfId="76"/>
    <cellStyle name="Финансовый 2 3_Школы" xfId="77"/>
    <cellStyle name="Финансовый 2 4" xfId="78"/>
    <cellStyle name="Финансовый 2 5" xfId="79"/>
    <cellStyle name="Финансовый 2_Школы" xfId="80"/>
    <cellStyle name="Финансовый 3" xfId="81"/>
    <cellStyle name="Финансовый 3 2" xfId="82"/>
    <cellStyle name="Финансовый 3 2 2" xfId="83"/>
    <cellStyle name="Финансовый 3 2_Школы" xfId="84"/>
    <cellStyle name="Финансовый 3 3" xfId="85"/>
    <cellStyle name="Финансовый 3_Школы" xfId="86"/>
    <cellStyle name="Финансовый 4" xfId="87"/>
    <cellStyle name="Финансовый 4 2" xfId="88"/>
    <cellStyle name="Финансовый 4 2 2" xfId="89"/>
    <cellStyle name="Финансовый 4 2 2 2" xfId="90"/>
    <cellStyle name="Финансовый 4 2 2_Школы" xfId="91"/>
    <cellStyle name="Финансовый 4 2 3" xfId="92"/>
    <cellStyle name="Финансовый 4 2_Школы" xfId="93"/>
    <cellStyle name="Финансовый 4 3" xfId="94"/>
    <cellStyle name="Финансовый 4 3 2" xfId="95"/>
    <cellStyle name="Финансовый 4 3 2 2" xfId="96"/>
    <cellStyle name="Финансовый 4 3 2_Школы" xfId="97"/>
    <cellStyle name="Финансовый 4 3 3" xfId="98"/>
    <cellStyle name="Финансовый 4 3_Школы" xfId="99"/>
    <cellStyle name="Финансовый 4 4" xfId="100"/>
    <cellStyle name="Финансовый 4 4 2" xfId="101"/>
    <cellStyle name="Финансовый 4 4 2 2" xfId="102"/>
    <cellStyle name="Финансовый 4 4 2_Школы" xfId="103"/>
    <cellStyle name="Финансовый 4 4 3" xfId="104"/>
    <cellStyle name="Финансовый 4 4_Школы" xfId="105"/>
    <cellStyle name="Финансовый 4 5" xfId="106"/>
    <cellStyle name="Финансовый 4 5 2" xfId="107"/>
    <cellStyle name="Финансовый 4 5_Школы" xfId="108"/>
    <cellStyle name="Финансовый 4 6" xfId="109"/>
    <cellStyle name="Финансовый 4_Школы" xfId="110"/>
    <cellStyle name="Финансовый 5" xfId="111"/>
    <cellStyle name="Финансовый 5 2" xfId="112"/>
    <cellStyle name="Финансовый 5 2 2" xfId="113"/>
    <cellStyle name="Финансовый 5 2_Школы" xfId="114"/>
    <cellStyle name="Финансовый 5 3" xfId="115"/>
    <cellStyle name="Финансовый 5_Школы" xfId="116"/>
    <cellStyle name="Финансовый 6" xfId="117"/>
    <cellStyle name="Финансовый 6 2" xfId="118"/>
    <cellStyle name="Финансовый 6_Школы" xfId="119"/>
    <cellStyle name="Финансовый 7" xfId="7"/>
    <cellStyle name="Финансовый 7 2" xfId="11"/>
    <cellStyle name="Финансовый 8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75;&#1086;&#1088;&#1086;&#1074;&#1072;&#1070;&#1042;%20&#1089;%2026.03.2018/&#1041;&#1070;&#1044;&#1046;&#1045;&#1058;/&#1041;&#1070;&#1044;&#1046;&#1045;&#1058;%202018/&#1059;&#1090;&#1086;&#1095;&#1085;&#1077;&#1085;&#1080;&#1077;%20&#1084;&#1072;&#1088;&#1090;/&#1057;&#1074;&#1086;&#1076;%20&#1087;&#1086;%20&#1057;&#1054;&#1064;%20&#1085;&#1072;%202018%20&#1075;&#1086;&#1076;%20&#1089;&#1086;&#1075;&#1083;&#1072;&#1089;&#1085;&#1086;%20&#1079;&#1072;&#1103;&#1074;&#1082;&#1072;&#1084;%20&#1052;&#10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5;&#1086;&#1088;&#1084;&#1072;&#1090;&#1080;&#1074;&#1099;_&#1088;&#1072;&#1089;&#1095;&#1077;&#1090;%20&#1085;&#1072;%20&#1054;&#1054;&#1059;%20&#1085;&#1072;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75;&#1086;&#1088;&#1086;&#1074;&#1072;&#1070;&#1042;%20&#1089;%2026.03.2018/&#1041;&#1070;&#1044;&#1046;&#1045;&#1058;/&#1041;&#1102;&#1076;&#1078;&#1077;&#1090;%202020/&#1057;&#1042;&#1054;&#1044;_&#1088;&#1072;&#1089;&#1095;&#1077;&#1090;&#1099;/&#1063;&#1054;&#1059;_&#1076;&#1086;&#1082;&#1091;&#1084;&#1077;&#1085;&#1090;&#1099;_&#1080;%20&#1088;&#1072;&#1089;&#1095;&#1077;&#1090;%20&#1085;&#1072;%20&#1054;&#1054;&#1059;%20&#1080;%20&#1044;&#1054;&#1059;%20&#1085;&#1072;%202020%20&#1075;&#1086;&#1076;_&#1087;&#1086;%20&#1050;&#106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ы 2"/>
      <sheetName val="Нормативы 3"/>
      <sheetName val="Исходные для нормативов"/>
      <sheetName val="Нормативы 1"/>
      <sheetName val="Свод"/>
      <sheetName val="ОВЗ"/>
      <sheetName val="Контин новый"/>
      <sheetName val="коэф-т"/>
      <sheetName val="Первоначально"/>
      <sheetName val="Классное руководство"/>
      <sheetName val="Классное свод"/>
      <sheetName val="В закон"/>
      <sheetName val="Семейное обучение"/>
      <sheetName val="Профиль"/>
    </sheetNames>
    <sheetDataSet>
      <sheetData sheetId="0">
        <row r="474">
          <cell r="D474">
            <v>2689</v>
          </cell>
          <cell r="E474">
            <v>4285</v>
          </cell>
          <cell r="F474">
            <v>5262</v>
          </cell>
          <cell r="H474">
            <v>3765</v>
          </cell>
          <cell r="I474">
            <v>5509</v>
          </cell>
          <cell r="J474">
            <v>6684</v>
          </cell>
        </row>
        <row r="475">
          <cell r="E475">
            <v>4605</v>
          </cell>
          <cell r="F475">
            <v>6160</v>
          </cell>
          <cell r="H475">
            <v>4042</v>
          </cell>
          <cell r="I475">
            <v>5920</v>
          </cell>
          <cell r="J475">
            <v>7825</v>
          </cell>
        </row>
        <row r="476">
          <cell r="D476">
            <v>2689</v>
          </cell>
          <cell r="E476">
            <v>4285</v>
          </cell>
          <cell r="F476">
            <v>5262</v>
          </cell>
          <cell r="H476">
            <v>3765</v>
          </cell>
          <cell r="I476">
            <v>5509</v>
          </cell>
          <cell r="J476">
            <v>6684</v>
          </cell>
        </row>
        <row r="477">
          <cell r="D477">
            <v>2913</v>
          </cell>
          <cell r="E477">
            <v>4640</v>
          </cell>
          <cell r="F477">
            <v>5698</v>
          </cell>
          <cell r="H477">
            <v>4078</v>
          </cell>
          <cell r="I477">
            <v>5966</v>
          </cell>
          <cell r="J477">
            <v>7238</v>
          </cell>
        </row>
        <row r="478">
          <cell r="D478">
            <v>4400</v>
          </cell>
          <cell r="E478">
            <v>7012</v>
          </cell>
          <cell r="F478">
            <v>8607</v>
          </cell>
          <cell r="H478">
            <v>6160</v>
          </cell>
          <cell r="I478">
            <v>9016</v>
          </cell>
          <cell r="J478">
            <v>10934</v>
          </cell>
        </row>
        <row r="479">
          <cell r="D479">
            <v>6556</v>
          </cell>
          <cell r="E479">
            <v>10415</v>
          </cell>
          <cell r="F479">
            <v>12821</v>
          </cell>
          <cell r="H479">
            <v>9178</v>
          </cell>
          <cell r="I479">
            <v>13391</v>
          </cell>
          <cell r="J479">
            <v>16286</v>
          </cell>
        </row>
        <row r="480">
          <cell r="D480">
            <v>3453</v>
          </cell>
          <cell r="E480">
            <v>5481</v>
          </cell>
          <cell r="F480">
            <v>6753</v>
          </cell>
          <cell r="H480">
            <v>4835</v>
          </cell>
          <cell r="I480">
            <v>7047</v>
          </cell>
          <cell r="J480">
            <v>8578</v>
          </cell>
        </row>
        <row r="481">
          <cell r="D481">
            <v>3968</v>
          </cell>
          <cell r="E481">
            <v>6221</v>
          </cell>
          <cell r="F481">
            <v>7705</v>
          </cell>
          <cell r="H481">
            <v>5555</v>
          </cell>
          <cell r="I481">
            <v>7998</v>
          </cell>
          <cell r="J481">
            <v>9787</v>
          </cell>
        </row>
        <row r="482">
          <cell r="E482">
            <v>7426</v>
          </cell>
          <cell r="F482">
            <v>9197</v>
          </cell>
          <cell r="H482">
            <v>6633</v>
          </cell>
          <cell r="I482">
            <v>9548</v>
          </cell>
          <cell r="J482">
            <v>11683</v>
          </cell>
        </row>
        <row r="483">
          <cell r="E483">
            <v>10057</v>
          </cell>
          <cell r="F483">
            <v>12453</v>
          </cell>
          <cell r="H483">
            <v>8984</v>
          </cell>
          <cell r="I483">
            <v>12930</v>
          </cell>
          <cell r="J483">
            <v>15819</v>
          </cell>
        </row>
        <row r="484">
          <cell r="D484">
            <v>10016</v>
          </cell>
          <cell r="E484">
            <v>15693</v>
          </cell>
          <cell r="F484">
            <v>19430</v>
          </cell>
          <cell r="H484">
            <v>14023</v>
          </cell>
          <cell r="I484">
            <v>20177</v>
          </cell>
          <cell r="J484">
            <v>24681</v>
          </cell>
        </row>
        <row r="485">
          <cell r="E485">
            <v>2909</v>
          </cell>
          <cell r="F485">
            <v>2960</v>
          </cell>
          <cell r="I485">
            <v>2909</v>
          </cell>
          <cell r="J485">
            <v>2960</v>
          </cell>
        </row>
        <row r="486">
          <cell r="E486">
            <v>3011</v>
          </cell>
          <cell r="F486">
            <v>3062</v>
          </cell>
          <cell r="I486">
            <v>3066</v>
          </cell>
          <cell r="J486">
            <v>3128</v>
          </cell>
        </row>
        <row r="487">
          <cell r="D487">
            <v>16258</v>
          </cell>
          <cell r="E487">
            <v>20991</v>
          </cell>
          <cell r="F487">
            <v>23121</v>
          </cell>
          <cell r="H487">
            <v>16305</v>
          </cell>
          <cell r="I487">
            <v>21046</v>
          </cell>
          <cell r="J487">
            <v>23187</v>
          </cell>
        </row>
        <row r="488">
          <cell r="E488">
            <v>1097</v>
          </cell>
          <cell r="F488">
            <v>1254</v>
          </cell>
          <cell r="H488">
            <v>630</v>
          </cell>
          <cell r="I488">
            <v>1152</v>
          </cell>
          <cell r="J488">
            <v>1320</v>
          </cell>
        </row>
        <row r="489">
          <cell r="D489">
            <v>3821</v>
          </cell>
          <cell r="E489">
            <v>6159</v>
          </cell>
          <cell r="F489">
            <v>7524</v>
          </cell>
          <cell r="H489">
            <v>5373</v>
          </cell>
        </row>
      </sheetData>
      <sheetData sheetId="1">
        <row r="474">
          <cell r="D474">
            <v>2689</v>
          </cell>
          <cell r="E474">
            <v>4285</v>
          </cell>
          <cell r="F474">
            <v>5262</v>
          </cell>
          <cell r="H474">
            <v>3765</v>
          </cell>
          <cell r="I474">
            <v>5509</v>
          </cell>
          <cell r="J474">
            <v>6684</v>
          </cell>
        </row>
        <row r="475">
          <cell r="E475">
            <v>4605</v>
          </cell>
          <cell r="F475">
            <v>6160</v>
          </cell>
          <cell r="H475">
            <v>4042</v>
          </cell>
          <cell r="I475">
            <v>5920</v>
          </cell>
          <cell r="J475">
            <v>7825</v>
          </cell>
        </row>
        <row r="476">
          <cell r="D476">
            <v>2689</v>
          </cell>
          <cell r="E476">
            <v>4285</v>
          </cell>
          <cell r="F476">
            <v>5262</v>
          </cell>
          <cell r="H476">
            <v>3765</v>
          </cell>
          <cell r="I476">
            <v>5509</v>
          </cell>
          <cell r="J476">
            <v>6684</v>
          </cell>
        </row>
        <row r="477">
          <cell r="D477">
            <v>2913</v>
          </cell>
          <cell r="E477">
            <v>4640</v>
          </cell>
          <cell r="F477">
            <v>5698</v>
          </cell>
          <cell r="H477">
            <v>4078</v>
          </cell>
          <cell r="I477">
            <v>5966</v>
          </cell>
          <cell r="J477">
            <v>7238</v>
          </cell>
        </row>
        <row r="478">
          <cell r="D478">
            <v>4400</v>
          </cell>
          <cell r="E478">
            <v>7012</v>
          </cell>
          <cell r="F478">
            <v>8607</v>
          </cell>
          <cell r="H478">
            <v>6160</v>
          </cell>
          <cell r="I478">
            <v>9016</v>
          </cell>
          <cell r="J478">
            <v>10934</v>
          </cell>
        </row>
        <row r="479">
          <cell r="D479">
            <v>6556</v>
          </cell>
          <cell r="E479">
            <v>10415</v>
          </cell>
          <cell r="F479">
            <v>12821</v>
          </cell>
          <cell r="H479">
            <v>9178</v>
          </cell>
          <cell r="I479">
            <v>13391</v>
          </cell>
          <cell r="J479">
            <v>16286</v>
          </cell>
        </row>
        <row r="480">
          <cell r="D480">
            <v>3453</v>
          </cell>
          <cell r="E480">
            <v>5481</v>
          </cell>
          <cell r="F480">
            <v>6753</v>
          </cell>
          <cell r="H480">
            <v>4835</v>
          </cell>
          <cell r="I480">
            <v>7047</v>
          </cell>
          <cell r="J480">
            <v>8578</v>
          </cell>
        </row>
        <row r="481">
          <cell r="D481">
            <v>3968</v>
          </cell>
          <cell r="E481">
            <v>6221</v>
          </cell>
          <cell r="F481">
            <v>7705</v>
          </cell>
          <cell r="H481">
            <v>5555</v>
          </cell>
          <cell r="I481">
            <v>7998</v>
          </cell>
          <cell r="J481">
            <v>9787</v>
          </cell>
        </row>
        <row r="482">
          <cell r="E482">
            <v>7426</v>
          </cell>
          <cell r="F482">
            <v>9197</v>
          </cell>
          <cell r="H482">
            <v>6633</v>
          </cell>
          <cell r="I482">
            <v>9548</v>
          </cell>
          <cell r="J482">
            <v>11683</v>
          </cell>
        </row>
        <row r="483">
          <cell r="E483">
            <v>10057</v>
          </cell>
          <cell r="F483">
            <v>12453</v>
          </cell>
          <cell r="H483">
            <v>8984</v>
          </cell>
          <cell r="I483">
            <v>12930</v>
          </cell>
          <cell r="J483">
            <v>15819</v>
          </cell>
        </row>
        <row r="484">
          <cell r="D484">
            <v>10016</v>
          </cell>
          <cell r="E484">
            <v>15693</v>
          </cell>
          <cell r="F484">
            <v>19430</v>
          </cell>
          <cell r="H484">
            <v>14023</v>
          </cell>
          <cell r="I484">
            <v>20177</v>
          </cell>
          <cell r="J484">
            <v>24681</v>
          </cell>
        </row>
        <row r="485">
          <cell r="E485">
            <v>2909</v>
          </cell>
          <cell r="F485">
            <v>2960</v>
          </cell>
          <cell r="I485">
            <v>2909</v>
          </cell>
          <cell r="J485">
            <v>2960</v>
          </cell>
        </row>
        <row r="486">
          <cell r="E486">
            <v>3011</v>
          </cell>
          <cell r="F486">
            <v>3062</v>
          </cell>
          <cell r="I486">
            <v>3066</v>
          </cell>
          <cell r="J486">
            <v>3128</v>
          </cell>
        </row>
        <row r="487">
          <cell r="D487">
            <v>16258</v>
          </cell>
          <cell r="E487">
            <v>20991</v>
          </cell>
          <cell r="F487">
            <v>23121</v>
          </cell>
          <cell r="H487">
            <v>16305</v>
          </cell>
          <cell r="I487">
            <v>21046</v>
          </cell>
          <cell r="J487">
            <v>23187</v>
          </cell>
        </row>
        <row r="488">
          <cell r="E488">
            <v>1097</v>
          </cell>
          <cell r="F488">
            <v>1254</v>
          </cell>
          <cell r="H488">
            <v>630</v>
          </cell>
          <cell r="I488">
            <v>1152</v>
          </cell>
          <cell r="J488">
            <v>1320</v>
          </cell>
        </row>
        <row r="489">
          <cell r="D489">
            <v>3821</v>
          </cell>
          <cell r="E489">
            <v>6159</v>
          </cell>
          <cell r="F489">
            <v>7524</v>
          </cell>
          <cell r="H489">
            <v>5373</v>
          </cell>
        </row>
      </sheetData>
      <sheetData sheetId="2"/>
      <sheetData sheetId="3">
        <row r="476">
          <cell r="L476">
            <v>1512</v>
          </cell>
        </row>
      </sheetData>
      <sheetData sheetId="4"/>
      <sheetData sheetId="5"/>
      <sheetData sheetId="6">
        <row r="17">
          <cell r="F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черновик"/>
      <sheetName val="ЧООУ"/>
    </sheetNames>
    <sheetDataSet>
      <sheetData sheetId="0"/>
      <sheetData sheetId="1"/>
      <sheetData sheetId="2"/>
      <sheetData sheetId="3"/>
      <sheetData sheetId="4"/>
      <sheetData sheetId="5"/>
      <sheetData sheetId="6">
        <row r="55">
          <cell r="M55">
            <v>151988.5</v>
          </cell>
        </row>
        <row r="70">
          <cell r="M70">
            <v>5117</v>
          </cell>
        </row>
        <row r="108">
          <cell r="L108">
            <v>5237993916</v>
          </cell>
          <cell r="M108">
            <v>11024294052</v>
          </cell>
        </row>
        <row r="109">
          <cell r="L109">
            <v>885329928</v>
          </cell>
        </row>
        <row r="110">
          <cell r="L110">
            <v>753994188</v>
          </cell>
        </row>
        <row r="111">
          <cell r="L111">
            <v>102620700</v>
          </cell>
        </row>
        <row r="112">
          <cell r="L112">
            <v>100684980</v>
          </cell>
        </row>
        <row r="113">
          <cell r="L113">
            <v>18873600</v>
          </cell>
        </row>
        <row r="114">
          <cell r="L114">
            <v>1735951740</v>
          </cell>
        </row>
        <row r="115">
          <cell r="L115">
            <v>281662836</v>
          </cell>
        </row>
        <row r="116">
          <cell r="L116">
            <v>902996472</v>
          </cell>
        </row>
        <row r="117">
          <cell r="L117">
            <v>330469932</v>
          </cell>
        </row>
        <row r="118">
          <cell r="L118">
            <v>254982960</v>
          </cell>
        </row>
        <row r="119">
          <cell r="L119">
            <v>23411640</v>
          </cell>
        </row>
        <row r="120">
          <cell r="L120">
            <v>9362448</v>
          </cell>
        </row>
        <row r="121">
          <cell r="L121">
            <v>383729304</v>
          </cell>
        </row>
        <row r="122">
          <cell r="L122">
            <v>2229408</v>
          </cell>
        </row>
        <row r="123">
          <cell r="M123">
            <v>528502104</v>
          </cell>
        </row>
        <row r="124">
          <cell r="L124">
            <v>1480872</v>
          </cell>
        </row>
        <row r="125">
          <cell r="L125">
            <v>128076</v>
          </cell>
        </row>
        <row r="126">
          <cell r="L126">
            <v>4141536</v>
          </cell>
        </row>
        <row r="127">
          <cell r="L127">
            <v>17921892</v>
          </cell>
        </row>
        <row r="128">
          <cell r="L128">
            <v>5267796</v>
          </cell>
        </row>
        <row r="129">
          <cell r="L129">
            <v>185249352</v>
          </cell>
        </row>
        <row r="130">
          <cell r="L130">
            <v>737412</v>
          </cell>
        </row>
        <row r="131">
          <cell r="L131">
            <v>0</v>
          </cell>
        </row>
        <row r="132">
          <cell r="L132">
            <v>320316</v>
          </cell>
        </row>
        <row r="133">
          <cell r="L133">
            <v>551304</v>
          </cell>
        </row>
        <row r="134">
          <cell r="L134">
            <v>234912</v>
          </cell>
        </row>
        <row r="135">
          <cell r="L135">
            <v>3353580</v>
          </cell>
        </row>
        <row r="136">
          <cell r="L136">
            <v>7015392</v>
          </cell>
        </row>
        <row r="137">
          <cell r="L137">
            <v>1153992</v>
          </cell>
        </row>
        <row r="138">
          <cell r="L138">
            <v>249216012</v>
          </cell>
        </row>
        <row r="139">
          <cell r="L139">
            <v>646512</v>
          </cell>
        </row>
        <row r="144">
          <cell r="L144">
            <v>234912</v>
          </cell>
        </row>
        <row r="146">
          <cell r="L146">
            <v>385056</v>
          </cell>
        </row>
        <row r="148">
          <cell r="L148">
            <v>1884480</v>
          </cell>
        </row>
        <row r="149">
          <cell r="L149">
            <v>43667556</v>
          </cell>
        </row>
        <row r="155">
          <cell r="L155">
            <v>385056</v>
          </cell>
        </row>
        <row r="157">
          <cell r="L157">
            <v>0</v>
          </cell>
        </row>
        <row r="158">
          <cell r="L158">
            <v>4526088</v>
          </cell>
        </row>
        <row r="159">
          <cell r="L159">
            <v>11552796156</v>
          </cell>
        </row>
        <row r="160">
          <cell r="L160">
            <v>196227000</v>
          </cell>
        </row>
        <row r="161">
          <cell r="L161">
            <v>11749023156</v>
          </cell>
        </row>
      </sheetData>
      <sheetData sheetId="7"/>
      <sheetData sheetId="8"/>
      <sheetData sheetId="9">
        <row r="55">
          <cell r="D55">
            <v>0</v>
          </cell>
          <cell r="E55">
            <v>0</v>
          </cell>
          <cell r="F55">
            <v>0</v>
          </cell>
          <cell r="G55">
            <v>146</v>
          </cell>
          <cell r="H55">
            <v>1557</v>
          </cell>
          <cell r="I55">
            <v>1724</v>
          </cell>
          <cell r="J55">
            <v>0</v>
          </cell>
          <cell r="K55">
            <v>115</v>
          </cell>
        </row>
        <row r="56"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26</v>
          </cell>
          <cell r="H57">
            <v>122</v>
          </cell>
          <cell r="I57">
            <v>160</v>
          </cell>
          <cell r="J57">
            <v>0</v>
          </cell>
          <cell r="K57">
            <v>5</v>
          </cell>
        </row>
        <row r="61"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20</v>
          </cell>
          <cell r="H63">
            <v>63</v>
          </cell>
          <cell r="I63">
            <v>95</v>
          </cell>
          <cell r="J63">
            <v>0</v>
          </cell>
          <cell r="K63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102</v>
          </cell>
          <cell r="I65">
            <v>105</v>
          </cell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32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1</v>
          </cell>
          <cell r="H68">
            <v>18</v>
          </cell>
          <cell r="I68">
            <v>32</v>
          </cell>
          <cell r="J68">
            <v>0</v>
          </cell>
          <cell r="K68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1</v>
          </cell>
          <cell r="I71">
            <v>1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2</v>
          </cell>
          <cell r="I73">
            <v>1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2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1</v>
          </cell>
          <cell r="H75">
            <v>1</v>
          </cell>
          <cell r="I75">
            <v>1</v>
          </cell>
          <cell r="J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H76">
            <v>8</v>
          </cell>
          <cell r="I76">
            <v>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3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47</v>
          </cell>
          <cell r="F85">
            <v>0</v>
          </cell>
          <cell r="H85">
            <v>30</v>
          </cell>
          <cell r="I85">
            <v>43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0">
        <row r="55">
          <cell r="E55">
            <v>27</v>
          </cell>
          <cell r="H55">
            <v>596</v>
          </cell>
          <cell r="I55">
            <v>724</v>
          </cell>
          <cell r="K55">
            <v>98</v>
          </cell>
        </row>
        <row r="61">
          <cell r="E61">
            <v>21</v>
          </cell>
          <cell r="F61">
            <v>6</v>
          </cell>
          <cell r="G61">
            <v>26</v>
          </cell>
          <cell r="H61">
            <v>433</v>
          </cell>
          <cell r="I61">
            <v>558</v>
          </cell>
          <cell r="K61">
            <v>34</v>
          </cell>
          <cell r="L61">
            <v>1078</v>
          </cell>
        </row>
        <row r="62">
          <cell r="E62">
            <v>13</v>
          </cell>
          <cell r="G62">
            <v>20</v>
          </cell>
          <cell r="H62">
            <v>104</v>
          </cell>
          <cell r="I62">
            <v>72</v>
          </cell>
        </row>
        <row r="63">
          <cell r="E63">
            <v>75</v>
          </cell>
          <cell r="G63">
            <v>11</v>
          </cell>
          <cell r="H63">
            <v>394</v>
          </cell>
          <cell r="I63">
            <v>369</v>
          </cell>
          <cell r="K63">
            <v>9</v>
          </cell>
        </row>
        <row r="64">
          <cell r="E64">
            <v>21</v>
          </cell>
          <cell r="H64">
            <v>112</v>
          </cell>
          <cell r="I64">
            <v>68</v>
          </cell>
        </row>
        <row r="65">
          <cell r="H65">
            <v>40</v>
          </cell>
        </row>
        <row r="66">
          <cell r="E66">
            <v>8</v>
          </cell>
          <cell r="F66">
            <v>21</v>
          </cell>
        </row>
        <row r="68">
          <cell r="H68">
            <v>6</v>
          </cell>
          <cell r="I68">
            <v>11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1</v>
          </cell>
          <cell r="F74">
            <v>0</v>
          </cell>
          <cell r="H74">
            <v>1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3</v>
          </cell>
          <cell r="F75">
            <v>0</v>
          </cell>
          <cell r="H75">
            <v>4</v>
          </cell>
          <cell r="I75">
            <v>4</v>
          </cell>
          <cell r="J75">
            <v>0</v>
          </cell>
        </row>
        <row r="76">
          <cell r="D76">
            <v>0</v>
          </cell>
          <cell r="E76">
            <v>17</v>
          </cell>
          <cell r="F76">
            <v>0</v>
          </cell>
          <cell r="H76">
            <v>29</v>
          </cell>
          <cell r="I76">
            <v>30</v>
          </cell>
          <cell r="J76">
            <v>0</v>
          </cell>
        </row>
        <row r="77">
          <cell r="D77">
            <v>0</v>
          </cell>
          <cell r="E77">
            <v>1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46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1">
        <row r="55">
          <cell r="D55">
            <v>0</v>
          </cell>
          <cell r="E55">
            <v>42</v>
          </cell>
          <cell r="F55">
            <v>0</v>
          </cell>
          <cell r="G55">
            <v>118</v>
          </cell>
          <cell r="H55">
            <v>2384</v>
          </cell>
          <cell r="I55">
            <v>2571</v>
          </cell>
          <cell r="J55">
            <v>0</v>
          </cell>
          <cell r="K55">
            <v>110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57</v>
          </cell>
          <cell r="H56">
            <v>156</v>
          </cell>
          <cell r="I56">
            <v>219</v>
          </cell>
          <cell r="J56">
            <v>0</v>
          </cell>
          <cell r="K56">
            <v>247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38</v>
          </cell>
          <cell r="H61">
            <v>126</v>
          </cell>
          <cell r="I61">
            <v>148</v>
          </cell>
          <cell r="J61">
            <v>0</v>
          </cell>
          <cell r="K61">
            <v>0</v>
          </cell>
          <cell r="L61">
            <v>312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12</v>
          </cell>
          <cell r="H62">
            <v>99</v>
          </cell>
          <cell r="I62">
            <v>92</v>
          </cell>
          <cell r="J62">
            <v>0</v>
          </cell>
          <cell r="K62">
            <v>0</v>
          </cell>
        </row>
        <row r="63">
          <cell r="D63">
            <v>0</v>
          </cell>
          <cell r="E63">
            <v>16</v>
          </cell>
          <cell r="F63">
            <v>0</v>
          </cell>
          <cell r="G63">
            <v>9</v>
          </cell>
          <cell r="H63">
            <v>199</v>
          </cell>
          <cell r="I63">
            <v>176</v>
          </cell>
          <cell r="J63">
            <v>0</v>
          </cell>
          <cell r="K63">
            <v>0</v>
          </cell>
        </row>
        <row r="64">
          <cell r="D64">
            <v>0</v>
          </cell>
          <cell r="E64">
            <v>11</v>
          </cell>
          <cell r="F64">
            <v>0</v>
          </cell>
          <cell r="G64">
            <v>0</v>
          </cell>
          <cell r="H64">
            <v>96</v>
          </cell>
          <cell r="I64">
            <v>102</v>
          </cell>
          <cell r="J64">
            <v>0</v>
          </cell>
          <cell r="K64">
            <v>0</v>
          </cell>
        </row>
        <row r="65">
          <cell r="D65">
            <v>0</v>
          </cell>
          <cell r="E65">
            <v>6</v>
          </cell>
          <cell r="F65">
            <v>0</v>
          </cell>
          <cell r="G65">
            <v>13</v>
          </cell>
          <cell r="H65">
            <v>78</v>
          </cell>
          <cell r="I65">
            <v>52</v>
          </cell>
          <cell r="J65">
            <v>0</v>
          </cell>
          <cell r="K65">
            <v>0</v>
          </cell>
        </row>
        <row r="66">
          <cell r="D66">
            <v>0</v>
          </cell>
          <cell r="E66">
            <v>12</v>
          </cell>
          <cell r="F66">
            <v>25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8">
          <cell r="D68">
            <v>6</v>
          </cell>
          <cell r="E68">
            <v>35</v>
          </cell>
          <cell r="F68">
            <v>1</v>
          </cell>
          <cell r="G68">
            <v>0</v>
          </cell>
          <cell r="H68">
            <v>31</v>
          </cell>
          <cell r="I68">
            <v>44</v>
          </cell>
          <cell r="J68">
            <v>0</v>
          </cell>
          <cell r="K68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2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1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>
            <v>5</v>
          </cell>
          <cell r="E76">
            <v>49</v>
          </cell>
          <cell r="F76">
            <v>0</v>
          </cell>
          <cell r="H76">
            <v>79</v>
          </cell>
          <cell r="I76">
            <v>132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1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3</v>
          </cell>
          <cell r="E96">
            <v>18</v>
          </cell>
          <cell r="F96">
            <v>0</v>
          </cell>
          <cell r="H96">
            <v>4</v>
          </cell>
          <cell r="I96">
            <v>17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2">
        <row r="55">
          <cell r="D55">
            <v>0</v>
          </cell>
          <cell r="E55">
            <v>302</v>
          </cell>
          <cell r="F55">
            <v>0</v>
          </cell>
          <cell r="G55">
            <v>401</v>
          </cell>
          <cell r="H55">
            <v>8988.5</v>
          </cell>
          <cell r="I55">
            <v>6716</v>
          </cell>
          <cell r="J55">
            <v>0</v>
          </cell>
          <cell r="K55">
            <v>501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320</v>
          </cell>
          <cell r="H56">
            <v>96</v>
          </cell>
          <cell r="I56">
            <v>1163</v>
          </cell>
          <cell r="J56">
            <v>0</v>
          </cell>
          <cell r="K56">
            <v>271</v>
          </cell>
        </row>
        <row r="57">
          <cell r="D57">
            <v>0</v>
          </cell>
          <cell r="E57">
            <v>158</v>
          </cell>
          <cell r="F57">
            <v>0</v>
          </cell>
          <cell r="G57">
            <v>303</v>
          </cell>
          <cell r="H57">
            <v>2657</v>
          </cell>
          <cell r="I57">
            <v>2407</v>
          </cell>
          <cell r="J57">
            <v>0</v>
          </cell>
          <cell r="K57">
            <v>64</v>
          </cell>
        </row>
        <row r="61">
          <cell r="D61">
            <v>0</v>
          </cell>
          <cell r="E61">
            <v>303</v>
          </cell>
          <cell r="F61">
            <v>9</v>
          </cell>
          <cell r="G61">
            <v>328</v>
          </cell>
          <cell r="H61">
            <v>4818</v>
          </cell>
          <cell r="I61">
            <v>3940</v>
          </cell>
          <cell r="J61">
            <v>0</v>
          </cell>
          <cell r="K61">
            <v>247</v>
          </cell>
          <cell r="L61">
            <v>9645</v>
          </cell>
        </row>
        <row r="62">
          <cell r="D62">
            <v>0</v>
          </cell>
          <cell r="E62">
            <v>7</v>
          </cell>
          <cell r="F62">
            <v>0</v>
          </cell>
          <cell r="G62">
            <v>0</v>
          </cell>
          <cell r="H62">
            <v>157</v>
          </cell>
          <cell r="I62">
            <v>86</v>
          </cell>
          <cell r="J62">
            <v>0</v>
          </cell>
          <cell r="K62">
            <v>0</v>
          </cell>
        </row>
        <row r="66">
          <cell r="D66">
            <v>0</v>
          </cell>
          <cell r="E66">
            <v>5</v>
          </cell>
          <cell r="F66">
            <v>47</v>
          </cell>
          <cell r="G66">
            <v>0</v>
          </cell>
          <cell r="H66">
            <v>0</v>
          </cell>
          <cell r="I66">
            <v>14</v>
          </cell>
          <cell r="J66">
            <v>0</v>
          </cell>
          <cell r="K66">
            <v>0</v>
          </cell>
        </row>
        <row r="67">
          <cell r="D67">
            <v>0</v>
          </cell>
          <cell r="E67">
            <v>39</v>
          </cell>
          <cell r="F67">
            <v>95</v>
          </cell>
          <cell r="G67">
            <v>0</v>
          </cell>
          <cell r="H67">
            <v>0</v>
          </cell>
          <cell r="I67">
            <v>49</v>
          </cell>
          <cell r="J67">
            <v>0</v>
          </cell>
          <cell r="K67">
            <v>0</v>
          </cell>
        </row>
        <row r="68">
          <cell r="E68">
            <v>16</v>
          </cell>
          <cell r="F68">
            <v>5</v>
          </cell>
          <cell r="H68">
            <v>97</v>
          </cell>
          <cell r="I68">
            <v>119</v>
          </cell>
          <cell r="J68">
            <v>2</v>
          </cell>
        </row>
        <row r="69">
          <cell r="D69">
            <v>14</v>
          </cell>
          <cell r="E69">
            <v>9</v>
          </cell>
          <cell r="F69">
            <v>3</v>
          </cell>
          <cell r="H69">
            <v>40</v>
          </cell>
          <cell r="I69">
            <v>15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54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2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10</v>
          </cell>
          <cell r="F76">
            <v>0</v>
          </cell>
          <cell r="H76">
            <v>51</v>
          </cell>
          <cell r="I76">
            <v>11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28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11</v>
          </cell>
          <cell r="F85">
            <v>0</v>
          </cell>
          <cell r="H85">
            <v>83</v>
          </cell>
          <cell r="I85">
            <v>13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2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7</v>
          </cell>
          <cell r="F96">
            <v>0</v>
          </cell>
          <cell r="H96">
            <v>19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3">
        <row r="55">
          <cell r="D55">
            <v>0</v>
          </cell>
          <cell r="E55">
            <v>0</v>
          </cell>
          <cell r="F55">
            <v>0</v>
          </cell>
          <cell r="G55">
            <v>321</v>
          </cell>
          <cell r="H55">
            <v>4421</v>
          </cell>
          <cell r="I55">
            <v>4314</v>
          </cell>
          <cell r="J55">
            <v>0</v>
          </cell>
          <cell r="K55">
            <v>613</v>
          </cell>
        </row>
        <row r="56">
          <cell r="D56">
            <v>0</v>
          </cell>
          <cell r="E56">
            <v>35</v>
          </cell>
          <cell r="F56">
            <v>0</v>
          </cell>
          <cell r="G56">
            <v>0</v>
          </cell>
          <cell r="H56">
            <v>0</v>
          </cell>
          <cell r="I56">
            <v>709</v>
          </cell>
          <cell r="J56">
            <v>0</v>
          </cell>
          <cell r="K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133</v>
          </cell>
          <cell r="H57">
            <v>681</v>
          </cell>
          <cell r="I57">
            <v>694</v>
          </cell>
          <cell r="J57">
            <v>0</v>
          </cell>
          <cell r="K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108</v>
          </cell>
          <cell r="I58">
            <v>108</v>
          </cell>
          <cell r="J58">
            <v>0</v>
          </cell>
          <cell r="K58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44</v>
          </cell>
          <cell r="H61">
            <v>520</v>
          </cell>
          <cell r="I61">
            <v>503</v>
          </cell>
          <cell r="J61">
            <v>0</v>
          </cell>
          <cell r="K61">
            <v>43</v>
          </cell>
          <cell r="L61">
            <v>1110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18</v>
          </cell>
          <cell r="H62">
            <v>107</v>
          </cell>
          <cell r="I62">
            <v>116</v>
          </cell>
          <cell r="J62">
            <v>0</v>
          </cell>
          <cell r="K62">
            <v>0</v>
          </cell>
        </row>
        <row r="63">
          <cell r="D63">
            <v>0</v>
          </cell>
          <cell r="E63">
            <v>74</v>
          </cell>
          <cell r="F63">
            <v>28</v>
          </cell>
          <cell r="G63">
            <v>62</v>
          </cell>
          <cell r="H63">
            <v>772</v>
          </cell>
          <cell r="I63">
            <v>751</v>
          </cell>
          <cell r="J63">
            <v>0</v>
          </cell>
          <cell r="K63">
            <v>0</v>
          </cell>
        </row>
        <row r="64">
          <cell r="D64">
            <v>0</v>
          </cell>
          <cell r="E64">
            <v>10</v>
          </cell>
          <cell r="F64">
            <v>0</v>
          </cell>
          <cell r="G64">
            <v>0</v>
          </cell>
          <cell r="H64">
            <v>213</v>
          </cell>
          <cell r="I64">
            <v>228</v>
          </cell>
          <cell r="J64">
            <v>0</v>
          </cell>
          <cell r="K64">
            <v>0</v>
          </cell>
        </row>
        <row r="65">
          <cell r="D65">
            <v>0</v>
          </cell>
          <cell r="E65">
            <v>8</v>
          </cell>
          <cell r="F65">
            <v>0</v>
          </cell>
          <cell r="G65">
            <v>0</v>
          </cell>
          <cell r="H65">
            <v>115</v>
          </cell>
          <cell r="I65">
            <v>62</v>
          </cell>
          <cell r="J65">
            <v>0</v>
          </cell>
          <cell r="K65">
            <v>0</v>
          </cell>
        </row>
        <row r="66">
          <cell r="D66">
            <v>0</v>
          </cell>
          <cell r="E66">
            <v>1</v>
          </cell>
          <cell r="F66">
            <v>36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D67">
            <v>0</v>
          </cell>
          <cell r="E67">
            <v>0</v>
          </cell>
          <cell r="F67">
            <v>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57</v>
          </cell>
          <cell r="I68">
            <v>137</v>
          </cell>
          <cell r="J68">
            <v>6</v>
          </cell>
          <cell r="K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16</v>
          </cell>
          <cell r="I69">
            <v>14</v>
          </cell>
          <cell r="J69">
            <v>0</v>
          </cell>
          <cell r="K69">
            <v>0</v>
          </cell>
        </row>
        <row r="71">
          <cell r="D71">
            <v>0</v>
          </cell>
          <cell r="E71">
            <v>3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19</v>
          </cell>
          <cell r="F73">
            <v>0</v>
          </cell>
          <cell r="H73">
            <v>4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3</v>
          </cell>
          <cell r="F74">
            <v>0</v>
          </cell>
          <cell r="H74">
            <v>6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4</v>
          </cell>
          <cell r="F75">
            <v>1</v>
          </cell>
          <cell r="H75">
            <v>5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266</v>
          </cell>
          <cell r="F76">
            <v>0</v>
          </cell>
          <cell r="H76">
            <v>111</v>
          </cell>
          <cell r="I76">
            <v>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2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3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11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1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23</v>
          </cell>
          <cell r="F85">
            <v>0</v>
          </cell>
          <cell r="H85">
            <v>38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1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1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31</v>
          </cell>
          <cell r="F96">
            <v>0</v>
          </cell>
          <cell r="H96">
            <v>12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3</v>
          </cell>
          <cell r="F105">
            <v>0</v>
          </cell>
          <cell r="H105">
            <v>2</v>
          </cell>
          <cell r="I105">
            <v>0</v>
          </cell>
          <cell r="J105">
            <v>0</v>
          </cell>
        </row>
      </sheetData>
      <sheetData sheetId="14">
        <row r="55">
          <cell r="D55">
            <v>0</v>
          </cell>
          <cell r="E55">
            <v>254</v>
          </cell>
          <cell r="F55">
            <v>85</v>
          </cell>
          <cell r="G55">
            <v>177</v>
          </cell>
          <cell r="H55">
            <v>4410</v>
          </cell>
          <cell r="I55">
            <v>3412</v>
          </cell>
          <cell r="J55">
            <v>57</v>
          </cell>
          <cell r="K55">
            <v>275</v>
          </cell>
        </row>
        <row r="56">
          <cell r="D56">
            <v>0</v>
          </cell>
          <cell r="E56">
            <v>155</v>
          </cell>
          <cell r="F56">
            <v>255</v>
          </cell>
          <cell r="G56">
            <v>0</v>
          </cell>
          <cell r="H56">
            <v>0</v>
          </cell>
          <cell r="I56">
            <v>1313</v>
          </cell>
          <cell r="J56">
            <v>50</v>
          </cell>
          <cell r="K56">
            <v>0</v>
          </cell>
        </row>
        <row r="57">
          <cell r="D57">
            <v>0</v>
          </cell>
          <cell r="E57">
            <v>0</v>
          </cell>
          <cell r="F57">
            <v>11</v>
          </cell>
          <cell r="G57">
            <v>14</v>
          </cell>
          <cell r="H57">
            <v>891</v>
          </cell>
          <cell r="I57">
            <v>795</v>
          </cell>
          <cell r="J57">
            <v>13</v>
          </cell>
          <cell r="K57">
            <v>58</v>
          </cell>
        </row>
        <row r="58">
          <cell r="D58">
            <v>0</v>
          </cell>
          <cell r="E58">
            <v>32</v>
          </cell>
          <cell r="F58">
            <v>8</v>
          </cell>
          <cell r="G58">
            <v>0</v>
          </cell>
          <cell r="H58">
            <v>120</v>
          </cell>
          <cell r="I58">
            <v>105</v>
          </cell>
          <cell r="J58">
            <v>0</v>
          </cell>
          <cell r="K58">
            <v>0</v>
          </cell>
        </row>
        <row r="59">
          <cell r="D59">
            <v>0</v>
          </cell>
          <cell r="E59">
            <v>14</v>
          </cell>
          <cell r="F59">
            <v>0</v>
          </cell>
          <cell r="G59">
            <v>0</v>
          </cell>
          <cell r="H59">
            <v>29</v>
          </cell>
          <cell r="I59">
            <v>14</v>
          </cell>
          <cell r="J59">
            <v>0</v>
          </cell>
          <cell r="K59">
            <v>0</v>
          </cell>
        </row>
        <row r="61">
          <cell r="D61">
            <v>0</v>
          </cell>
          <cell r="E61">
            <v>40</v>
          </cell>
          <cell r="F61">
            <v>100</v>
          </cell>
          <cell r="G61">
            <v>0</v>
          </cell>
          <cell r="H61">
            <v>1774</v>
          </cell>
          <cell r="I61">
            <v>1727</v>
          </cell>
          <cell r="J61">
            <v>96</v>
          </cell>
          <cell r="K61">
            <v>34</v>
          </cell>
          <cell r="L61">
            <v>3771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96</v>
          </cell>
          <cell r="I62">
            <v>113</v>
          </cell>
          <cell r="J62">
            <v>9</v>
          </cell>
          <cell r="K62">
            <v>0</v>
          </cell>
        </row>
        <row r="63">
          <cell r="D63">
            <v>0</v>
          </cell>
          <cell r="E63">
            <v>101</v>
          </cell>
          <cell r="F63">
            <v>9</v>
          </cell>
          <cell r="G63">
            <v>0</v>
          </cell>
          <cell r="H63">
            <v>609</v>
          </cell>
          <cell r="I63">
            <v>529</v>
          </cell>
          <cell r="J63">
            <v>9</v>
          </cell>
          <cell r="K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62</v>
          </cell>
          <cell r="I64">
            <v>0</v>
          </cell>
          <cell r="J64">
            <v>0</v>
          </cell>
          <cell r="K64">
            <v>0</v>
          </cell>
        </row>
        <row r="65">
          <cell r="D65">
            <v>0</v>
          </cell>
          <cell r="E65">
            <v>5</v>
          </cell>
          <cell r="F65">
            <v>0</v>
          </cell>
          <cell r="G65">
            <v>0</v>
          </cell>
          <cell r="H65">
            <v>106</v>
          </cell>
          <cell r="I65">
            <v>23</v>
          </cell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24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8">
          <cell r="D68">
            <v>43</v>
          </cell>
          <cell r="E68">
            <v>88</v>
          </cell>
          <cell r="F68">
            <v>1</v>
          </cell>
        </row>
        <row r="69">
          <cell r="D69">
            <v>22</v>
          </cell>
          <cell r="E69">
            <v>26</v>
          </cell>
          <cell r="F69">
            <v>4</v>
          </cell>
        </row>
        <row r="71">
          <cell r="D71">
            <v>0</v>
          </cell>
          <cell r="E71">
            <v>2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1</v>
          </cell>
          <cell r="E73">
            <v>1</v>
          </cell>
          <cell r="F73">
            <v>0</v>
          </cell>
          <cell r="H73">
            <v>1</v>
          </cell>
          <cell r="I73">
            <v>0</v>
          </cell>
          <cell r="J73">
            <v>0</v>
          </cell>
        </row>
        <row r="74">
          <cell r="D74">
            <v>17</v>
          </cell>
          <cell r="E74">
            <v>5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1</v>
          </cell>
          <cell r="E75">
            <v>3</v>
          </cell>
          <cell r="F75">
            <v>0</v>
          </cell>
          <cell r="H75">
            <v>2</v>
          </cell>
          <cell r="I75">
            <v>0</v>
          </cell>
          <cell r="J75">
            <v>0</v>
          </cell>
        </row>
        <row r="76">
          <cell r="D76">
            <v>173</v>
          </cell>
          <cell r="E76">
            <v>478</v>
          </cell>
          <cell r="F76">
            <v>0</v>
          </cell>
          <cell r="H76">
            <v>62</v>
          </cell>
          <cell r="I76">
            <v>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4</v>
          </cell>
          <cell r="E95">
            <v>0</v>
          </cell>
          <cell r="F95">
            <v>0</v>
          </cell>
          <cell r="H95">
            <v>4</v>
          </cell>
          <cell r="I95">
            <v>0</v>
          </cell>
          <cell r="J95">
            <v>0</v>
          </cell>
        </row>
        <row r="96">
          <cell r="D96">
            <v>34</v>
          </cell>
          <cell r="E96">
            <v>55</v>
          </cell>
          <cell r="F96">
            <v>0</v>
          </cell>
          <cell r="H96">
            <v>26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D105">
            <v>4</v>
          </cell>
          <cell r="E105">
            <v>1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</sheetData>
      <sheetData sheetId="15">
        <row r="55">
          <cell r="H55">
            <v>1723</v>
          </cell>
          <cell r="I55">
            <v>2062</v>
          </cell>
          <cell r="J55">
            <v>0</v>
          </cell>
          <cell r="K55">
            <v>310</v>
          </cell>
        </row>
        <row r="56">
          <cell r="H56">
            <v>685</v>
          </cell>
          <cell r="I56">
            <v>719</v>
          </cell>
          <cell r="J56">
            <v>0</v>
          </cell>
          <cell r="K56">
            <v>179</v>
          </cell>
        </row>
        <row r="61">
          <cell r="F61">
            <v>10</v>
          </cell>
          <cell r="H61">
            <v>150</v>
          </cell>
          <cell r="I61">
            <v>149</v>
          </cell>
          <cell r="J61">
            <v>0</v>
          </cell>
          <cell r="K61">
            <v>9</v>
          </cell>
          <cell r="L61">
            <v>318</v>
          </cell>
        </row>
        <row r="62">
          <cell r="H62">
            <v>109</v>
          </cell>
          <cell r="I62">
            <v>98</v>
          </cell>
          <cell r="J62">
            <v>9</v>
          </cell>
          <cell r="K62">
            <v>7</v>
          </cell>
        </row>
        <row r="63">
          <cell r="H63">
            <v>260</v>
          </cell>
          <cell r="I63">
            <v>289</v>
          </cell>
          <cell r="J63">
            <v>5</v>
          </cell>
          <cell r="K63">
            <v>16</v>
          </cell>
        </row>
        <row r="64">
          <cell r="H64">
            <v>35</v>
          </cell>
          <cell r="I64">
            <v>53</v>
          </cell>
          <cell r="J64">
            <v>0</v>
          </cell>
          <cell r="K64">
            <v>0</v>
          </cell>
        </row>
        <row r="66">
          <cell r="F66">
            <v>28</v>
          </cell>
        </row>
        <row r="68">
          <cell r="H68">
            <v>9</v>
          </cell>
          <cell r="I68">
            <v>31</v>
          </cell>
          <cell r="J68">
            <v>5</v>
          </cell>
          <cell r="K68">
            <v>0</v>
          </cell>
        </row>
        <row r="69">
          <cell r="H69">
            <v>2</v>
          </cell>
          <cell r="I69">
            <v>3</v>
          </cell>
          <cell r="J69">
            <v>0</v>
          </cell>
          <cell r="K69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1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47</v>
          </cell>
          <cell r="I74">
            <v>10</v>
          </cell>
          <cell r="J74">
            <v>1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5</v>
          </cell>
          <cell r="I75">
            <v>6</v>
          </cell>
          <cell r="J75">
            <v>1</v>
          </cell>
        </row>
        <row r="76">
          <cell r="D76">
            <v>0</v>
          </cell>
          <cell r="E76">
            <v>0</v>
          </cell>
          <cell r="F76">
            <v>0</v>
          </cell>
          <cell r="H76">
            <v>47</v>
          </cell>
          <cell r="I76">
            <v>50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9</v>
          </cell>
          <cell r="E85">
            <v>97</v>
          </cell>
          <cell r="F85">
            <v>0</v>
          </cell>
          <cell r="H85">
            <v>40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6">
        <row r="55">
          <cell r="D55">
            <v>0</v>
          </cell>
          <cell r="E55">
            <v>0</v>
          </cell>
          <cell r="F55">
            <v>24</v>
          </cell>
          <cell r="G55">
            <v>107</v>
          </cell>
          <cell r="H55">
            <v>2455</v>
          </cell>
          <cell r="I55">
            <v>2456</v>
          </cell>
          <cell r="J55">
            <v>0</v>
          </cell>
          <cell r="K55">
            <v>285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262</v>
          </cell>
          <cell r="J56">
            <v>0</v>
          </cell>
          <cell r="K56">
            <v>147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117</v>
          </cell>
          <cell r="I57">
            <v>198</v>
          </cell>
          <cell r="J57">
            <v>28</v>
          </cell>
          <cell r="K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18</v>
          </cell>
          <cell r="H62">
            <v>112</v>
          </cell>
          <cell r="I62">
            <v>120</v>
          </cell>
          <cell r="J62">
            <v>0</v>
          </cell>
          <cell r="K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17</v>
          </cell>
          <cell r="H64">
            <v>97</v>
          </cell>
          <cell r="I64">
            <v>117</v>
          </cell>
          <cell r="J64">
            <v>0</v>
          </cell>
          <cell r="K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25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D68">
            <v>0</v>
          </cell>
          <cell r="E68">
            <v>1</v>
          </cell>
          <cell r="F68">
            <v>1</v>
          </cell>
          <cell r="G68">
            <v>0</v>
          </cell>
          <cell r="H68">
            <v>6</v>
          </cell>
          <cell r="I68">
            <v>14</v>
          </cell>
          <cell r="J68">
            <v>2</v>
          </cell>
          <cell r="K68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40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1</v>
          </cell>
          <cell r="F76">
            <v>0</v>
          </cell>
          <cell r="H76">
            <v>9</v>
          </cell>
          <cell r="I76">
            <v>9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1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7</v>
          </cell>
          <cell r="F85">
            <v>0</v>
          </cell>
          <cell r="H85">
            <v>61</v>
          </cell>
          <cell r="I85">
            <v>76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7">
        <row r="55">
          <cell r="E55">
            <v>55</v>
          </cell>
          <cell r="F55">
            <v>17</v>
          </cell>
          <cell r="G55">
            <v>15</v>
          </cell>
          <cell r="H55">
            <v>2548</v>
          </cell>
          <cell r="I55">
            <v>2334</v>
          </cell>
          <cell r="J55">
            <v>0</v>
          </cell>
          <cell r="K55">
            <v>181</v>
          </cell>
        </row>
        <row r="56">
          <cell r="G56">
            <v>31</v>
          </cell>
          <cell r="I56">
            <v>431</v>
          </cell>
          <cell r="K56">
            <v>73</v>
          </cell>
        </row>
        <row r="57">
          <cell r="E57">
            <v>168</v>
          </cell>
          <cell r="F57">
            <v>104</v>
          </cell>
          <cell r="G57">
            <v>36</v>
          </cell>
          <cell r="H57">
            <v>809</v>
          </cell>
          <cell r="I57">
            <v>696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E59">
            <v>17</v>
          </cell>
          <cell r="H59">
            <v>83</v>
          </cell>
          <cell r="I59">
            <v>61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D63">
            <v>0</v>
          </cell>
          <cell r="E63">
            <v>21</v>
          </cell>
          <cell r="F63">
            <v>14</v>
          </cell>
          <cell r="H63">
            <v>166</v>
          </cell>
          <cell r="I63">
            <v>155</v>
          </cell>
          <cell r="J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D65">
            <v>0</v>
          </cell>
          <cell r="E65">
            <v>8</v>
          </cell>
          <cell r="H65">
            <v>70</v>
          </cell>
          <cell r="I65">
            <v>38</v>
          </cell>
        </row>
        <row r="66">
          <cell r="E66">
            <v>10</v>
          </cell>
          <cell r="F66">
            <v>25</v>
          </cell>
        </row>
        <row r="68">
          <cell r="D68">
            <v>0</v>
          </cell>
          <cell r="E68">
            <v>7</v>
          </cell>
          <cell r="F68">
            <v>10</v>
          </cell>
          <cell r="H68">
            <v>67</v>
          </cell>
          <cell r="I68">
            <v>74</v>
          </cell>
          <cell r="J68">
            <v>14</v>
          </cell>
        </row>
        <row r="69">
          <cell r="E69">
            <v>5</v>
          </cell>
          <cell r="F69">
            <v>1</v>
          </cell>
          <cell r="H69">
            <v>2</v>
          </cell>
          <cell r="I69">
            <v>3</v>
          </cell>
          <cell r="J69">
            <v>3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2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3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1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H76">
            <v>26</v>
          </cell>
          <cell r="I76">
            <v>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1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1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8">
        <row r="55">
          <cell r="G55">
            <v>74</v>
          </cell>
          <cell r="H55">
            <v>850</v>
          </cell>
          <cell r="I55">
            <v>867</v>
          </cell>
          <cell r="J55">
            <v>2</v>
          </cell>
          <cell r="K55">
            <v>1</v>
          </cell>
        </row>
        <row r="56">
          <cell r="I56">
            <v>211</v>
          </cell>
          <cell r="J56">
            <v>75</v>
          </cell>
        </row>
        <row r="61">
          <cell r="L61">
            <v>0</v>
          </cell>
        </row>
        <row r="62">
          <cell r="H62">
            <v>65</v>
          </cell>
          <cell r="I62">
            <v>82</v>
          </cell>
          <cell r="J62">
            <v>0</v>
          </cell>
          <cell r="K62">
            <v>45</v>
          </cell>
        </row>
        <row r="63">
          <cell r="E63">
            <v>16</v>
          </cell>
          <cell r="H63">
            <v>83</v>
          </cell>
          <cell r="I63">
            <v>105</v>
          </cell>
          <cell r="K63">
            <v>2</v>
          </cell>
        </row>
        <row r="65">
          <cell r="H65">
            <v>15</v>
          </cell>
        </row>
        <row r="66">
          <cell r="F66">
            <v>36</v>
          </cell>
          <cell r="J66">
            <v>9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1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2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>
            <v>3</v>
          </cell>
          <cell r="E76">
            <v>57</v>
          </cell>
          <cell r="F76">
            <v>0</v>
          </cell>
          <cell r="H76">
            <v>40</v>
          </cell>
          <cell r="I76">
            <v>3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73</v>
          </cell>
          <cell r="I85">
            <v>50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19">
        <row r="58">
          <cell r="G58">
            <v>10</v>
          </cell>
          <cell r="H58">
            <v>79</v>
          </cell>
          <cell r="I58">
            <v>94</v>
          </cell>
          <cell r="K58">
            <v>10</v>
          </cell>
        </row>
        <row r="59">
          <cell r="E59">
            <v>26</v>
          </cell>
          <cell r="F59">
            <v>0</v>
          </cell>
          <cell r="G59">
            <v>12</v>
          </cell>
          <cell r="H59">
            <v>101</v>
          </cell>
          <cell r="I59">
            <v>55</v>
          </cell>
          <cell r="J59">
            <v>0</v>
          </cell>
          <cell r="K59">
            <v>0</v>
          </cell>
        </row>
        <row r="61">
          <cell r="E61">
            <v>153</v>
          </cell>
          <cell r="F61">
            <v>21</v>
          </cell>
          <cell r="G61">
            <v>119</v>
          </cell>
          <cell r="H61">
            <v>1290</v>
          </cell>
          <cell r="I61">
            <v>1341</v>
          </cell>
          <cell r="J61">
            <v>0</v>
          </cell>
          <cell r="K61">
            <v>43</v>
          </cell>
          <cell r="L61">
            <v>2967</v>
          </cell>
        </row>
        <row r="62">
          <cell r="E62">
            <v>0</v>
          </cell>
          <cell r="G62">
            <v>10</v>
          </cell>
          <cell r="H62">
            <v>121</v>
          </cell>
          <cell r="I62">
            <v>167</v>
          </cell>
          <cell r="J62">
            <v>0</v>
          </cell>
          <cell r="K62">
            <v>11</v>
          </cell>
        </row>
        <row r="63">
          <cell r="E63">
            <v>108</v>
          </cell>
          <cell r="F63">
            <v>0</v>
          </cell>
          <cell r="G63">
            <v>37</v>
          </cell>
          <cell r="H63">
            <v>523</v>
          </cell>
          <cell r="I63">
            <v>342</v>
          </cell>
          <cell r="J63">
            <v>0</v>
          </cell>
          <cell r="K63">
            <v>11</v>
          </cell>
        </row>
        <row r="67">
          <cell r="F67">
            <v>29</v>
          </cell>
          <cell r="G67">
            <v>0</v>
          </cell>
        </row>
        <row r="68">
          <cell r="D68">
            <v>0</v>
          </cell>
          <cell r="E68">
            <v>2</v>
          </cell>
          <cell r="H68">
            <v>11</v>
          </cell>
          <cell r="I68">
            <v>18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69</v>
          </cell>
          <cell r="I85">
            <v>16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1</v>
          </cell>
          <cell r="E96">
            <v>7</v>
          </cell>
          <cell r="F96">
            <v>0</v>
          </cell>
          <cell r="H96">
            <v>6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1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20">
        <row r="55">
          <cell r="H55">
            <v>1556</v>
          </cell>
          <cell r="I55">
            <v>1689</v>
          </cell>
          <cell r="J55">
            <v>215</v>
          </cell>
          <cell r="K55">
            <v>0</v>
          </cell>
        </row>
        <row r="58">
          <cell r="H58">
            <v>97</v>
          </cell>
          <cell r="I58">
            <v>111</v>
          </cell>
          <cell r="J58">
            <v>15</v>
          </cell>
          <cell r="K58">
            <v>0</v>
          </cell>
        </row>
        <row r="61">
          <cell r="G61">
            <v>20</v>
          </cell>
          <cell r="H61">
            <v>272</v>
          </cell>
          <cell r="I61">
            <v>301</v>
          </cell>
          <cell r="J61">
            <v>0</v>
          </cell>
          <cell r="K61">
            <v>15</v>
          </cell>
          <cell r="L61">
            <v>608</v>
          </cell>
        </row>
        <row r="62">
          <cell r="G62">
            <v>14</v>
          </cell>
          <cell r="H62">
            <v>75</v>
          </cell>
          <cell r="I62">
            <v>116</v>
          </cell>
          <cell r="J62">
            <v>0</v>
          </cell>
          <cell r="K62">
            <v>8</v>
          </cell>
        </row>
        <row r="63">
          <cell r="E63">
            <v>25</v>
          </cell>
          <cell r="G63">
            <v>35</v>
          </cell>
          <cell r="H63">
            <v>241</v>
          </cell>
          <cell r="I63">
            <v>288</v>
          </cell>
          <cell r="J63">
            <v>0</v>
          </cell>
          <cell r="K63">
            <v>9</v>
          </cell>
        </row>
        <row r="64">
          <cell r="E64">
            <v>17</v>
          </cell>
          <cell r="H64">
            <v>68</v>
          </cell>
          <cell r="I64">
            <v>58</v>
          </cell>
          <cell r="J64">
            <v>0</v>
          </cell>
          <cell r="K64">
            <v>0</v>
          </cell>
        </row>
        <row r="65">
          <cell r="E65">
            <v>6</v>
          </cell>
          <cell r="H65">
            <v>51</v>
          </cell>
          <cell r="I65">
            <v>24</v>
          </cell>
          <cell r="J65">
            <v>0</v>
          </cell>
          <cell r="K65">
            <v>0</v>
          </cell>
        </row>
        <row r="66">
          <cell r="F66">
            <v>175</v>
          </cell>
        </row>
        <row r="68">
          <cell r="H68">
            <v>71</v>
          </cell>
          <cell r="I68">
            <v>86</v>
          </cell>
          <cell r="J68">
            <v>3</v>
          </cell>
          <cell r="K68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1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1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1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4</v>
          </cell>
          <cell r="F76">
            <v>0</v>
          </cell>
          <cell r="H76">
            <v>36</v>
          </cell>
          <cell r="I76">
            <v>50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8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1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21">
        <row r="55">
          <cell r="H55">
            <v>753</v>
          </cell>
          <cell r="I55">
            <v>889</v>
          </cell>
          <cell r="K55">
            <v>144</v>
          </cell>
        </row>
        <row r="58">
          <cell r="H58">
            <v>187</v>
          </cell>
          <cell r="I58">
            <v>219</v>
          </cell>
          <cell r="K58">
            <v>38</v>
          </cell>
        </row>
        <row r="59">
          <cell r="H59">
            <v>95</v>
          </cell>
          <cell r="I59">
            <v>85</v>
          </cell>
        </row>
        <row r="61">
          <cell r="L61">
            <v>0</v>
          </cell>
        </row>
        <row r="63">
          <cell r="H63">
            <v>79</v>
          </cell>
          <cell r="I63">
            <v>95</v>
          </cell>
          <cell r="K63">
            <v>16</v>
          </cell>
        </row>
        <row r="66">
          <cell r="E66">
            <v>2</v>
          </cell>
          <cell r="F66">
            <v>5</v>
          </cell>
        </row>
        <row r="68">
          <cell r="H68">
            <v>11</v>
          </cell>
          <cell r="I68">
            <v>29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1</v>
          </cell>
          <cell r="I71">
            <v>3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3</v>
          </cell>
          <cell r="I73">
            <v>7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36</v>
          </cell>
          <cell r="I74">
            <v>20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1</v>
          </cell>
          <cell r="I75">
            <v>7</v>
          </cell>
          <cell r="J75">
            <v>2</v>
          </cell>
        </row>
        <row r="76">
          <cell r="D76">
            <v>0</v>
          </cell>
          <cell r="E76">
            <v>0</v>
          </cell>
          <cell r="F76">
            <v>0</v>
          </cell>
          <cell r="H76">
            <v>5</v>
          </cell>
          <cell r="I76">
            <v>16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15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22">
        <row r="55">
          <cell r="D55">
            <v>0</v>
          </cell>
          <cell r="E55">
            <v>0</v>
          </cell>
          <cell r="F55">
            <v>0</v>
          </cell>
          <cell r="G55">
            <v>17</v>
          </cell>
          <cell r="H55">
            <v>750</v>
          </cell>
          <cell r="I55">
            <v>733</v>
          </cell>
          <cell r="J55">
            <v>0</v>
          </cell>
          <cell r="K55">
            <v>132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125</v>
          </cell>
          <cell r="J56">
            <v>0</v>
          </cell>
          <cell r="K56">
            <v>0</v>
          </cell>
        </row>
        <row r="57">
          <cell r="D57">
            <v>0</v>
          </cell>
          <cell r="E57">
            <v>18</v>
          </cell>
          <cell r="F57">
            <v>0</v>
          </cell>
          <cell r="G57">
            <v>15</v>
          </cell>
          <cell r="H57">
            <v>127</v>
          </cell>
          <cell r="I57">
            <v>129</v>
          </cell>
          <cell r="J57">
            <v>0</v>
          </cell>
          <cell r="K57">
            <v>9</v>
          </cell>
        </row>
        <row r="61">
          <cell r="D61">
            <v>0</v>
          </cell>
          <cell r="E61">
            <v>18</v>
          </cell>
          <cell r="F61">
            <v>0</v>
          </cell>
          <cell r="G61">
            <v>43</v>
          </cell>
          <cell r="H61">
            <v>478</v>
          </cell>
          <cell r="I61">
            <v>533</v>
          </cell>
          <cell r="J61">
            <v>0</v>
          </cell>
          <cell r="K61">
            <v>33</v>
          </cell>
          <cell r="L61">
            <v>1105</v>
          </cell>
        </row>
        <row r="62">
          <cell r="D62">
            <v>0</v>
          </cell>
          <cell r="E62">
            <v>31</v>
          </cell>
          <cell r="F62">
            <v>0</v>
          </cell>
          <cell r="G62">
            <v>42</v>
          </cell>
          <cell r="H62">
            <v>170</v>
          </cell>
          <cell r="I62">
            <v>166</v>
          </cell>
          <cell r="J62">
            <v>0</v>
          </cell>
          <cell r="K62">
            <v>0</v>
          </cell>
        </row>
        <row r="63">
          <cell r="D63">
            <v>0</v>
          </cell>
          <cell r="E63">
            <v>52</v>
          </cell>
          <cell r="F63">
            <v>0</v>
          </cell>
          <cell r="G63">
            <v>66</v>
          </cell>
          <cell r="H63">
            <v>383</v>
          </cell>
          <cell r="I63">
            <v>376</v>
          </cell>
          <cell r="J63">
            <v>0</v>
          </cell>
          <cell r="K63">
            <v>0</v>
          </cell>
        </row>
        <row r="64">
          <cell r="D64">
            <v>0</v>
          </cell>
          <cell r="E64">
            <v>14</v>
          </cell>
          <cell r="F64">
            <v>0</v>
          </cell>
          <cell r="G64">
            <v>0</v>
          </cell>
          <cell r="H64">
            <v>146</v>
          </cell>
          <cell r="I64">
            <v>103</v>
          </cell>
          <cell r="J64">
            <v>0</v>
          </cell>
          <cell r="K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53</v>
          </cell>
          <cell r="I65">
            <v>0</v>
          </cell>
          <cell r="J65">
            <v>0</v>
          </cell>
          <cell r="K65">
            <v>0</v>
          </cell>
        </row>
        <row r="68">
          <cell r="D68">
            <v>0</v>
          </cell>
          <cell r="E68">
            <v>3</v>
          </cell>
          <cell r="F68">
            <v>0</v>
          </cell>
          <cell r="G68">
            <v>0</v>
          </cell>
          <cell r="H68">
            <v>24</v>
          </cell>
          <cell r="I68">
            <v>28</v>
          </cell>
          <cell r="J68">
            <v>0</v>
          </cell>
          <cell r="K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5</v>
          </cell>
          <cell r="J69">
            <v>0</v>
          </cell>
          <cell r="K69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1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6</v>
          </cell>
          <cell r="F76">
            <v>0</v>
          </cell>
          <cell r="H76">
            <v>63</v>
          </cell>
          <cell r="I76">
            <v>55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1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7</v>
          </cell>
          <cell r="F85">
            <v>0</v>
          </cell>
          <cell r="H85">
            <v>75</v>
          </cell>
          <cell r="I85">
            <v>129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2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9</v>
          </cell>
          <cell r="I96">
            <v>4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2</v>
          </cell>
          <cell r="I105">
            <v>0</v>
          </cell>
          <cell r="J105">
            <v>0</v>
          </cell>
        </row>
      </sheetData>
      <sheetData sheetId="23">
        <row r="55">
          <cell r="D55">
            <v>0</v>
          </cell>
          <cell r="E55">
            <v>118</v>
          </cell>
          <cell r="F55">
            <v>0</v>
          </cell>
          <cell r="G55">
            <v>118</v>
          </cell>
          <cell r="H55">
            <v>1185</v>
          </cell>
          <cell r="I55">
            <v>1272</v>
          </cell>
          <cell r="J55">
            <v>0</v>
          </cell>
          <cell r="K55">
            <v>84</v>
          </cell>
        </row>
        <row r="63">
          <cell r="D63">
            <v>0</v>
          </cell>
          <cell r="E63">
            <v>17</v>
          </cell>
          <cell r="F63">
            <v>0</v>
          </cell>
          <cell r="G63">
            <v>5</v>
          </cell>
          <cell r="H63">
            <v>28</v>
          </cell>
          <cell r="I63">
            <v>61</v>
          </cell>
          <cell r="J63">
            <v>0</v>
          </cell>
          <cell r="K63">
            <v>0</v>
          </cell>
        </row>
        <row r="64">
          <cell r="D64">
            <v>0</v>
          </cell>
          <cell r="E64">
            <v>13</v>
          </cell>
          <cell r="F64">
            <v>2</v>
          </cell>
          <cell r="G64">
            <v>4</v>
          </cell>
          <cell r="H64">
            <v>59</v>
          </cell>
          <cell r="I64">
            <v>59</v>
          </cell>
          <cell r="J64">
            <v>0</v>
          </cell>
          <cell r="K64">
            <v>0</v>
          </cell>
        </row>
        <row r="65">
          <cell r="D65">
            <v>0</v>
          </cell>
          <cell r="E65">
            <v>6</v>
          </cell>
          <cell r="F65">
            <v>0</v>
          </cell>
          <cell r="G65">
            <v>0</v>
          </cell>
          <cell r="H65">
            <v>54</v>
          </cell>
          <cell r="I65">
            <v>10</v>
          </cell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40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8">
          <cell r="D68">
            <v>0</v>
          </cell>
          <cell r="E68">
            <v>10</v>
          </cell>
          <cell r="F68">
            <v>0</v>
          </cell>
          <cell r="G68">
            <v>1</v>
          </cell>
          <cell r="H68">
            <v>7</v>
          </cell>
          <cell r="I68">
            <v>8</v>
          </cell>
          <cell r="J68">
            <v>0</v>
          </cell>
          <cell r="K68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H76">
            <v>45</v>
          </cell>
          <cell r="I76">
            <v>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127</v>
          </cell>
          <cell r="F85">
            <v>0</v>
          </cell>
          <cell r="H85">
            <v>40</v>
          </cell>
          <cell r="I85">
            <v>26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24">
        <row r="55">
          <cell r="E55">
            <v>0</v>
          </cell>
          <cell r="F55">
            <v>115</v>
          </cell>
          <cell r="H55">
            <v>2625</v>
          </cell>
          <cell r="I55">
            <v>1833</v>
          </cell>
          <cell r="J55">
            <v>139</v>
          </cell>
        </row>
        <row r="56">
          <cell r="I56">
            <v>1095</v>
          </cell>
          <cell r="J56">
            <v>205</v>
          </cell>
        </row>
        <row r="61">
          <cell r="L61">
            <v>0</v>
          </cell>
        </row>
        <row r="63">
          <cell r="E63">
            <v>32</v>
          </cell>
          <cell r="F63">
            <v>14</v>
          </cell>
          <cell r="H63">
            <v>40</v>
          </cell>
          <cell r="I63">
            <v>50</v>
          </cell>
        </row>
        <row r="64">
          <cell r="E64">
            <v>54</v>
          </cell>
          <cell r="H64">
            <v>141</v>
          </cell>
          <cell r="I64">
            <v>110</v>
          </cell>
        </row>
        <row r="65">
          <cell r="E65">
            <v>25</v>
          </cell>
          <cell r="F65">
            <v>6</v>
          </cell>
          <cell r="H65">
            <v>64</v>
          </cell>
          <cell r="I65">
            <v>51</v>
          </cell>
        </row>
        <row r="66">
          <cell r="F66">
            <v>45</v>
          </cell>
        </row>
        <row r="68">
          <cell r="E68">
            <v>3</v>
          </cell>
          <cell r="F68">
            <v>2</v>
          </cell>
          <cell r="H68">
            <v>8</v>
          </cell>
          <cell r="I68">
            <v>31</v>
          </cell>
          <cell r="J68">
            <v>1</v>
          </cell>
        </row>
        <row r="69">
          <cell r="H69">
            <v>5</v>
          </cell>
          <cell r="I69">
            <v>5</v>
          </cell>
        </row>
        <row r="71">
          <cell r="D71">
            <v>2</v>
          </cell>
          <cell r="E71">
            <v>1</v>
          </cell>
          <cell r="F71">
            <v>0</v>
          </cell>
          <cell r="H71">
            <v>0</v>
          </cell>
          <cell r="I71">
            <v>1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1</v>
          </cell>
          <cell r="J72">
            <v>0</v>
          </cell>
        </row>
        <row r="73">
          <cell r="D73">
            <v>1</v>
          </cell>
          <cell r="E73">
            <v>1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1</v>
          </cell>
          <cell r="E74">
            <v>1</v>
          </cell>
          <cell r="F74">
            <v>0</v>
          </cell>
          <cell r="H74">
            <v>29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1</v>
          </cell>
          <cell r="H75">
            <v>1</v>
          </cell>
          <cell r="I75">
            <v>1</v>
          </cell>
          <cell r="J75">
            <v>0</v>
          </cell>
        </row>
        <row r="76">
          <cell r="D76">
            <v>3</v>
          </cell>
          <cell r="E76">
            <v>8</v>
          </cell>
          <cell r="F76">
            <v>0</v>
          </cell>
          <cell r="H76">
            <v>27</v>
          </cell>
          <cell r="I76">
            <v>20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2</v>
          </cell>
          <cell r="E83">
            <v>0</v>
          </cell>
          <cell r="F83">
            <v>0</v>
          </cell>
          <cell r="H83">
            <v>3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34</v>
          </cell>
          <cell r="E85">
            <v>51</v>
          </cell>
          <cell r="F85">
            <v>0</v>
          </cell>
          <cell r="H85">
            <v>27</v>
          </cell>
          <cell r="I85">
            <v>40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4</v>
          </cell>
          <cell r="I96">
            <v>1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25">
        <row r="55">
          <cell r="D55">
            <v>0</v>
          </cell>
          <cell r="E55">
            <v>0</v>
          </cell>
          <cell r="F55">
            <v>0</v>
          </cell>
          <cell r="G55">
            <v>32</v>
          </cell>
          <cell r="H55">
            <v>2253</v>
          </cell>
          <cell r="I55">
            <v>2308</v>
          </cell>
          <cell r="J55">
            <v>15</v>
          </cell>
          <cell r="K55">
            <v>266</v>
          </cell>
        </row>
        <row r="56">
          <cell r="H56">
            <v>335</v>
          </cell>
          <cell r="I56">
            <v>412</v>
          </cell>
          <cell r="J56">
            <v>76</v>
          </cell>
        </row>
        <row r="57">
          <cell r="G57">
            <v>16</v>
          </cell>
          <cell r="H57">
            <v>384</v>
          </cell>
          <cell r="I57">
            <v>318</v>
          </cell>
          <cell r="J57">
            <v>27</v>
          </cell>
        </row>
        <row r="58">
          <cell r="F58">
            <v>11</v>
          </cell>
          <cell r="H58">
            <v>91</v>
          </cell>
          <cell r="I58">
            <v>88</v>
          </cell>
        </row>
        <row r="59">
          <cell r="H59">
            <v>262</v>
          </cell>
          <cell r="I59">
            <v>199</v>
          </cell>
        </row>
        <row r="60">
          <cell r="E60">
            <v>15</v>
          </cell>
          <cell r="H60">
            <v>64</v>
          </cell>
          <cell r="I60">
            <v>53</v>
          </cell>
        </row>
        <row r="61">
          <cell r="G61">
            <v>26</v>
          </cell>
          <cell r="H61">
            <v>512</v>
          </cell>
          <cell r="I61">
            <v>646</v>
          </cell>
          <cell r="J61">
            <v>37</v>
          </cell>
          <cell r="K61">
            <v>30</v>
          </cell>
          <cell r="L61">
            <v>1251</v>
          </cell>
        </row>
        <row r="62">
          <cell r="F62">
            <v>16</v>
          </cell>
          <cell r="H62">
            <v>195</v>
          </cell>
          <cell r="I62">
            <v>180</v>
          </cell>
          <cell r="J62">
            <v>15</v>
          </cell>
        </row>
        <row r="63">
          <cell r="H63">
            <v>58</v>
          </cell>
          <cell r="I63">
            <v>64</v>
          </cell>
        </row>
        <row r="64">
          <cell r="E64">
            <v>13</v>
          </cell>
          <cell r="H64">
            <v>119</v>
          </cell>
          <cell r="I64">
            <v>130</v>
          </cell>
        </row>
        <row r="65">
          <cell r="E65">
            <v>2</v>
          </cell>
          <cell r="H65">
            <v>7</v>
          </cell>
          <cell r="I65">
            <v>13</v>
          </cell>
        </row>
        <row r="68">
          <cell r="D68">
            <v>1</v>
          </cell>
          <cell r="E68">
            <v>7</v>
          </cell>
          <cell r="F68">
            <v>1</v>
          </cell>
          <cell r="H68">
            <v>43</v>
          </cell>
          <cell r="I68">
            <v>67</v>
          </cell>
          <cell r="J68">
            <v>2</v>
          </cell>
        </row>
        <row r="71">
          <cell r="D71">
            <v>0</v>
          </cell>
          <cell r="E71">
            <v>0</v>
          </cell>
          <cell r="F71">
            <v>0</v>
          </cell>
          <cell r="H71">
            <v>1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0</v>
          </cell>
          <cell r="E74">
            <v>0</v>
          </cell>
          <cell r="I74">
            <v>1</v>
          </cell>
        </row>
        <row r="75">
          <cell r="D75">
            <v>0</v>
          </cell>
          <cell r="E75">
            <v>0</v>
          </cell>
          <cell r="H75">
            <v>1</v>
          </cell>
          <cell r="J75">
            <v>1</v>
          </cell>
        </row>
        <row r="76">
          <cell r="D76">
            <v>10</v>
          </cell>
          <cell r="E76">
            <v>70</v>
          </cell>
          <cell r="H76">
            <v>175</v>
          </cell>
          <cell r="I76">
            <v>319</v>
          </cell>
          <cell r="J76">
            <v>0</v>
          </cell>
        </row>
        <row r="77">
          <cell r="D77">
            <v>0</v>
          </cell>
          <cell r="E77">
            <v>0</v>
          </cell>
          <cell r="H77">
            <v>4</v>
          </cell>
        </row>
        <row r="79"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26">
        <row r="55">
          <cell r="D55">
            <v>0</v>
          </cell>
          <cell r="E55">
            <v>0</v>
          </cell>
          <cell r="F55">
            <v>0</v>
          </cell>
          <cell r="G55">
            <v>25</v>
          </cell>
          <cell r="H55">
            <v>2074</v>
          </cell>
          <cell r="I55">
            <v>1718</v>
          </cell>
          <cell r="J55">
            <v>0</v>
          </cell>
          <cell r="K55">
            <v>406</v>
          </cell>
        </row>
        <row r="56">
          <cell r="D56">
            <v>0</v>
          </cell>
          <cell r="E56">
            <v>0</v>
          </cell>
          <cell r="F56">
            <v>29</v>
          </cell>
          <cell r="G56">
            <v>48</v>
          </cell>
          <cell r="H56">
            <v>358</v>
          </cell>
          <cell r="I56">
            <v>933</v>
          </cell>
          <cell r="J56">
            <v>56</v>
          </cell>
          <cell r="K56">
            <v>49</v>
          </cell>
        </row>
        <row r="61">
          <cell r="L61">
            <v>0</v>
          </cell>
        </row>
        <row r="66">
          <cell r="D66">
            <v>0</v>
          </cell>
          <cell r="E66">
            <v>0</v>
          </cell>
          <cell r="F66">
            <v>10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8">
          <cell r="H68">
            <v>9</v>
          </cell>
          <cell r="I68">
            <v>33</v>
          </cell>
          <cell r="J68">
            <v>2</v>
          </cell>
          <cell r="K68">
            <v>0</v>
          </cell>
        </row>
        <row r="71">
          <cell r="D71">
            <v>1</v>
          </cell>
          <cell r="E71">
            <v>0</v>
          </cell>
          <cell r="F71">
            <v>0</v>
          </cell>
          <cell r="H71">
            <v>1</v>
          </cell>
          <cell r="I71">
            <v>0</v>
          </cell>
          <cell r="J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E73">
            <v>4</v>
          </cell>
          <cell r="F73">
            <v>0</v>
          </cell>
          <cell r="H73">
            <v>1</v>
          </cell>
          <cell r="I73">
            <v>0</v>
          </cell>
          <cell r="J73">
            <v>0</v>
          </cell>
        </row>
        <row r="74">
          <cell r="D74">
            <v>0</v>
          </cell>
          <cell r="E74">
            <v>2</v>
          </cell>
          <cell r="F74">
            <v>0</v>
          </cell>
          <cell r="H74">
            <v>23</v>
          </cell>
          <cell r="I74">
            <v>0</v>
          </cell>
          <cell r="J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>
            <v>24</v>
          </cell>
          <cell r="E76">
            <v>132</v>
          </cell>
          <cell r="F76">
            <v>0</v>
          </cell>
          <cell r="H76">
            <v>36</v>
          </cell>
          <cell r="I76">
            <v>0</v>
          </cell>
          <cell r="J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9">
          <cell r="D79">
            <v>0</v>
          </cell>
          <cell r="E79">
            <v>1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D82">
            <v>0</v>
          </cell>
          <cell r="E82">
            <v>12</v>
          </cell>
          <cell r="F82">
            <v>0</v>
          </cell>
          <cell r="H82">
            <v>3</v>
          </cell>
          <cell r="I82">
            <v>0</v>
          </cell>
          <cell r="J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>
            <v>0</v>
          </cell>
          <cell r="E84">
            <v>1</v>
          </cell>
          <cell r="F84">
            <v>0</v>
          </cell>
          <cell r="H84">
            <v>1</v>
          </cell>
          <cell r="I84">
            <v>0</v>
          </cell>
          <cell r="J84">
            <v>0</v>
          </cell>
        </row>
        <row r="85">
          <cell r="D85">
            <v>3</v>
          </cell>
          <cell r="E85">
            <v>9</v>
          </cell>
          <cell r="F85">
            <v>0</v>
          </cell>
          <cell r="H85">
            <v>23</v>
          </cell>
          <cell r="I85">
            <v>0</v>
          </cell>
          <cell r="J85">
            <v>0</v>
          </cell>
        </row>
        <row r="86">
          <cell r="D86">
            <v>0</v>
          </cell>
          <cell r="E86">
            <v>1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H93">
            <v>1</v>
          </cell>
          <cell r="I93">
            <v>0</v>
          </cell>
          <cell r="J93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H102">
            <v>1</v>
          </cell>
          <cell r="I102">
            <v>0</v>
          </cell>
          <cell r="J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</row>
      </sheetData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ООУ"/>
      <sheetName val="Норматив ДОУ"/>
      <sheetName val="ЧООУ"/>
      <sheetName val="ИП"/>
      <sheetName val="ЧДОУ"/>
    </sheetNames>
    <sheetDataSet>
      <sheetData sheetId="0"/>
      <sheetData sheetId="1">
        <row r="474">
          <cell r="D474">
            <v>2910</v>
          </cell>
          <cell r="E474">
            <v>4637</v>
          </cell>
          <cell r="F474">
            <v>5694</v>
          </cell>
          <cell r="G474">
            <v>6055</v>
          </cell>
          <cell r="H474">
            <v>4074</v>
          </cell>
          <cell r="I474">
            <v>5962</v>
          </cell>
          <cell r="J474">
            <v>7233</v>
          </cell>
          <cell r="K474">
            <v>7691</v>
          </cell>
        </row>
        <row r="475">
          <cell r="D475">
            <v>3124</v>
          </cell>
          <cell r="E475">
            <v>4983</v>
          </cell>
          <cell r="F475">
            <v>6667</v>
          </cell>
          <cell r="G475">
            <v>6686</v>
          </cell>
          <cell r="H475">
            <v>4374</v>
          </cell>
          <cell r="I475">
            <v>6407</v>
          </cell>
          <cell r="J475">
            <v>8469</v>
          </cell>
          <cell r="K475">
            <v>8493</v>
          </cell>
        </row>
        <row r="480">
          <cell r="D480">
            <v>3737</v>
          </cell>
          <cell r="E480">
            <v>5932</v>
          </cell>
          <cell r="F480">
            <v>7308</v>
          </cell>
          <cell r="G480">
            <v>7770</v>
          </cell>
          <cell r="H480">
            <v>5232</v>
          </cell>
          <cell r="I480">
            <v>7627</v>
          </cell>
          <cell r="J480">
            <v>9283</v>
          </cell>
          <cell r="K480">
            <v>9870</v>
          </cell>
        </row>
        <row r="495">
          <cell r="D495">
            <v>3340</v>
          </cell>
          <cell r="E495">
            <v>5384</v>
          </cell>
          <cell r="F495">
            <v>6579</v>
          </cell>
          <cell r="H495">
            <v>4696</v>
          </cell>
          <cell r="I495">
            <v>6922</v>
          </cell>
          <cell r="J495">
            <v>8357</v>
          </cell>
        </row>
        <row r="496">
          <cell r="D496">
            <v>4135</v>
          </cell>
          <cell r="E496">
            <v>6666</v>
          </cell>
          <cell r="F496">
            <v>8142</v>
          </cell>
          <cell r="H496">
            <v>5815</v>
          </cell>
          <cell r="I496">
            <v>8570</v>
          </cell>
          <cell r="J496">
            <v>10343</v>
          </cell>
        </row>
        <row r="515">
          <cell r="D515">
            <v>9333</v>
          </cell>
          <cell r="E515">
            <v>13451</v>
          </cell>
          <cell r="F515">
            <v>14602</v>
          </cell>
          <cell r="H515">
            <v>13475</v>
          </cell>
          <cell r="I515">
            <v>17728</v>
          </cell>
          <cell r="J515">
            <v>18891</v>
          </cell>
        </row>
      </sheetData>
      <sheetData sheetId="2">
        <row r="583">
          <cell r="E583">
            <v>3592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H84"/>
  <sheetViews>
    <sheetView view="pageBreakPreview" zoomScale="55" zoomScaleNormal="75" zoomScaleSheetLayoutView="55" workbookViewId="0">
      <pane xSplit="1" ySplit="2" topLeftCell="B58" activePane="bottomRight" state="frozen"/>
      <selection activeCell="A64" sqref="A64:XFD64"/>
      <selection pane="topRight" activeCell="A64" sqref="A64:XFD64"/>
      <selection pane="bottomLeft" activeCell="A64" sqref="A64:XFD64"/>
      <selection pane="bottomRight" activeCell="A64" sqref="A64:XFD64"/>
    </sheetView>
  </sheetViews>
  <sheetFormatPr defaultColWidth="9.109375" defaultRowHeight="15" x14ac:dyDescent="0.25"/>
  <cols>
    <col min="1" max="1" width="16.88671875" style="22" customWidth="1"/>
    <col min="2" max="2" width="56.6640625" style="22" customWidth="1"/>
    <col min="3" max="3" width="16.6640625" style="23" customWidth="1"/>
    <col min="4" max="4" width="13.6640625" style="23" customWidth="1"/>
    <col min="5" max="5" width="15.88671875" style="23" customWidth="1"/>
    <col min="6" max="6" width="8.5546875" style="1" customWidth="1"/>
    <col min="7" max="8" width="14.5546875" style="1" customWidth="1"/>
    <col min="9" max="16384" width="9.109375" style="1"/>
  </cols>
  <sheetData>
    <row r="1" spans="1:6" ht="38.25" customHeight="1" x14ac:dyDescent="0.25">
      <c r="A1" s="326" t="s">
        <v>0</v>
      </c>
      <c r="B1" s="326"/>
      <c r="C1" s="327" t="s">
        <v>1</v>
      </c>
      <c r="D1" s="328"/>
      <c r="E1" s="329"/>
      <c r="F1" s="330"/>
    </row>
    <row r="2" spans="1:6" ht="41.4" x14ac:dyDescent="0.25">
      <c r="A2" s="326"/>
      <c r="B2" s="326"/>
      <c r="C2" s="2" t="s">
        <v>2</v>
      </c>
      <c r="D2" s="2" t="s">
        <v>3</v>
      </c>
      <c r="E2" s="2" t="s">
        <v>4</v>
      </c>
      <c r="F2" s="330"/>
    </row>
    <row r="3" spans="1:6" ht="13.8" x14ac:dyDescent="0.25">
      <c r="A3" s="325" t="s">
        <v>5</v>
      </c>
      <c r="B3" s="325"/>
      <c r="C3" s="3">
        <v>3345</v>
      </c>
      <c r="D3" s="3">
        <v>6020</v>
      </c>
      <c r="E3" s="3">
        <v>2590</v>
      </c>
      <c r="F3" s="4"/>
    </row>
    <row r="4" spans="1:6" ht="13.8" customHeight="1" x14ac:dyDescent="0.25">
      <c r="A4" s="325" t="s">
        <v>6</v>
      </c>
      <c r="B4" s="325"/>
      <c r="C4" s="3">
        <v>4</v>
      </c>
      <c r="D4" s="3">
        <v>5</v>
      </c>
      <c r="E4" s="3">
        <v>2</v>
      </c>
      <c r="F4" s="4"/>
    </row>
    <row r="5" spans="1:6" ht="13.8" x14ac:dyDescent="0.25">
      <c r="A5" s="325" t="s">
        <v>7</v>
      </c>
      <c r="B5" s="325"/>
      <c r="C5" s="3">
        <v>34</v>
      </c>
      <c r="D5" s="3">
        <v>34</v>
      </c>
      <c r="E5" s="3">
        <v>35</v>
      </c>
      <c r="F5" s="4"/>
    </row>
    <row r="6" spans="1:6" ht="13.8" x14ac:dyDescent="0.25">
      <c r="A6" s="325" t="s">
        <v>8</v>
      </c>
      <c r="B6" s="325"/>
      <c r="C6" s="5">
        <f>C3/C4/C5</f>
        <v>24.595588235294116</v>
      </c>
      <c r="D6" s="5">
        <f>ROUND(D3/D4/D5,0)</f>
        <v>35</v>
      </c>
      <c r="E6" s="5">
        <f>E3/E4/E5</f>
        <v>37</v>
      </c>
      <c r="F6" s="4"/>
    </row>
    <row r="7" spans="1:6" ht="31.2" customHeight="1" x14ac:dyDescent="0.25">
      <c r="A7" s="325" t="s">
        <v>9</v>
      </c>
      <c r="B7" s="325"/>
      <c r="C7" s="5">
        <f>C6</f>
        <v>24.595588235294116</v>
      </c>
      <c r="D7" s="5">
        <f>D6</f>
        <v>35</v>
      </c>
      <c r="E7" s="5">
        <f>E6</f>
        <v>37</v>
      </c>
      <c r="F7" s="4"/>
    </row>
    <row r="8" spans="1:6" ht="30" customHeight="1" x14ac:dyDescent="0.25">
      <c r="A8" s="325" t="s">
        <v>10</v>
      </c>
      <c r="B8" s="325"/>
      <c r="C8" s="5">
        <f>(21+23*3)/4</f>
        <v>22.5</v>
      </c>
      <c r="D8" s="5">
        <f>(29+30+32+33*2)/5</f>
        <v>31.4</v>
      </c>
      <c r="E8" s="5">
        <v>34</v>
      </c>
      <c r="F8" s="4"/>
    </row>
    <row r="9" spans="1:6" ht="13.8" x14ac:dyDescent="0.25">
      <c r="A9" s="331" t="s">
        <v>11</v>
      </c>
      <c r="B9" s="331"/>
      <c r="C9" s="6"/>
      <c r="D9" s="6"/>
      <c r="E9" s="6"/>
    </row>
    <row r="10" spans="1:6" ht="32.4" customHeight="1" x14ac:dyDescent="0.25">
      <c r="A10" s="325" t="s">
        <v>12</v>
      </c>
      <c r="B10" s="325"/>
      <c r="C10" s="7">
        <f>ROUND(C6,0)</f>
        <v>25</v>
      </c>
      <c r="D10" s="7">
        <f>ROUND(D6,0)</f>
        <v>35</v>
      </c>
      <c r="E10" s="7">
        <f>ROUND(E6,0)</f>
        <v>37</v>
      </c>
    </row>
    <row r="11" spans="1:6" ht="33" customHeight="1" x14ac:dyDescent="0.25">
      <c r="A11" s="325" t="s">
        <v>13</v>
      </c>
      <c r="B11" s="325"/>
      <c r="C11" s="7">
        <v>25</v>
      </c>
      <c r="D11" s="7">
        <v>26</v>
      </c>
      <c r="E11" s="7">
        <v>26</v>
      </c>
    </row>
    <row r="12" spans="1:6" ht="13.8" x14ac:dyDescent="0.25">
      <c r="A12" s="325" t="s">
        <v>14</v>
      </c>
      <c r="B12" s="325"/>
      <c r="C12" s="7">
        <v>8</v>
      </c>
      <c r="D12" s="7">
        <v>10</v>
      </c>
      <c r="E12" s="7">
        <v>11</v>
      </c>
    </row>
    <row r="13" spans="1:6" ht="13.8" x14ac:dyDescent="0.25">
      <c r="A13" s="325" t="s">
        <v>15</v>
      </c>
      <c r="B13" s="325"/>
      <c r="C13" s="7">
        <v>9</v>
      </c>
      <c r="D13" s="7">
        <v>17</v>
      </c>
      <c r="E13" s="7">
        <v>19</v>
      </c>
    </row>
    <row r="14" spans="1:6" ht="13.8" x14ac:dyDescent="0.25">
      <c r="A14" s="325" t="s">
        <v>16</v>
      </c>
      <c r="B14" s="325"/>
      <c r="C14" s="7">
        <v>10</v>
      </c>
      <c r="D14" s="7">
        <v>10</v>
      </c>
      <c r="E14" s="7">
        <v>10</v>
      </c>
    </row>
    <row r="15" spans="1:6" ht="13.8" customHeight="1" x14ac:dyDescent="0.25">
      <c r="A15" s="331" t="s">
        <v>17</v>
      </c>
      <c r="B15" s="331"/>
      <c r="C15" s="6"/>
      <c r="D15" s="6"/>
      <c r="E15" s="6"/>
    </row>
    <row r="16" spans="1:6" ht="34.799999999999997" customHeight="1" x14ac:dyDescent="0.25">
      <c r="A16" s="325" t="s">
        <v>18</v>
      </c>
      <c r="B16" s="325"/>
      <c r="C16" s="7">
        <v>25</v>
      </c>
      <c r="D16" s="7">
        <v>25</v>
      </c>
      <c r="E16" s="7">
        <v>25</v>
      </c>
    </row>
    <row r="17" spans="1:5" ht="34.799999999999997" customHeight="1" x14ac:dyDescent="0.25">
      <c r="A17" s="325" t="s">
        <v>19</v>
      </c>
      <c r="B17" s="325"/>
      <c r="C17" s="7">
        <v>25</v>
      </c>
      <c r="D17" s="7">
        <v>25</v>
      </c>
      <c r="E17" s="7">
        <v>25</v>
      </c>
    </row>
    <row r="18" spans="1:5" ht="37.200000000000003" customHeight="1" x14ac:dyDescent="0.25">
      <c r="A18" s="325" t="s">
        <v>20</v>
      </c>
      <c r="B18" s="325"/>
      <c r="C18" s="7">
        <v>23</v>
      </c>
      <c r="D18" s="7">
        <v>23</v>
      </c>
      <c r="E18" s="7">
        <v>23</v>
      </c>
    </row>
    <row r="19" spans="1:5" ht="37.200000000000003" customHeight="1" x14ac:dyDescent="0.25">
      <c r="A19" s="325" t="s">
        <v>21</v>
      </c>
      <c r="B19" s="325"/>
      <c r="C19" s="7">
        <v>15</v>
      </c>
      <c r="D19" s="7">
        <v>15</v>
      </c>
      <c r="E19" s="7">
        <v>15</v>
      </c>
    </row>
    <row r="20" spans="1:5" ht="37.799999999999997" customHeight="1" x14ac:dyDescent="0.25">
      <c r="A20" s="325" t="s">
        <v>22</v>
      </c>
      <c r="B20" s="325"/>
      <c r="C20" s="7">
        <v>10</v>
      </c>
      <c r="D20" s="7">
        <v>10</v>
      </c>
      <c r="E20" s="7">
        <v>10</v>
      </c>
    </row>
    <row r="21" spans="1:5" ht="31.8" customHeight="1" x14ac:dyDescent="0.25">
      <c r="A21" s="325" t="s">
        <v>23</v>
      </c>
      <c r="B21" s="325"/>
      <c r="C21" s="7">
        <v>20</v>
      </c>
      <c r="D21" s="7">
        <v>20</v>
      </c>
      <c r="E21" s="7">
        <v>20</v>
      </c>
    </row>
    <row r="22" spans="1:5" ht="35.4" customHeight="1" x14ac:dyDescent="0.25">
      <c r="A22" s="325" t="s">
        <v>24</v>
      </c>
      <c r="B22" s="325"/>
      <c r="C22" s="7">
        <v>18</v>
      </c>
      <c r="D22" s="7">
        <v>18</v>
      </c>
      <c r="E22" s="7">
        <v>18</v>
      </c>
    </row>
    <row r="23" spans="1:5" ht="33" customHeight="1" x14ac:dyDescent="0.25">
      <c r="A23" s="325" t="s">
        <v>25</v>
      </c>
      <c r="B23" s="325"/>
      <c r="C23" s="7">
        <v>15</v>
      </c>
      <c r="D23" s="7">
        <v>15</v>
      </c>
      <c r="E23" s="7">
        <v>15</v>
      </c>
    </row>
    <row r="24" spans="1:5" ht="27" customHeight="1" x14ac:dyDescent="0.25">
      <c r="A24" s="325" t="s">
        <v>26</v>
      </c>
      <c r="B24" s="325"/>
      <c r="C24" s="7">
        <v>11</v>
      </c>
      <c r="D24" s="7">
        <v>11</v>
      </c>
      <c r="E24" s="7">
        <v>11</v>
      </c>
    </row>
    <row r="25" spans="1:5" ht="31.8" customHeight="1" x14ac:dyDescent="0.25">
      <c r="A25" s="325" t="s">
        <v>27</v>
      </c>
      <c r="B25" s="325"/>
      <c r="C25" s="7">
        <v>7</v>
      </c>
      <c r="D25" s="7">
        <v>7</v>
      </c>
      <c r="E25" s="7">
        <v>7</v>
      </c>
    </row>
    <row r="26" spans="1:5" ht="36" hidden="1" customHeight="1" x14ac:dyDescent="0.25">
      <c r="A26" s="325" t="s">
        <v>28</v>
      </c>
      <c r="B26" s="325"/>
      <c r="C26" s="7">
        <v>20</v>
      </c>
      <c r="D26" s="7">
        <v>20</v>
      </c>
      <c r="E26" s="7">
        <v>20</v>
      </c>
    </row>
    <row r="27" spans="1:5" ht="34.5" hidden="1" customHeight="1" x14ac:dyDescent="0.25">
      <c r="A27" s="325" t="s">
        <v>29</v>
      </c>
      <c r="B27" s="325"/>
      <c r="C27" s="7">
        <v>14</v>
      </c>
      <c r="D27" s="7">
        <v>14</v>
      </c>
      <c r="E27" s="7">
        <v>14</v>
      </c>
    </row>
    <row r="28" spans="1:5" ht="13.8" customHeight="1" x14ac:dyDescent="0.25">
      <c r="A28" s="333" t="s">
        <v>30</v>
      </c>
      <c r="B28" s="8" t="s">
        <v>31</v>
      </c>
      <c r="C28" s="9">
        <v>20</v>
      </c>
      <c r="D28" s="7">
        <f t="shared" ref="D28:D63" si="0">C28</f>
        <v>20</v>
      </c>
      <c r="E28" s="7">
        <f t="shared" ref="E28:E63" si="1">C28</f>
        <v>20</v>
      </c>
    </row>
    <row r="29" spans="1:5" ht="13.8" x14ac:dyDescent="0.25">
      <c r="A29" s="333"/>
      <c r="B29" s="8" t="s">
        <v>32</v>
      </c>
      <c r="C29" s="9">
        <v>25</v>
      </c>
      <c r="D29" s="7">
        <f t="shared" si="0"/>
        <v>25</v>
      </c>
      <c r="E29" s="7">
        <f t="shared" si="1"/>
        <v>25</v>
      </c>
    </row>
    <row r="30" spans="1:5" ht="13.8" x14ac:dyDescent="0.25">
      <c r="A30" s="333"/>
      <c r="B30" s="8" t="s">
        <v>33</v>
      </c>
      <c r="C30" s="9">
        <v>20</v>
      </c>
      <c r="D30" s="7">
        <f t="shared" si="0"/>
        <v>20</v>
      </c>
      <c r="E30" s="7">
        <f t="shared" si="1"/>
        <v>20</v>
      </c>
    </row>
    <row r="31" spans="1:5" ht="13.8" x14ac:dyDescent="0.25">
      <c r="A31" s="333"/>
      <c r="B31" s="8" t="s">
        <v>34</v>
      </c>
      <c r="C31" s="9">
        <v>25</v>
      </c>
      <c r="D31" s="7">
        <f t="shared" si="0"/>
        <v>25</v>
      </c>
      <c r="E31" s="7">
        <f t="shared" si="1"/>
        <v>25</v>
      </c>
    </row>
    <row r="32" spans="1:5" ht="13.8" x14ac:dyDescent="0.25">
      <c r="A32" s="333"/>
      <c r="B32" s="8" t="s">
        <v>35</v>
      </c>
      <c r="C32" s="9">
        <v>25</v>
      </c>
      <c r="D32" s="7">
        <f t="shared" si="0"/>
        <v>25</v>
      </c>
      <c r="E32" s="7">
        <f t="shared" si="1"/>
        <v>25</v>
      </c>
    </row>
    <row r="33" spans="1:5" ht="13.8" x14ac:dyDescent="0.25">
      <c r="A33" s="333"/>
      <c r="B33" s="8" t="s">
        <v>36</v>
      </c>
      <c r="C33" s="9">
        <v>20</v>
      </c>
      <c r="D33" s="7">
        <f t="shared" si="0"/>
        <v>20</v>
      </c>
      <c r="E33" s="7">
        <f t="shared" si="1"/>
        <v>20</v>
      </c>
    </row>
    <row r="34" spans="1:5" ht="13.8" x14ac:dyDescent="0.25">
      <c r="A34" s="333"/>
      <c r="B34" s="8" t="s">
        <v>37</v>
      </c>
      <c r="C34" s="9">
        <v>25</v>
      </c>
      <c r="D34" s="7">
        <f t="shared" si="0"/>
        <v>25</v>
      </c>
      <c r="E34" s="7">
        <f t="shared" si="1"/>
        <v>25</v>
      </c>
    </row>
    <row r="35" spans="1:5" ht="13.8" x14ac:dyDescent="0.25">
      <c r="A35" s="333"/>
      <c r="B35" s="8" t="s">
        <v>38</v>
      </c>
      <c r="C35" s="9">
        <v>20</v>
      </c>
      <c r="D35" s="7">
        <f t="shared" si="0"/>
        <v>20</v>
      </c>
      <c r="E35" s="7">
        <f t="shared" si="1"/>
        <v>20</v>
      </c>
    </row>
    <row r="36" spans="1:5" ht="26.4" x14ac:dyDescent="0.25">
      <c r="A36" s="333"/>
      <c r="B36" s="8" t="s">
        <v>39</v>
      </c>
      <c r="C36" s="9">
        <v>0</v>
      </c>
      <c r="D36" s="7">
        <f t="shared" si="0"/>
        <v>0</v>
      </c>
      <c r="E36" s="7">
        <f t="shared" si="1"/>
        <v>0</v>
      </c>
    </row>
    <row r="37" spans="1:5" ht="13.8" customHeight="1" x14ac:dyDescent="0.25">
      <c r="A37" s="333" t="s">
        <v>40</v>
      </c>
      <c r="B37" s="8" t="s">
        <v>31</v>
      </c>
      <c r="C37" s="9">
        <v>6</v>
      </c>
      <c r="D37" s="7">
        <f t="shared" si="0"/>
        <v>6</v>
      </c>
      <c r="E37" s="7">
        <f t="shared" si="1"/>
        <v>6</v>
      </c>
    </row>
    <row r="38" spans="1:5" ht="13.8" x14ac:dyDescent="0.25">
      <c r="A38" s="333"/>
      <c r="B38" s="8" t="s">
        <v>32</v>
      </c>
      <c r="C38" s="9">
        <v>7</v>
      </c>
      <c r="D38" s="7">
        <f t="shared" si="0"/>
        <v>7</v>
      </c>
      <c r="E38" s="7">
        <f t="shared" si="1"/>
        <v>7</v>
      </c>
    </row>
    <row r="39" spans="1:5" ht="13.8" x14ac:dyDescent="0.25">
      <c r="A39" s="333"/>
      <c r="B39" s="8" t="s">
        <v>33</v>
      </c>
      <c r="C39" s="9">
        <v>9</v>
      </c>
      <c r="D39" s="7">
        <f t="shared" si="0"/>
        <v>9</v>
      </c>
      <c r="E39" s="7">
        <f t="shared" si="1"/>
        <v>9</v>
      </c>
    </row>
    <row r="40" spans="1:5" ht="13.8" x14ac:dyDescent="0.25">
      <c r="A40" s="333"/>
      <c r="B40" s="8" t="s">
        <v>34</v>
      </c>
      <c r="C40" s="9">
        <v>12</v>
      </c>
      <c r="D40" s="7">
        <f t="shared" si="0"/>
        <v>12</v>
      </c>
      <c r="E40" s="7">
        <f t="shared" si="1"/>
        <v>12</v>
      </c>
    </row>
    <row r="41" spans="1:5" ht="13.8" x14ac:dyDescent="0.25">
      <c r="A41" s="333"/>
      <c r="B41" s="8" t="s">
        <v>35</v>
      </c>
      <c r="C41" s="9">
        <v>12</v>
      </c>
      <c r="D41" s="7">
        <f t="shared" si="0"/>
        <v>12</v>
      </c>
      <c r="E41" s="7">
        <f t="shared" si="1"/>
        <v>12</v>
      </c>
    </row>
    <row r="42" spans="1:5" ht="13.8" x14ac:dyDescent="0.25">
      <c r="A42" s="333"/>
      <c r="B42" s="8" t="s">
        <v>36</v>
      </c>
      <c r="C42" s="9">
        <v>5</v>
      </c>
      <c r="D42" s="7">
        <f t="shared" si="0"/>
        <v>5</v>
      </c>
      <c r="E42" s="7">
        <f t="shared" si="1"/>
        <v>5</v>
      </c>
    </row>
    <row r="43" spans="1:5" ht="13.8" x14ac:dyDescent="0.25">
      <c r="A43" s="333"/>
      <c r="B43" s="8" t="s">
        <v>37</v>
      </c>
      <c r="C43" s="9">
        <v>12</v>
      </c>
      <c r="D43" s="7">
        <f t="shared" si="0"/>
        <v>12</v>
      </c>
      <c r="E43" s="7">
        <f t="shared" si="1"/>
        <v>12</v>
      </c>
    </row>
    <row r="44" spans="1:5" ht="13.8" x14ac:dyDescent="0.25">
      <c r="A44" s="333"/>
      <c r="B44" s="8" t="s">
        <v>38</v>
      </c>
      <c r="C44" s="9">
        <v>12</v>
      </c>
      <c r="D44" s="7">
        <f t="shared" si="0"/>
        <v>12</v>
      </c>
      <c r="E44" s="7">
        <f t="shared" si="1"/>
        <v>12</v>
      </c>
    </row>
    <row r="45" spans="1:5" ht="26.4" x14ac:dyDescent="0.25">
      <c r="A45" s="333"/>
      <c r="B45" s="8" t="s">
        <v>39</v>
      </c>
      <c r="C45" s="9">
        <v>0</v>
      </c>
      <c r="D45" s="7">
        <f t="shared" si="0"/>
        <v>0</v>
      </c>
      <c r="E45" s="7">
        <f t="shared" si="1"/>
        <v>0</v>
      </c>
    </row>
    <row r="46" spans="1:5" ht="13.8" customHeight="1" x14ac:dyDescent="0.25">
      <c r="A46" s="333" t="s">
        <v>41</v>
      </c>
      <c r="B46" s="8" t="s">
        <v>31</v>
      </c>
      <c r="C46" s="9">
        <v>5</v>
      </c>
      <c r="D46" s="7">
        <f t="shared" si="0"/>
        <v>5</v>
      </c>
      <c r="E46" s="7">
        <f t="shared" si="1"/>
        <v>5</v>
      </c>
    </row>
    <row r="47" spans="1:5" ht="13.8" x14ac:dyDescent="0.25">
      <c r="A47" s="333"/>
      <c r="B47" s="8" t="s">
        <v>32</v>
      </c>
      <c r="C47" s="9">
        <v>5</v>
      </c>
      <c r="D47" s="7">
        <f t="shared" si="0"/>
        <v>5</v>
      </c>
      <c r="E47" s="7">
        <f t="shared" si="1"/>
        <v>5</v>
      </c>
    </row>
    <row r="48" spans="1:5" ht="13.8" x14ac:dyDescent="0.25">
      <c r="A48" s="333"/>
      <c r="B48" s="8" t="s">
        <v>33</v>
      </c>
      <c r="C48" s="9">
        <v>7</v>
      </c>
      <c r="D48" s="7">
        <f t="shared" si="0"/>
        <v>7</v>
      </c>
      <c r="E48" s="7">
        <f t="shared" si="1"/>
        <v>7</v>
      </c>
    </row>
    <row r="49" spans="1:5" ht="13.8" x14ac:dyDescent="0.25">
      <c r="A49" s="333"/>
      <c r="B49" s="8" t="s">
        <v>34</v>
      </c>
      <c r="C49" s="9">
        <v>9</v>
      </c>
      <c r="D49" s="7">
        <f t="shared" si="0"/>
        <v>9</v>
      </c>
      <c r="E49" s="7">
        <f t="shared" si="1"/>
        <v>9</v>
      </c>
    </row>
    <row r="50" spans="1:5" ht="13.8" x14ac:dyDescent="0.25">
      <c r="A50" s="333"/>
      <c r="B50" s="8" t="s">
        <v>35</v>
      </c>
      <c r="C50" s="9">
        <v>0</v>
      </c>
      <c r="D50" s="7">
        <f t="shared" si="0"/>
        <v>0</v>
      </c>
      <c r="E50" s="7">
        <f t="shared" si="1"/>
        <v>0</v>
      </c>
    </row>
    <row r="51" spans="1:5" ht="13.8" x14ac:dyDescent="0.25">
      <c r="A51" s="333"/>
      <c r="B51" s="8" t="s">
        <v>36</v>
      </c>
      <c r="C51" s="9">
        <v>5</v>
      </c>
      <c r="D51" s="7">
        <f t="shared" si="0"/>
        <v>5</v>
      </c>
      <c r="E51" s="7">
        <f t="shared" si="1"/>
        <v>5</v>
      </c>
    </row>
    <row r="52" spans="1:5" ht="13.8" x14ac:dyDescent="0.25">
      <c r="A52" s="333"/>
      <c r="B52" s="8" t="s">
        <v>37</v>
      </c>
      <c r="C52" s="9">
        <v>0</v>
      </c>
      <c r="D52" s="7">
        <f t="shared" si="0"/>
        <v>0</v>
      </c>
      <c r="E52" s="7">
        <f t="shared" si="1"/>
        <v>0</v>
      </c>
    </row>
    <row r="53" spans="1:5" ht="13.8" x14ac:dyDescent="0.25">
      <c r="A53" s="333"/>
      <c r="B53" s="8" t="s">
        <v>38</v>
      </c>
      <c r="C53" s="9">
        <v>9</v>
      </c>
      <c r="D53" s="7">
        <f t="shared" si="0"/>
        <v>9</v>
      </c>
      <c r="E53" s="7">
        <f t="shared" si="1"/>
        <v>9</v>
      </c>
    </row>
    <row r="54" spans="1:5" ht="26.4" x14ac:dyDescent="0.25">
      <c r="A54" s="333"/>
      <c r="B54" s="8" t="s">
        <v>39</v>
      </c>
      <c r="C54" s="9">
        <v>12</v>
      </c>
      <c r="D54" s="7">
        <f t="shared" si="0"/>
        <v>12</v>
      </c>
      <c r="E54" s="7">
        <f t="shared" si="1"/>
        <v>12</v>
      </c>
    </row>
    <row r="55" spans="1:5" ht="13.8" customHeight="1" x14ac:dyDescent="0.25">
      <c r="A55" s="333" t="s">
        <v>42</v>
      </c>
      <c r="B55" s="8" t="s">
        <v>31</v>
      </c>
      <c r="C55" s="9">
        <v>5</v>
      </c>
      <c r="D55" s="7">
        <f t="shared" si="0"/>
        <v>5</v>
      </c>
      <c r="E55" s="7">
        <f t="shared" si="1"/>
        <v>5</v>
      </c>
    </row>
    <row r="56" spans="1:5" ht="13.8" x14ac:dyDescent="0.25">
      <c r="A56" s="333"/>
      <c r="B56" s="8" t="s">
        <v>32</v>
      </c>
      <c r="C56" s="9">
        <v>0</v>
      </c>
      <c r="D56" s="7">
        <f t="shared" si="0"/>
        <v>0</v>
      </c>
      <c r="E56" s="7">
        <f t="shared" si="1"/>
        <v>0</v>
      </c>
    </row>
    <row r="57" spans="1:5" ht="13.8" x14ac:dyDescent="0.25">
      <c r="A57" s="333"/>
      <c r="B57" s="8" t="s">
        <v>33</v>
      </c>
      <c r="C57" s="9">
        <v>5</v>
      </c>
      <c r="D57" s="7">
        <f t="shared" si="0"/>
        <v>5</v>
      </c>
      <c r="E57" s="7">
        <f t="shared" si="1"/>
        <v>5</v>
      </c>
    </row>
    <row r="58" spans="1:5" ht="13.8" x14ac:dyDescent="0.25">
      <c r="A58" s="333"/>
      <c r="B58" s="8" t="s">
        <v>34</v>
      </c>
      <c r="C58" s="9">
        <v>0</v>
      </c>
      <c r="D58" s="7">
        <f t="shared" si="0"/>
        <v>0</v>
      </c>
      <c r="E58" s="7">
        <f t="shared" si="1"/>
        <v>0</v>
      </c>
    </row>
    <row r="59" spans="1:5" ht="13.8" x14ac:dyDescent="0.25">
      <c r="A59" s="333"/>
      <c r="B59" s="8" t="s">
        <v>35</v>
      </c>
      <c r="C59" s="9">
        <v>0</v>
      </c>
      <c r="D59" s="7">
        <f t="shared" si="0"/>
        <v>0</v>
      </c>
      <c r="E59" s="7">
        <f t="shared" si="1"/>
        <v>0</v>
      </c>
    </row>
    <row r="60" spans="1:5" ht="13.8" x14ac:dyDescent="0.25">
      <c r="A60" s="333"/>
      <c r="B60" s="8" t="s">
        <v>36</v>
      </c>
      <c r="C60" s="9">
        <v>5</v>
      </c>
      <c r="D60" s="7">
        <f t="shared" si="0"/>
        <v>5</v>
      </c>
      <c r="E60" s="7">
        <f t="shared" si="1"/>
        <v>5</v>
      </c>
    </row>
    <row r="61" spans="1:5" ht="13.8" x14ac:dyDescent="0.25">
      <c r="A61" s="333"/>
      <c r="B61" s="8" t="s">
        <v>37</v>
      </c>
      <c r="C61" s="9">
        <v>0</v>
      </c>
      <c r="D61" s="7">
        <f t="shared" si="0"/>
        <v>0</v>
      </c>
      <c r="E61" s="7">
        <f t="shared" si="1"/>
        <v>0</v>
      </c>
    </row>
    <row r="62" spans="1:5" ht="13.8" x14ac:dyDescent="0.25">
      <c r="A62" s="333"/>
      <c r="B62" s="8" t="s">
        <v>38</v>
      </c>
      <c r="C62" s="9">
        <v>5</v>
      </c>
      <c r="D62" s="7">
        <f t="shared" si="0"/>
        <v>5</v>
      </c>
      <c r="E62" s="7">
        <f t="shared" si="1"/>
        <v>5</v>
      </c>
    </row>
    <row r="63" spans="1:5" ht="26.4" x14ac:dyDescent="0.25">
      <c r="A63" s="333"/>
      <c r="B63" s="8" t="s">
        <v>39</v>
      </c>
      <c r="C63" s="9">
        <v>5</v>
      </c>
      <c r="D63" s="7">
        <f t="shared" si="0"/>
        <v>5</v>
      </c>
      <c r="E63" s="7">
        <f t="shared" si="1"/>
        <v>5</v>
      </c>
    </row>
    <row r="64" spans="1:5" ht="13.8" x14ac:dyDescent="0.25">
      <c r="A64" s="334" t="s">
        <v>43</v>
      </c>
      <c r="B64" s="334"/>
      <c r="C64" s="7">
        <v>18</v>
      </c>
      <c r="D64" s="7">
        <v>18</v>
      </c>
      <c r="E64" s="7">
        <v>18</v>
      </c>
    </row>
    <row r="65" spans="1:8" s="13" customFormat="1" ht="55.8" customHeight="1" x14ac:dyDescent="0.25">
      <c r="A65" s="331" t="s">
        <v>44</v>
      </c>
      <c r="B65" s="331"/>
      <c r="C65" s="10">
        <v>1.429</v>
      </c>
      <c r="D65" s="11">
        <v>1.52</v>
      </c>
      <c r="E65" s="12">
        <v>1.56</v>
      </c>
      <c r="G65" s="332"/>
      <c r="H65" s="332"/>
    </row>
    <row r="66" spans="1:8" ht="35.25" customHeight="1" x14ac:dyDescent="0.25">
      <c r="A66" s="331" t="s">
        <v>45</v>
      </c>
      <c r="B66" s="331"/>
      <c r="C66" s="6"/>
      <c r="D66" s="6"/>
      <c r="E66" s="6"/>
    </row>
    <row r="67" spans="1:8" ht="58.8" customHeight="1" x14ac:dyDescent="0.25">
      <c r="A67" s="335" t="s">
        <v>46</v>
      </c>
      <c r="B67" s="335"/>
      <c r="C67" s="14">
        <v>0.3</v>
      </c>
      <c r="D67" s="14">
        <v>0.3</v>
      </c>
      <c r="E67" s="14">
        <v>0.3</v>
      </c>
      <c r="G67" s="15"/>
    </row>
    <row r="68" spans="1:8" ht="49.8" customHeight="1" x14ac:dyDescent="0.25">
      <c r="A68" s="335" t="s">
        <v>47</v>
      </c>
      <c r="B68" s="335"/>
      <c r="C68" s="16">
        <v>0.30499999999999999</v>
      </c>
      <c r="D68" s="16">
        <v>0.30499999999999999</v>
      </c>
      <c r="E68" s="16">
        <v>0.30499999999999999</v>
      </c>
      <c r="G68" s="15"/>
    </row>
    <row r="69" spans="1:8" ht="52.2" customHeight="1" x14ac:dyDescent="0.25">
      <c r="A69" s="335" t="s">
        <v>48</v>
      </c>
      <c r="B69" s="335"/>
      <c r="C69" s="17">
        <v>0.36199999999999999</v>
      </c>
      <c r="D69" s="17">
        <v>0.36199999999999999</v>
      </c>
      <c r="E69" s="17">
        <v>0.36199999999999999</v>
      </c>
      <c r="G69" s="15"/>
    </row>
    <row r="70" spans="1:8" ht="49.2" customHeight="1" x14ac:dyDescent="0.25">
      <c r="A70" s="325" t="s">
        <v>49</v>
      </c>
      <c r="B70" s="325"/>
      <c r="C70" s="6">
        <v>0.28000000000000003</v>
      </c>
      <c r="D70" s="6">
        <f>C70</f>
        <v>0.28000000000000003</v>
      </c>
      <c r="E70" s="6">
        <f>C70</f>
        <v>0.28000000000000003</v>
      </c>
    </row>
    <row r="71" spans="1:8" ht="68.400000000000006" customHeight="1" x14ac:dyDescent="0.25">
      <c r="A71" s="325" t="s">
        <v>50</v>
      </c>
      <c r="B71" s="325"/>
      <c r="C71" s="18">
        <v>0.41</v>
      </c>
      <c r="D71" s="18">
        <f>C71</f>
        <v>0.41</v>
      </c>
      <c r="E71" s="18">
        <f>D71</f>
        <v>0.41</v>
      </c>
    </row>
    <row r="72" spans="1:8" ht="89.25" hidden="1" customHeight="1" x14ac:dyDescent="0.25">
      <c r="A72" s="325" t="s">
        <v>51</v>
      </c>
      <c r="B72" s="325"/>
      <c r="C72" s="18"/>
      <c r="D72" s="18"/>
      <c r="E72" s="18"/>
    </row>
    <row r="73" spans="1:8" ht="32.25" customHeight="1" x14ac:dyDescent="0.25">
      <c r="A73" s="325" t="s">
        <v>52</v>
      </c>
      <c r="B73" s="325"/>
      <c r="C73" s="19">
        <v>0.61</v>
      </c>
      <c r="D73" s="19">
        <f>C73</f>
        <v>0.61</v>
      </c>
      <c r="E73" s="19">
        <f>C73</f>
        <v>0.61</v>
      </c>
    </row>
    <row r="74" spans="1:8" ht="32.25" customHeight="1" x14ac:dyDescent="0.25">
      <c r="A74" s="331" t="s">
        <v>53</v>
      </c>
      <c r="B74" s="331"/>
      <c r="C74" s="6"/>
      <c r="D74" s="6"/>
      <c r="E74" s="6"/>
    </row>
    <row r="75" spans="1:8" ht="30" customHeight="1" x14ac:dyDescent="0.25">
      <c r="A75" s="325" t="s">
        <v>54</v>
      </c>
      <c r="B75" s="325"/>
      <c r="C75" s="6">
        <v>0.03</v>
      </c>
      <c r="D75" s="6">
        <v>0.03</v>
      </c>
      <c r="E75" s="6">
        <v>0.03</v>
      </c>
    </row>
    <row r="76" spans="1:8" ht="13.8" customHeight="1" x14ac:dyDescent="0.25">
      <c r="A76" s="325" t="s">
        <v>55</v>
      </c>
      <c r="B76" s="325"/>
      <c r="C76" s="6"/>
      <c r="D76" s="6"/>
      <c r="E76" s="6"/>
    </row>
    <row r="77" spans="1:8" ht="33" customHeight="1" x14ac:dyDescent="0.25">
      <c r="A77" s="325" t="s">
        <v>56</v>
      </c>
      <c r="B77" s="325"/>
      <c r="C77" s="6">
        <v>0.12</v>
      </c>
      <c r="D77" s="6">
        <v>0.12</v>
      </c>
      <c r="E77" s="6">
        <v>0.12</v>
      </c>
    </row>
    <row r="78" spans="1:8" ht="32.25" customHeight="1" x14ac:dyDescent="0.25">
      <c r="A78" s="325" t="s">
        <v>57</v>
      </c>
      <c r="B78" s="325"/>
      <c r="C78" s="6">
        <v>0.15</v>
      </c>
      <c r="D78" s="6">
        <v>0.15</v>
      </c>
      <c r="E78" s="6">
        <v>0.15</v>
      </c>
    </row>
    <row r="79" spans="1:8" ht="13.8" hidden="1" customHeight="1" x14ac:dyDescent="0.25">
      <c r="A79" s="325" t="s">
        <v>58</v>
      </c>
      <c r="B79" s="325"/>
      <c r="C79" s="6">
        <v>0.15</v>
      </c>
      <c r="D79" s="6">
        <v>0.15</v>
      </c>
      <c r="E79" s="6">
        <v>0.15</v>
      </c>
    </row>
    <row r="80" spans="1:8" ht="13.8" customHeight="1" x14ac:dyDescent="0.25">
      <c r="A80" s="331" t="s">
        <v>59</v>
      </c>
      <c r="B80" s="331"/>
      <c r="C80" s="6"/>
      <c r="D80" s="6"/>
      <c r="E80" s="6"/>
    </row>
    <row r="81" spans="1:6" ht="13.8" customHeight="1" x14ac:dyDescent="0.25">
      <c r="A81" s="325" t="s">
        <v>60</v>
      </c>
      <c r="B81" s="325"/>
      <c r="C81" s="6">
        <v>0.3</v>
      </c>
      <c r="D81" s="6">
        <v>0.3</v>
      </c>
      <c r="E81" s="6">
        <v>0.3</v>
      </c>
    </row>
    <row r="82" spans="1:6" ht="13.8" customHeight="1" x14ac:dyDescent="0.25">
      <c r="A82" s="325" t="s">
        <v>61</v>
      </c>
      <c r="B82" s="325"/>
      <c r="C82" s="6">
        <v>0.35</v>
      </c>
      <c r="D82" s="6">
        <v>0.35</v>
      </c>
      <c r="E82" s="6">
        <v>0.35</v>
      </c>
    </row>
    <row r="83" spans="1:6" ht="13.8" customHeight="1" x14ac:dyDescent="0.25">
      <c r="A83" s="325" t="s">
        <v>62</v>
      </c>
      <c r="B83" s="325"/>
      <c r="C83" s="20">
        <v>6.9000000000000006E-2</v>
      </c>
      <c r="D83" s="20">
        <f>C83</f>
        <v>6.9000000000000006E-2</v>
      </c>
      <c r="E83" s="20">
        <f>C83</f>
        <v>6.9000000000000006E-2</v>
      </c>
      <c r="F83" s="21"/>
    </row>
    <row r="84" spans="1:6" ht="45.6" customHeight="1" x14ac:dyDescent="0.25">
      <c r="A84" s="325" t="s">
        <v>63</v>
      </c>
      <c r="B84" s="325"/>
      <c r="C84" s="20">
        <v>8.5000000000000006E-2</v>
      </c>
      <c r="D84" s="20">
        <v>8.5000000000000006E-2</v>
      </c>
      <c r="E84" s="20">
        <v>8.5000000000000006E-2</v>
      </c>
    </row>
  </sheetData>
  <sheetProtection selectLockedCells="1" selectUnlockedCells="1"/>
  <mergeCells count="54">
    <mergeCell ref="A84:B84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72:B72"/>
    <mergeCell ref="A46:A54"/>
    <mergeCell ref="A55:A63"/>
    <mergeCell ref="A64:B64"/>
    <mergeCell ref="A65:B65"/>
    <mergeCell ref="A67:B67"/>
    <mergeCell ref="A68:B68"/>
    <mergeCell ref="A69:B69"/>
    <mergeCell ref="A70:B70"/>
    <mergeCell ref="A71:B71"/>
    <mergeCell ref="G65:H65"/>
    <mergeCell ref="A66:B66"/>
    <mergeCell ref="A24:B24"/>
    <mergeCell ref="A25:B25"/>
    <mergeCell ref="A26:B26"/>
    <mergeCell ref="A27:B27"/>
    <mergeCell ref="A28:A36"/>
    <mergeCell ref="A37:A45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1:B2"/>
    <mergeCell ref="C1:E1"/>
    <mergeCell ref="F1:F2"/>
    <mergeCell ref="A3:B3"/>
    <mergeCell ref="A4:B4"/>
    <mergeCell ref="A5:B5"/>
    <mergeCell ref="A6:B6"/>
    <mergeCell ref="A7:B7"/>
    <mergeCell ref="A8:B8"/>
    <mergeCell ref="A9:B9"/>
    <mergeCell ref="A10:B10"/>
  </mergeCells>
  <pageMargins left="0.78740157480314965" right="0.39370078740157483" top="0.78740157480314965" bottom="0.78740157480314965" header="0.51181102362204722" footer="0.51181102362204722"/>
  <pageSetup paperSize="9" scale="71" firstPageNumber="0" fitToHeight="0" orientation="portrait" horizontalDpi="300" verticalDpi="300" r:id="rId1"/>
  <headerFooter alignWithMargins="0">
    <oddHeader>&amp;C&amp;"Times New Roman,обычный"Расчеты на реализацию общего образования</oddHeader>
  </headerFooter>
  <rowBreaks count="1" manualBreakCount="1">
    <brk id="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L677"/>
  <sheetViews>
    <sheetView zoomScale="75" zoomScaleNormal="75" workbookViewId="0">
      <pane xSplit="3" ySplit="3" topLeftCell="D4" activePane="bottomRight" state="frozen"/>
      <selection activeCell="A64" sqref="A64:XFD64"/>
      <selection pane="topRight" activeCell="A64" sqref="A64:XFD64"/>
      <selection pane="bottomLeft" activeCell="A64" sqref="A64:XFD64"/>
      <selection pane="bottomRight" activeCell="D64" sqref="A64:XFD64"/>
    </sheetView>
  </sheetViews>
  <sheetFormatPr defaultColWidth="9.109375" defaultRowHeight="13.2" x14ac:dyDescent="0.25"/>
  <cols>
    <col min="1" max="1" width="19.44140625" style="62" customWidth="1"/>
    <col min="2" max="2" width="11.109375" style="62" customWidth="1"/>
    <col min="3" max="3" width="42" style="62" customWidth="1"/>
    <col min="4" max="4" width="16.109375" style="63" customWidth="1"/>
    <col min="5" max="5" width="12.6640625" style="63" customWidth="1"/>
    <col min="6" max="6" width="15.33203125" style="63" customWidth="1"/>
    <col min="7" max="7" width="13" style="64" customWidth="1"/>
    <col min="8" max="8" width="12.88671875" style="27" customWidth="1"/>
    <col min="9" max="9" width="14.33203125" style="27" customWidth="1"/>
    <col min="10" max="10" width="14.88671875" style="27" customWidth="1"/>
    <col min="11" max="11" width="13" style="28" customWidth="1"/>
    <col min="12" max="12" width="9.109375" style="27" customWidth="1"/>
    <col min="13" max="16384" width="9.109375" style="27"/>
  </cols>
  <sheetData>
    <row r="1" spans="1:11" ht="17.399999999999999" customHeight="1" x14ac:dyDescent="0.3">
      <c r="A1" s="24" t="s">
        <v>64</v>
      </c>
      <c r="B1" s="25"/>
      <c r="C1" s="25"/>
      <c r="D1" s="336"/>
      <c r="E1" s="336"/>
      <c r="F1" s="336"/>
      <c r="G1" s="26"/>
    </row>
    <row r="2" spans="1:11" ht="27.6" customHeight="1" x14ac:dyDescent="0.25">
      <c r="A2" s="337" t="s">
        <v>65</v>
      </c>
      <c r="B2" s="337"/>
      <c r="C2" s="337"/>
      <c r="D2" s="338" t="s">
        <v>66</v>
      </c>
      <c r="E2" s="338"/>
      <c r="F2" s="338"/>
      <c r="G2" s="338"/>
      <c r="H2" s="338" t="s">
        <v>67</v>
      </c>
      <c r="I2" s="338"/>
      <c r="J2" s="338"/>
      <c r="K2" s="338"/>
    </row>
    <row r="3" spans="1:11" s="31" customFormat="1" ht="39" customHeight="1" x14ac:dyDescent="0.25">
      <c r="A3" s="339">
        <v>9940</v>
      </c>
      <c r="B3" s="339"/>
      <c r="C3" s="339"/>
      <c r="D3" s="29" t="s">
        <v>68</v>
      </c>
      <c r="E3" s="29" t="s">
        <v>69</v>
      </c>
      <c r="F3" s="29" t="s">
        <v>70</v>
      </c>
      <c r="G3" s="30" t="s">
        <v>71</v>
      </c>
      <c r="H3" s="29" t="s">
        <v>68</v>
      </c>
      <c r="I3" s="29" t="s">
        <v>69</v>
      </c>
      <c r="J3" s="29" t="s">
        <v>72</v>
      </c>
      <c r="K3" s="30" t="s">
        <v>71</v>
      </c>
    </row>
    <row r="4" spans="1:11" ht="27" customHeight="1" x14ac:dyDescent="0.25">
      <c r="A4" s="338" t="s">
        <v>73</v>
      </c>
      <c r="B4" s="338"/>
      <c r="C4" s="338"/>
      <c r="D4" s="32">
        <f>(1.7*0.2+2*0.8)*$A$3</f>
        <v>19283.600000000002</v>
      </c>
      <c r="E4" s="32">
        <f>2*$A$3</f>
        <v>19880</v>
      </c>
      <c r="F4" s="32">
        <f>2*$A$3</f>
        <v>19880</v>
      </c>
      <c r="G4" s="32">
        <f t="shared" ref="G4:G15" si="0">F4</f>
        <v>19880</v>
      </c>
      <c r="H4" s="32">
        <f>D4</f>
        <v>19283.600000000002</v>
      </c>
      <c r="I4" s="32">
        <f>E4</f>
        <v>19880</v>
      </c>
      <c r="J4" s="32">
        <f>F4</f>
        <v>19880</v>
      </c>
      <c r="K4" s="32">
        <f t="shared" ref="K4:K15" si="1">J4</f>
        <v>19880</v>
      </c>
    </row>
    <row r="5" spans="1:11" ht="12.75" customHeight="1" x14ac:dyDescent="0.25">
      <c r="A5" s="341" t="s">
        <v>74</v>
      </c>
      <c r="B5" s="340" t="s">
        <v>75</v>
      </c>
      <c r="C5" s="340"/>
      <c r="D5" s="33">
        <f>'Исходные для нормативов'!$C$10</f>
        <v>25</v>
      </c>
      <c r="E5" s="33">
        <f>'Исходные для нормативов'!$D$10</f>
        <v>35</v>
      </c>
      <c r="F5" s="33">
        <f>'Исходные для нормативов'!$E$10</f>
        <v>37</v>
      </c>
      <c r="G5" s="32">
        <f t="shared" si="0"/>
        <v>37</v>
      </c>
      <c r="H5" s="34">
        <f>'Исходные для нормативов'!$C$10</f>
        <v>25</v>
      </c>
      <c r="I5" s="34">
        <f>'Исходные для нормативов'!$D$10</f>
        <v>35</v>
      </c>
      <c r="J5" s="34">
        <f>'Исходные для нормативов'!$E$10</f>
        <v>37</v>
      </c>
      <c r="K5" s="32">
        <f t="shared" si="1"/>
        <v>37</v>
      </c>
    </row>
    <row r="6" spans="1:11" ht="28.95" customHeight="1" x14ac:dyDescent="0.25">
      <c r="A6" s="341"/>
      <c r="B6" s="342" t="s">
        <v>76</v>
      </c>
      <c r="C6" s="342"/>
      <c r="D6" s="33">
        <f>'Исходные для нормативов'!$C$10</f>
        <v>25</v>
      </c>
      <c r="E6" s="33">
        <f>'Исходные для нормативов'!$D$10</f>
        <v>35</v>
      </c>
      <c r="F6" s="33">
        <f>'Исходные для нормативов'!$E$10</f>
        <v>37</v>
      </c>
      <c r="G6" s="32">
        <f t="shared" si="0"/>
        <v>37</v>
      </c>
      <c r="H6" s="34">
        <f>'Исходные для нормативов'!$C$10</f>
        <v>25</v>
      </c>
      <c r="I6" s="34">
        <f>'Исходные для нормативов'!$D$10</f>
        <v>35</v>
      </c>
      <c r="J6" s="34">
        <f>'Исходные для нормативов'!$E$10</f>
        <v>37</v>
      </c>
      <c r="K6" s="32">
        <f t="shared" si="1"/>
        <v>37</v>
      </c>
    </row>
    <row r="7" spans="1:11" ht="13.2" customHeight="1" x14ac:dyDescent="0.25">
      <c r="A7" s="341"/>
      <c r="B7" s="340" t="s">
        <v>77</v>
      </c>
      <c r="C7" s="340"/>
      <c r="D7" s="33">
        <f>'Исходные для нормативов'!$C$10</f>
        <v>25</v>
      </c>
      <c r="E7" s="33">
        <f>'Исходные для нормативов'!$D$10</f>
        <v>35</v>
      </c>
      <c r="F7" s="33">
        <f>'Исходные для нормативов'!$E$10</f>
        <v>37</v>
      </c>
      <c r="G7" s="32">
        <f t="shared" si="0"/>
        <v>37</v>
      </c>
      <c r="H7" s="34">
        <f>'Исходные для нормативов'!$C$10</f>
        <v>25</v>
      </c>
      <c r="I7" s="34">
        <f>'Исходные для нормативов'!$D$10</f>
        <v>35</v>
      </c>
      <c r="J7" s="34">
        <f>'Исходные для нормативов'!$E$10</f>
        <v>37</v>
      </c>
      <c r="K7" s="32">
        <f t="shared" si="1"/>
        <v>37</v>
      </c>
    </row>
    <row r="8" spans="1:11" ht="13.2" customHeight="1" x14ac:dyDescent="0.25">
      <c r="A8" s="341"/>
      <c r="B8" s="340" t="s">
        <v>78</v>
      </c>
      <c r="C8" s="340"/>
      <c r="D8" s="33">
        <f>'Исходные для нормативов'!$C$10</f>
        <v>25</v>
      </c>
      <c r="E8" s="33">
        <f>'Исходные для нормативов'!$D$10</f>
        <v>35</v>
      </c>
      <c r="F8" s="33">
        <f>'Исходные для нормативов'!$E$10</f>
        <v>37</v>
      </c>
      <c r="G8" s="32">
        <f t="shared" si="0"/>
        <v>37</v>
      </c>
      <c r="H8" s="34">
        <f>'Исходные для нормативов'!$C$10</f>
        <v>25</v>
      </c>
      <c r="I8" s="34">
        <f>'Исходные для нормативов'!$D$10</f>
        <v>35</v>
      </c>
      <c r="J8" s="34">
        <f>'Исходные для нормативов'!$E$10</f>
        <v>37</v>
      </c>
      <c r="K8" s="32">
        <f t="shared" si="1"/>
        <v>37</v>
      </c>
    </row>
    <row r="9" spans="1:11" ht="13.2" customHeight="1" x14ac:dyDescent="0.25">
      <c r="A9" s="341"/>
      <c r="B9" s="340" t="s">
        <v>79</v>
      </c>
      <c r="C9" s="340"/>
      <c r="D9" s="33">
        <f>'Исходные для нормативов'!$C$10</f>
        <v>25</v>
      </c>
      <c r="E9" s="33">
        <f>'Исходные для нормативов'!$D$10</f>
        <v>35</v>
      </c>
      <c r="F9" s="33">
        <f>'Исходные для нормативов'!$E$10</f>
        <v>37</v>
      </c>
      <c r="G9" s="32">
        <f t="shared" si="0"/>
        <v>37</v>
      </c>
      <c r="H9" s="34">
        <f>'Исходные для нормативов'!$C$10</f>
        <v>25</v>
      </c>
      <c r="I9" s="34">
        <f>'Исходные для нормативов'!$D$10</f>
        <v>35</v>
      </c>
      <c r="J9" s="34">
        <f>'Исходные для нормативов'!$E$10</f>
        <v>37</v>
      </c>
      <c r="K9" s="32">
        <f t="shared" si="1"/>
        <v>37</v>
      </c>
    </row>
    <row r="10" spans="1:11" ht="13.2" customHeight="1" x14ac:dyDescent="0.25">
      <c r="A10" s="341"/>
      <c r="B10" s="340" t="s">
        <v>80</v>
      </c>
      <c r="C10" s="340"/>
      <c r="D10" s="33">
        <f>'Исходные для нормативов'!$C$10</f>
        <v>25</v>
      </c>
      <c r="E10" s="33">
        <f>'Исходные для нормативов'!$D$10</f>
        <v>35</v>
      </c>
      <c r="F10" s="33">
        <f>'Исходные для нормативов'!$E$10</f>
        <v>37</v>
      </c>
      <c r="G10" s="32">
        <f t="shared" si="0"/>
        <v>37</v>
      </c>
      <c r="H10" s="34">
        <f>'Исходные для нормативов'!$C$10</f>
        <v>25</v>
      </c>
      <c r="I10" s="34">
        <f>'Исходные для нормативов'!$D$10</f>
        <v>35</v>
      </c>
      <c r="J10" s="34">
        <f>'Исходные для нормативов'!$E$10</f>
        <v>37</v>
      </c>
      <c r="K10" s="32">
        <f t="shared" si="1"/>
        <v>37</v>
      </c>
    </row>
    <row r="11" spans="1:11" ht="13.2" customHeight="1" x14ac:dyDescent="0.25">
      <c r="A11" s="341"/>
      <c r="B11" s="340" t="s">
        <v>81</v>
      </c>
      <c r="C11" s="340"/>
      <c r="D11" s="33">
        <f>'Исходные для нормативов'!$C$10</f>
        <v>25</v>
      </c>
      <c r="E11" s="33">
        <f>'Исходные для нормативов'!$D$10</f>
        <v>35</v>
      </c>
      <c r="F11" s="33">
        <f>'Исходные для нормативов'!$E$10</f>
        <v>37</v>
      </c>
      <c r="G11" s="32">
        <f t="shared" si="0"/>
        <v>37</v>
      </c>
      <c r="H11" s="34">
        <f>'Исходные для нормативов'!$C$10</f>
        <v>25</v>
      </c>
      <c r="I11" s="34">
        <f>'Исходные для нормативов'!$D$10</f>
        <v>35</v>
      </c>
      <c r="J11" s="34">
        <f>'Исходные для нормативов'!$E$10</f>
        <v>37</v>
      </c>
      <c r="K11" s="32">
        <f t="shared" si="1"/>
        <v>37</v>
      </c>
    </row>
    <row r="12" spans="1:11" ht="13.2" customHeight="1" x14ac:dyDescent="0.25">
      <c r="A12" s="341"/>
      <c r="B12" s="340" t="s">
        <v>82</v>
      </c>
      <c r="C12" s="340"/>
      <c r="D12" s="33">
        <f>'Исходные для нормативов'!$C$10</f>
        <v>25</v>
      </c>
      <c r="E12" s="33">
        <f>'Исходные для нормативов'!$D$10</f>
        <v>35</v>
      </c>
      <c r="F12" s="33">
        <f>'Исходные для нормативов'!$E$10</f>
        <v>37</v>
      </c>
      <c r="G12" s="32">
        <f t="shared" si="0"/>
        <v>37</v>
      </c>
      <c r="H12" s="34">
        <f>'Исходные для нормативов'!$C$10</f>
        <v>25</v>
      </c>
      <c r="I12" s="34">
        <f>'Исходные для нормативов'!$D$10</f>
        <v>35</v>
      </c>
      <c r="J12" s="34">
        <f>'Исходные для нормативов'!$E$10</f>
        <v>37</v>
      </c>
      <c r="K12" s="32">
        <f t="shared" si="1"/>
        <v>37</v>
      </c>
    </row>
    <row r="13" spans="1:11" ht="13.2" customHeight="1" x14ac:dyDescent="0.25">
      <c r="A13" s="341"/>
      <c r="B13" s="340" t="s">
        <v>83</v>
      </c>
      <c r="C13" s="340"/>
      <c r="D13" s="33">
        <f>'Исходные для нормативов'!$C$10</f>
        <v>25</v>
      </c>
      <c r="E13" s="33">
        <f>'Исходные для нормативов'!$D$10</f>
        <v>35</v>
      </c>
      <c r="F13" s="33">
        <f>'Исходные для нормативов'!$E$10</f>
        <v>37</v>
      </c>
      <c r="G13" s="32">
        <f t="shared" si="0"/>
        <v>37</v>
      </c>
      <c r="H13" s="34">
        <f>'Исходные для нормативов'!$C$10</f>
        <v>25</v>
      </c>
      <c r="I13" s="34">
        <f>'Исходные для нормативов'!$D$10</f>
        <v>35</v>
      </c>
      <c r="J13" s="34">
        <f>'Исходные для нормативов'!$E$10</f>
        <v>37</v>
      </c>
      <c r="K13" s="32">
        <f t="shared" si="1"/>
        <v>37</v>
      </c>
    </row>
    <row r="14" spans="1:11" ht="13.2" customHeight="1" x14ac:dyDescent="0.25">
      <c r="A14" s="341"/>
      <c r="B14" s="340" t="s">
        <v>84</v>
      </c>
      <c r="C14" s="340"/>
      <c r="D14" s="33">
        <f>'Исходные для нормативов'!$C$10</f>
        <v>25</v>
      </c>
      <c r="E14" s="33">
        <f>'Исходные для нормативов'!$D$10</f>
        <v>35</v>
      </c>
      <c r="F14" s="33">
        <f>'Исходные для нормативов'!$E$10</f>
        <v>37</v>
      </c>
      <c r="G14" s="32">
        <f t="shared" si="0"/>
        <v>37</v>
      </c>
      <c r="H14" s="34">
        <f>'Исходные для нормативов'!$C$10</f>
        <v>25</v>
      </c>
      <c r="I14" s="34">
        <f>'Исходные для нормативов'!$D$10</f>
        <v>35</v>
      </c>
      <c r="J14" s="34">
        <f>'Исходные для нормативов'!$E$10</f>
        <v>37</v>
      </c>
      <c r="K14" s="32">
        <f t="shared" si="1"/>
        <v>37</v>
      </c>
    </row>
    <row r="15" spans="1:11" ht="13.2" customHeight="1" x14ac:dyDescent="0.25">
      <c r="A15" s="341"/>
      <c r="B15" s="340" t="s">
        <v>85</v>
      </c>
      <c r="C15" s="340"/>
      <c r="D15" s="33">
        <f>'Исходные для нормативов'!$C$10</f>
        <v>25</v>
      </c>
      <c r="E15" s="33">
        <f>'Исходные для нормативов'!$D$10</f>
        <v>35</v>
      </c>
      <c r="F15" s="33">
        <f>'Исходные для нормативов'!$E$10</f>
        <v>37</v>
      </c>
      <c r="G15" s="32">
        <f t="shared" si="0"/>
        <v>37</v>
      </c>
      <c r="H15" s="34">
        <f>'Исходные для нормативов'!$C$10</f>
        <v>25</v>
      </c>
      <c r="I15" s="34">
        <f>'Исходные для нормативов'!$D$10</f>
        <v>35</v>
      </c>
      <c r="J15" s="34">
        <f>'Исходные для нормативов'!$E$10</f>
        <v>37</v>
      </c>
      <c r="K15" s="32">
        <f t="shared" si="1"/>
        <v>37</v>
      </c>
    </row>
    <row r="16" spans="1:11" ht="13.2" customHeight="1" x14ac:dyDescent="0.25">
      <c r="A16" s="341"/>
      <c r="B16" s="340" t="s">
        <v>86</v>
      </c>
      <c r="C16" s="340"/>
      <c r="D16" s="33">
        <f>'Исходные для нормативов'!C11</f>
        <v>25</v>
      </c>
      <c r="E16" s="33">
        <f>'Исходные для нормативов'!D11</f>
        <v>26</v>
      </c>
      <c r="F16" s="33">
        <f>'Исходные для нормативов'!E11</f>
        <v>26</v>
      </c>
      <c r="G16" s="35"/>
      <c r="H16" s="34">
        <f>'Исходные для нормативов'!C11</f>
        <v>25</v>
      </c>
      <c r="I16" s="34">
        <f>'Исходные для нормативов'!D11</f>
        <v>26</v>
      </c>
      <c r="J16" s="34">
        <f>'Исходные для нормативов'!E11</f>
        <v>26</v>
      </c>
      <c r="K16" s="35"/>
    </row>
    <row r="17" spans="1:11" ht="13.2" customHeight="1" x14ac:dyDescent="0.25">
      <c r="A17" s="341"/>
      <c r="B17" s="340" t="s">
        <v>87</v>
      </c>
      <c r="C17" s="340"/>
      <c r="D17" s="33">
        <f>'Исходные для нормативов'!C11</f>
        <v>25</v>
      </c>
      <c r="E17" s="33">
        <f>'Исходные для нормативов'!D11</f>
        <v>26</v>
      </c>
      <c r="F17" s="33">
        <f>'Исходные для нормативов'!E11</f>
        <v>26</v>
      </c>
      <c r="G17" s="35"/>
      <c r="H17" s="34">
        <f>'Исходные для нормативов'!C11</f>
        <v>25</v>
      </c>
      <c r="I17" s="34">
        <f>'Исходные для нормативов'!D11</f>
        <v>26</v>
      </c>
      <c r="J17" s="34">
        <f>'Исходные для нормативов'!E11</f>
        <v>26</v>
      </c>
      <c r="K17" s="35"/>
    </row>
    <row r="18" spans="1:11" ht="13.2" customHeight="1" x14ac:dyDescent="0.25">
      <c r="A18" s="341"/>
      <c r="B18" s="340" t="s">
        <v>88</v>
      </c>
      <c r="C18" s="340"/>
      <c r="D18" s="33">
        <f>'Исходные для нормативов'!C12</f>
        <v>8</v>
      </c>
      <c r="E18" s="33">
        <f>'Исходные для нормативов'!D12</f>
        <v>10</v>
      </c>
      <c r="F18" s="33">
        <f>'Исходные для нормативов'!E12</f>
        <v>11</v>
      </c>
      <c r="G18" s="35"/>
      <c r="H18" s="34">
        <f>'Исходные для нормативов'!C12</f>
        <v>8</v>
      </c>
      <c r="I18" s="34">
        <f>'Исходные для нормативов'!D12</f>
        <v>10</v>
      </c>
      <c r="J18" s="34">
        <f>'Исходные для нормативов'!E12</f>
        <v>11</v>
      </c>
      <c r="K18" s="35"/>
    </row>
    <row r="19" spans="1:11" ht="13.2" customHeight="1" x14ac:dyDescent="0.25">
      <c r="A19" s="341"/>
      <c r="B19" s="340" t="s">
        <v>89</v>
      </c>
      <c r="C19" s="340"/>
      <c r="D19" s="33">
        <f>'Исходные для нормативов'!C13</f>
        <v>9</v>
      </c>
      <c r="E19" s="33">
        <f>'Исходные для нормативов'!D13</f>
        <v>17</v>
      </c>
      <c r="F19" s="33">
        <f>'Исходные для нормативов'!E13</f>
        <v>19</v>
      </c>
      <c r="G19" s="35"/>
      <c r="H19" s="34">
        <f>'Исходные для нормативов'!C13</f>
        <v>9</v>
      </c>
      <c r="I19" s="34">
        <f>'Исходные для нормативов'!D13</f>
        <v>17</v>
      </c>
      <c r="J19" s="34">
        <f>'Исходные для нормативов'!E13</f>
        <v>19</v>
      </c>
      <c r="K19" s="35"/>
    </row>
    <row r="20" spans="1:11" ht="13.8" customHeight="1" x14ac:dyDescent="0.25">
      <c r="A20" s="341"/>
      <c r="B20" s="343" t="s">
        <v>90</v>
      </c>
      <c r="C20" s="36" t="s">
        <v>91</v>
      </c>
      <c r="D20" s="33">
        <f>'Исходные для нормативов'!C7</f>
        <v>24.595588235294116</v>
      </c>
      <c r="E20" s="33">
        <f>'Исходные для нормативов'!D7</f>
        <v>35</v>
      </c>
      <c r="F20" s="33">
        <f>'Исходные для нормативов'!E7</f>
        <v>37</v>
      </c>
      <c r="G20" s="35"/>
      <c r="H20" s="34">
        <f>'Исходные для нормативов'!C7</f>
        <v>24.595588235294116</v>
      </c>
      <c r="I20" s="34">
        <f>'Исходные для нормативов'!D7</f>
        <v>35</v>
      </c>
      <c r="J20" s="34">
        <f>'Исходные для нормативов'!E7</f>
        <v>37</v>
      </c>
      <c r="K20" s="35"/>
    </row>
    <row r="21" spans="1:11" ht="13.8" x14ac:dyDescent="0.25">
      <c r="A21" s="341"/>
      <c r="B21" s="343"/>
      <c r="C21" s="36" t="s">
        <v>92</v>
      </c>
      <c r="D21" s="33">
        <f t="shared" ref="D21:F28" si="2">D20</f>
        <v>24.595588235294116</v>
      </c>
      <c r="E21" s="33">
        <f t="shared" si="2"/>
        <v>35</v>
      </c>
      <c r="F21" s="33">
        <f t="shared" si="2"/>
        <v>37</v>
      </c>
      <c r="G21" s="35"/>
      <c r="H21" s="33">
        <f t="shared" ref="H21:J28" si="3">H20</f>
        <v>24.595588235294116</v>
      </c>
      <c r="I21" s="33">
        <f t="shared" si="3"/>
        <v>35</v>
      </c>
      <c r="J21" s="33">
        <f t="shared" si="3"/>
        <v>37</v>
      </c>
      <c r="K21" s="35"/>
    </row>
    <row r="22" spans="1:11" ht="13.8" x14ac:dyDescent="0.25">
      <c r="A22" s="341"/>
      <c r="B22" s="343"/>
      <c r="C22" s="36" t="s">
        <v>93</v>
      </c>
      <c r="D22" s="33">
        <f t="shared" si="2"/>
        <v>24.595588235294116</v>
      </c>
      <c r="E22" s="33">
        <f t="shared" si="2"/>
        <v>35</v>
      </c>
      <c r="F22" s="33">
        <f t="shared" si="2"/>
        <v>37</v>
      </c>
      <c r="G22" s="35"/>
      <c r="H22" s="33">
        <f t="shared" si="3"/>
        <v>24.595588235294116</v>
      </c>
      <c r="I22" s="33">
        <f t="shared" si="3"/>
        <v>35</v>
      </c>
      <c r="J22" s="33">
        <f t="shared" si="3"/>
        <v>37</v>
      </c>
      <c r="K22" s="35"/>
    </row>
    <row r="23" spans="1:11" ht="13.8" x14ac:dyDescent="0.25">
      <c r="A23" s="341"/>
      <c r="B23" s="343"/>
      <c r="C23" s="36" t="s">
        <v>94</v>
      </c>
      <c r="D23" s="33">
        <f t="shared" si="2"/>
        <v>24.595588235294116</v>
      </c>
      <c r="E23" s="33">
        <f t="shared" si="2"/>
        <v>35</v>
      </c>
      <c r="F23" s="33">
        <f t="shared" si="2"/>
        <v>37</v>
      </c>
      <c r="G23" s="35"/>
      <c r="H23" s="33">
        <f t="shared" si="3"/>
        <v>24.595588235294116</v>
      </c>
      <c r="I23" s="33">
        <f t="shared" si="3"/>
        <v>35</v>
      </c>
      <c r="J23" s="33">
        <f t="shared" si="3"/>
        <v>37</v>
      </c>
      <c r="K23" s="35"/>
    </row>
    <row r="24" spans="1:11" ht="13.8" x14ac:dyDescent="0.25">
      <c r="A24" s="341"/>
      <c r="B24" s="343"/>
      <c r="C24" s="36" t="s">
        <v>95</v>
      </c>
      <c r="D24" s="33">
        <f t="shared" si="2"/>
        <v>24.595588235294116</v>
      </c>
      <c r="E24" s="33">
        <f t="shared" si="2"/>
        <v>35</v>
      </c>
      <c r="F24" s="33">
        <f t="shared" si="2"/>
        <v>37</v>
      </c>
      <c r="G24" s="35"/>
      <c r="H24" s="33">
        <f t="shared" si="3"/>
        <v>24.595588235294116</v>
      </c>
      <c r="I24" s="33">
        <f t="shared" si="3"/>
        <v>35</v>
      </c>
      <c r="J24" s="33">
        <f t="shared" si="3"/>
        <v>37</v>
      </c>
      <c r="K24" s="35"/>
    </row>
    <row r="25" spans="1:11" ht="27.6" x14ac:dyDescent="0.25">
      <c r="A25" s="341"/>
      <c r="B25" s="343"/>
      <c r="C25" s="36" t="s">
        <v>96</v>
      </c>
      <c r="D25" s="33">
        <f t="shared" si="2"/>
        <v>24.595588235294116</v>
      </c>
      <c r="E25" s="33">
        <f t="shared" si="2"/>
        <v>35</v>
      </c>
      <c r="F25" s="33">
        <f t="shared" si="2"/>
        <v>37</v>
      </c>
      <c r="G25" s="35"/>
      <c r="H25" s="33">
        <f t="shared" si="3"/>
        <v>24.595588235294116</v>
      </c>
      <c r="I25" s="33">
        <f t="shared" si="3"/>
        <v>35</v>
      </c>
      <c r="J25" s="33">
        <f t="shared" si="3"/>
        <v>37</v>
      </c>
      <c r="K25" s="35"/>
    </row>
    <row r="26" spans="1:11" ht="13.8" x14ac:dyDescent="0.25">
      <c r="A26" s="341"/>
      <c r="B26" s="343"/>
      <c r="C26" s="36" t="s">
        <v>97</v>
      </c>
      <c r="D26" s="33">
        <f t="shared" si="2"/>
        <v>24.595588235294116</v>
      </c>
      <c r="E26" s="33">
        <f t="shared" si="2"/>
        <v>35</v>
      </c>
      <c r="F26" s="33">
        <f t="shared" si="2"/>
        <v>37</v>
      </c>
      <c r="G26" s="35"/>
      <c r="H26" s="33">
        <f t="shared" si="3"/>
        <v>24.595588235294116</v>
      </c>
      <c r="I26" s="33">
        <f t="shared" si="3"/>
        <v>35</v>
      </c>
      <c r="J26" s="33">
        <f t="shared" si="3"/>
        <v>37</v>
      </c>
      <c r="K26" s="35"/>
    </row>
    <row r="27" spans="1:11" ht="27.6" x14ac:dyDescent="0.25">
      <c r="A27" s="341"/>
      <c r="B27" s="343"/>
      <c r="C27" s="36" t="s">
        <v>98</v>
      </c>
      <c r="D27" s="33">
        <f t="shared" si="2"/>
        <v>24.595588235294116</v>
      </c>
      <c r="E27" s="33">
        <f t="shared" si="2"/>
        <v>35</v>
      </c>
      <c r="F27" s="33">
        <f t="shared" si="2"/>
        <v>37</v>
      </c>
      <c r="G27" s="35"/>
      <c r="H27" s="33">
        <f t="shared" si="3"/>
        <v>24.595588235294116</v>
      </c>
      <c r="I27" s="33">
        <f t="shared" si="3"/>
        <v>35</v>
      </c>
      <c r="J27" s="33">
        <f t="shared" si="3"/>
        <v>37</v>
      </c>
      <c r="K27" s="35"/>
    </row>
    <row r="28" spans="1:11" ht="27.6" x14ac:dyDescent="0.25">
      <c r="A28" s="341"/>
      <c r="B28" s="343"/>
      <c r="C28" s="36" t="s">
        <v>99</v>
      </c>
      <c r="D28" s="33">
        <f t="shared" si="2"/>
        <v>24.595588235294116</v>
      </c>
      <c r="E28" s="33">
        <f t="shared" si="2"/>
        <v>35</v>
      </c>
      <c r="F28" s="33">
        <f t="shared" si="2"/>
        <v>37</v>
      </c>
      <c r="G28" s="35"/>
      <c r="H28" s="33">
        <f t="shared" si="3"/>
        <v>24.595588235294116</v>
      </c>
      <c r="I28" s="33">
        <f t="shared" si="3"/>
        <v>35</v>
      </c>
      <c r="J28" s="33">
        <f t="shared" si="3"/>
        <v>37</v>
      </c>
      <c r="K28" s="35"/>
    </row>
    <row r="29" spans="1:11" ht="13.8" customHeight="1" x14ac:dyDescent="0.25">
      <c r="A29" s="341"/>
      <c r="B29" s="343" t="s">
        <v>100</v>
      </c>
      <c r="C29" s="36" t="s">
        <v>91</v>
      </c>
      <c r="D29" s="37">
        <f>'Исходные для нормативов'!C8</f>
        <v>22.5</v>
      </c>
      <c r="E29" s="37">
        <f>'Исходные для нормативов'!D8</f>
        <v>31.4</v>
      </c>
      <c r="F29" s="37">
        <f>'Исходные для нормативов'!E8</f>
        <v>34</v>
      </c>
      <c r="G29" s="35"/>
      <c r="H29" s="38">
        <f>'Исходные для нормативов'!C8</f>
        <v>22.5</v>
      </c>
      <c r="I29" s="38">
        <f>'Исходные для нормативов'!D8</f>
        <v>31.4</v>
      </c>
      <c r="J29" s="38">
        <f>'Исходные для нормативов'!E8</f>
        <v>34</v>
      </c>
      <c r="K29" s="35"/>
    </row>
    <row r="30" spans="1:11" ht="13.8" x14ac:dyDescent="0.25">
      <c r="A30" s="341"/>
      <c r="B30" s="343"/>
      <c r="C30" s="36" t="s">
        <v>92</v>
      </c>
      <c r="D30" s="37">
        <f t="shared" ref="D30:F45" si="4">D29</f>
        <v>22.5</v>
      </c>
      <c r="E30" s="37">
        <f t="shared" si="4"/>
        <v>31.4</v>
      </c>
      <c r="F30" s="37">
        <f t="shared" si="4"/>
        <v>34</v>
      </c>
      <c r="G30" s="35"/>
      <c r="H30" s="39">
        <f t="shared" ref="H30:J45" si="5">H29</f>
        <v>22.5</v>
      </c>
      <c r="I30" s="39">
        <f t="shared" si="5"/>
        <v>31.4</v>
      </c>
      <c r="J30" s="39">
        <f t="shared" si="5"/>
        <v>34</v>
      </c>
      <c r="K30" s="35"/>
    </row>
    <row r="31" spans="1:11" ht="13.8" x14ac:dyDescent="0.25">
      <c r="A31" s="341"/>
      <c r="B31" s="343"/>
      <c r="C31" s="36" t="s">
        <v>93</v>
      </c>
      <c r="D31" s="37">
        <f t="shared" si="4"/>
        <v>22.5</v>
      </c>
      <c r="E31" s="37">
        <f t="shared" si="4"/>
        <v>31.4</v>
      </c>
      <c r="F31" s="37">
        <f t="shared" si="4"/>
        <v>34</v>
      </c>
      <c r="G31" s="35"/>
      <c r="H31" s="39">
        <f t="shared" si="5"/>
        <v>22.5</v>
      </c>
      <c r="I31" s="39">
        <f t="shared" si="5"/>
        <v>31.4</v>
      </c>
      <c r="J31" s="39">
        <f t="shared" si="5"/>
        <v>34</v>
      </c>
      <c r="K31" s="35"/>
    </row>
    <row r="32" spans="1:11" ht="13.8" x14ac:dyDescent="0.25">
      <c r="A32" s="341"/>
      <c r="B32" s="343"/>
      <c r="C32" s="36" t="s">
        <v>94</v>
      </c>
      <c r="D32" s="37">
        <f t="shared" si="4"/>
        <v>22.5</v>
      </c>
      <c r="E32" s="37">
        <f t="shared" si="4"/>
        <v>31.4</v>
      </c>
      <c r="F32" s="37">
        <f t="shared" si="4"/>
        <v>34</v>
      </c>
      <c r="G32" s="35"/>
      <c r="H32" s="39">
        <f t="shared" si="5"/>
        <v>22.5</v>
      </c>
      <c r="I32" s="39">
        <f t="shared" si="5"/>
        <v>31.4</v>
      </c>
      <c r="J32" s="39">
        <f t="shared" si="5"/>
        <v>34</v>
      </c>
      <c r="K32" s="35"/>
    </row>
    <row r="33" spans="1:11" ht="13.8" x14ac:dyDescent="0.25">
      <c r="A33" s="341"/>
      <c r="B33" s="343"/>
      <c r="C33" s="36" t="s">
        <v>95</v>
      </c>
      <c r="D33" s="37">
        <f t="shared" si="4"/>
        <v>22.5</v>
      </c>
      <c r="E33" s="37">
        <f t="shared" si="4"/>
        <v>31.4</v>
      </c>
      <c r="F33" s="37">
        <f t="shared" si="4"/>
        <v>34</v>
      </c>
      <c r="G33" s="35"/>
      <c r="H33" s="39">
        <f t="shared" si="5"/>
        <v>22.5</v>
      </c>
      <c r="I33" s="39">
        <f t="shared" si="5"/>
        <v>31.4</v>
      </c>
      <c r="J33" s="39">
        <f t="shared" si="5"/>
        <v>34</v>
      </c>
      <c r="K33" s="35"/>
    </row>
    <row r="34" spans="1:11" ht="27.6" x14ac:dyDescent="0.25">
      <c r="A34" s="341"/>
      <c r="B34" s="343"/>
      <c r="C34" s="36" t="s">
        <v>96</v>
      </c>
      <c r="D34" s="37">
        <f t="shared" si="4"/>
        <v>22.5</v>
      </c>
      <c r="E34" s="37">
        <f t="shared" si="4"/>
        <v>31.4</v>
      </c>
      <c r="F34" s="37">
        <f t="shared" si="4"/>
        <v>34</v>
      </c>
      <c r="G34" s="35"/>
      <c r="H34" s="39">
        <f t="shared" si="5"/>
        <v>22.5</v>
      </c>
      <c r="I34" s="39">
        <f t="shared" si="5"/>
        <v>31.4</v>
      </c>
      <c r="J34" s="39">
        <f t="shared" si="5"/>
        <v>34</v>
      </c>
      <c r="K34" s="35"/>
    </row>
    <row r="35" spans="1:11" ht="13.8" x14ac:dyDescent="0.25">
      <c r="A35" s="341"/>
      <c r="B35" s="343"/>
      <c r="C35" s="36" t="s">
        <v>97</v>
      </c>
      <c r="D35" s="37">
        <f t="shared" si="4"/>
        <v>22.5</v>
      </c>
      <c r="E35" s="37">
        <f t="shared" si="4"/>
        <v>31.4</v>
      </c>
      <c r="F35" s="37">
        <f t="shared" si="4"/>
        <v>34</v>
      </c>
      <c r="G35" s="35"/>
      <c r="H35" s="39">
        <f t="shared" si="5"/>
        <v>22.5</v>
      </c>
      <c r="I35" s="39">
        <f t="shared" si="5"/>
        <v>31.4</v>
      </c>
      <c r="J35" s="39">
        <f t="shared" si="5"/>
        <v>34</v>
      </c>
      <c r="K35" s="35"/>
    </row>
    <row r="36" spans="1:11" ht="27.6" x14ac:dyDescent="0.25">
      <c r="A36" s="341"/>
      <c r="B36" s="343"/>
      <c r="C36" s="36" t="s">
        <v>98</v>
      </c>
      <c r="D36" s="37">
        <f t="shared" si="4"/>
        <v>22.5</v>
      </c>
      <c r="E36" s="37">
        <f t="shared" si="4"/>
        <v>31.4</v>
      </c>
      <c r="F36" s="37">
        <f t="shared" si="4"/>
        <v>34</v>
      </c>
      <c r="G36" s="35"/>
      <c r="H36" s="39">
        <f t="shared" si="5"/>
        <v>22.5</v>
      </c>
      <c r="I36" s="39">
        <f t="shared" si="5"/>
        <v>31.4</v>
      </c>
      <c r="J36" s="39">
        <f t="shared" si="5"/>
        <v>34</v>
      </c>
      <c r="K36" s="35"/>
    </row>
    <row r="37" spans="1:11" ht="27.6" x14ac:dyDescent="0.25">
      <c r="A37" s="341"/>
      <c r="B37" s="343"/>
      <c r="C37" s="36" t="s">
        <v>99</v>
      </c>
      <c r="D37" s="37">
        <f t="shared" si="4"/>
        <v>22.5</v>
      </c>
      <c r="E37" s="37">
        <f t="shared" si="4"/>
        <v>31.4</v>
      </c>
      <c r="F37" s="37">
        <f t="shared" si="4"/>
        <v>34</v>
      </c>
      <c r="G37" s="35"/>
      <c r="H37" s="39">
        <f t="shared" si="5"/>
        <v>22.5</v>
      </c>
      <c r="I37" s="39">
        <f t="shared" si="5"/>
        <v>31.4</v>
      </c>
      <c r="J37" s="39">
        <f t="shared" si="5"/>
        <v>34</v>
      </c>
      <c r="K37" s="35"/>
    </row>
    <row r="38" spans="1:11" ht="13.8" customHeight="1" x14ac:dyDescent="0.25">
      <c r="A38" s="341"/>
      <c r="B38" s="343" t="s">
        <v>101</v>
      </c>
      <c r="C38" s="36" t="s">
        <v>91</v>
      </c>
      <c r="D38" s="37">
        <f t="shared" si="4"/>
        <v>22.5</v>
      </c>
      <c r="E38" s="37">
        <f t="shared" si="4"/>
        <v>31.4</v>
      </c>
      <c r="F38" s="37">
        <f t="shared" si="4"/>
        <v>34</v>
      </c>
      <c r="G38" s="35"/>
      <c r="H38" s="39">
        <f t="shared" si="5"/>
        <v>22.5</v>
      </c>
      <c r="I38" s="39">
        <f t="shared" si="5"/>
        <v>31.4</v>
      </c>
      <c r="J38" s="39">
        <f t="shared" si="5"/>
        <v>34</v>
      </c>
      <c r="K38" s="35"/>
    </row>
    <row r="39" spans="1:11" ht="13.8" x14ac:dyDescent="0.25">
      <c r="A39" s="341"/>
      <c r="B39" s="343"/>
      <c r="C39" s="36" t="s">
        <v>92</v>
      </c>
      <c r="D39" s="37">
        <f t="shared" si="4"/>
        <v>22.5</v>
      </c>
      <c r="E39" s="37">
        <f t="shared" si="4"/>
        <v>31.4</v>
      </c>
      <c r="F39" s="37">
        <f t="shared" si="4"/>
        <v>34</v>
      </c>
      <c r="G39" s="35"/>
      <c r="H39" s="39">
        <f t="shared" si="5"/>
        <v>22.5</v>
      </c>
      <c r="I39" s="39">
        <f t="shared" si="5"/>
        <v>31.4</v>
      </c>
      <c r="J39" s="39">
        <f t="shared" si="5"/>
        <v>34</v>
      </c>
      <c r="K39" s="35"/>
    </row>
    <row r="40" spans="1:11" ht="13.8" x14ac:dyDescent="0.25">
      <c r="A40" s="341"/>
      <c r="B40" s="343"/>
      <c r="C40" s="36" t="s">
        <v>93</v>
      </c>
      <c r="D40" s="37">
        <f t="shared" si="4"/>
        <v>22.5</v>
      </c>
      <c r="E40" s="37">
        <f t="shared" si="4"/>
        <v>31.4</v>
      </c>
      <c r="F40" s="37">
        <f t="shared" si="4"/>
        <v>34</v>
      </c>
      <c r="G40" s="35"/>
      <c r="H40" s="39">
        <f t="shared" si="5"/>
        <v>22.5</v>
      </c>
      <c r="I40" s="39">
        <f t="shared" si="5"/>
        <v>31.4</v>
      </c>
      <c r="J40" s="39">
        <f t="shared" si="5"/>
        <v>34</v>
      </c>
      <c r="K40" s="35"/>
    </row>
    <row r="41" spans="1:11" ht="13.8" x14ac:dyDescent="0.25">
      <c r="A41" s="341"/>
      <c r="B41" s="343"/>
      <c r="C41" s="36" t="s">
        <v>94</v>
      </c>
      <c r="D41" s="37">
        <f t="shared" si="4"/>
        <v>22.5</v>
      </c>
      <c r="E41" s="37">
        <f t="shared" si="4"/>
        <v>31.4</v>
      </c>
      <c r="F41" s="37">
        <f t="shared" si="4"/>
        <v>34</v>
      </c>
      <c r="G41" s="35"/>
      <c r="H41" s="39">
        <f t="shared" si="5"/>
        <v>22.5</v>
      </c>
      <c r="I41" s="39">
        <f t="shared" si="5"/>
        <v>31.4</v>
      </c>
      <c r="J41" s="39">
        <f t="shared" si="5"/>
        <v>34</v>
      </c>
      <c r="K41" s="35"/>
    </row>
    <row r="42" spans="1:11" ht="13.8" x14ac:dyDescent="0.25">
      <c r="A42" s="341"/>
      <c r="B42" s="343"/>
      <c r="C42" s="36" t="s">
        <v>95</v>
      </c>
      <c r="D42" s="37">
        <f t="shared" si="4"/>
        <v>22.5</v>
      </c>
      <c r="E42" s="37">
        <f t="shared" si="4"/>
        <v>31.4</v>
      </c>
      <c r="F42" s="37">
        <f t="shared" si="4"/>
        <v>34</v>
      </c>
      <c r="G42" s="35"/>
      <c r="H42" s="39">
        <f t="shared" si="5"/>
        <v>22.5</v>
      </c>
      <c r="I42" s="39">
        <f t="shared" si="5"/>
        <v>31.4</v>
      </c>
      <c r="J42" s="39">
        <f t="shared" si="5"/>
        <v>34</v>
      </c>
      <c r="K42" s="35"/>
    </row>
    <row r="43" spans="1:11" ht="27.6" x14ac:dyDescent="0.25">
      <c r="A43" s="341"/>
      <c r="B43" s="343"/>
      <c r="C43" s="36" t="s">
        <v>96</v>
      </c>
      <c r="D43" s="37">
        <f t="shared" si="4"/>
        <v>22.5</v>
      </c>
      <c r="E43" s="37">
        <f t="shared" si="4"/>
        <v>31.4</v>
      </c>
      <c r="F43" s="37">
        <f t="shared" si="4"/>
        <v>34</v>
      </c>
      <c r="G43" s="35"/>
      <c r="H43" s="39">
        <f t="shared" si="5"/>
        <v>22.5</v>
      </c>
      <c r="I43" s="39">
        <f t="shared" si="5"/>
        <v>31.4</v>
      </c>
      <c r="J43" s="39">
        <f t="shared" si="5"/>
        <v>34</v>
      </c>
      <c r="K43" s="35"/>
    </row>
    <row r="44" spans="1:11" ht="13.8" x14ac:dyDescent="0.25">
      <c r="A44" s="341"/>
      <c r="B44" s="343"/>
      <c r="C44" s="36" t="s">
        <v>97</v>
      </c>
      <c r="D44" s="37">
        <f t="shared" si="4"/>
        <v>22.5</v>
      </c>
      <c r="E44" s="37">
        <f t="shared" si="4"/>
        <v>31.4</v>
      </c>
      <c r="F44" s="37">
        <f t="shared" si="4"/>
        <v>34</v>
      </c>
      <c r="G44" s="35"/>
      <c r="H44" s="39">
        <f t="shared" si="5"/>
        <v>22.5</v>
      </c>
      <c r="I44" s="39">
        <f t="shared" si="5"/>
        <v>31.4</v>
      </c>
      <c r="J44" s="39">
        <f t="shared" si="5"/>
        <v>34</v>
      </c>
      <c r="K44" s="35"/>
    </row>
    <row r="45" spans="1:11" ht="27.6" x14ac:dyDescent="0.25">
      <c r="A45" s="341"/>
      <c r="B45" s="343"/>
      <c r="C45" s="36" t="s">
        <v>98</v>
      </c>
      <c r="D45" s="37">
        <f t="shared" si="4"/>
        <v>22.5</v>
      </c>
      <c r="E45" s="37">
        <f t="shared" si="4"/>
        <v>31.4</v>
      </c>
      <c r="F45" s="37">
        <f t="shared" si="4"/>
        <v>34</v>
      </c>
      <c r="G45" s="35"/>
      <c r="H45" s="39">
        <f t="shared" si="5"/>
        <v>22.5</v>
      </c>
      <c r="I45" s="39">
        <f t="shared" si="5"/>
        <v>31.4</v>
      </c>
      <c r="J45" s="39">
        <f t="shared" si="5"/>
        <v>34</v>
      </c>
      <c r="K45" s="35"/>
    </row>
    <row r="46" spans="1:11" ht="27.6" x14ac:dyDescent="0.25">
      <c r="A46" s="341"/>
      <c r="B46" s="343"/>
      <c r="C46" s="36" t="s">
        <v>99</v>
      </c>
      <c r="D46" s="37">
        <f t="shared" ref="D46:F55" si="6">D45</f>
        <v>22.5</v>
      </c>
      <c r="E46" s="37">
        <f t="shared" si="6"/>
        <v>31.4</v>
      </c>
      <c r="F46" s="37">
        <f t="shared" si="6"/>
        <v>34</v>
      </c>
      <c r="G46" s="35"/>
      <c r="H46" s="39">
        <f t="shared" ref="H46:J55" si="7">H45</f>
        <v>22.5</v>
      </c>
      <c r="I46" s="39">
        <f t="shared" si="7"/>
        <v>31.4</v>
      </c>
      <c r="J46" s="39">
        <f t="shared" si="7"/>
        <v>34</v>
      </c>
      <c r="K46" s="35"/>
    </row>
    <row r="47" spans="1:11" ht="13.8" customHeight="1" x14ac:dyDescent="0.25">
      <c r="A47" s="341"/>
      <c r="B47" s="343" t="s">
        <v>102</v>
      </c>
      <c r="C47" s="36" t="s">
        <v>91</v>
      </c>
      <c r="D47" s="37">
        <f t="shared" si="6"/>
        <v>22.5</v>
      </c>
      <c r="E47" s="37">
        <f t="shared" si="6"/>
        <v>31.4</v>
      </c>
      <c r="F47" s="37">
        <f t="shared" si="6"/>
        <v>34</v>
      </c>
      <c r="G47" s="35"/>
      <c r="H47" s="39">
        <f t="shared" si="7"/>
        <v>22.5</v>
      </c>
      <c r="I47" s="39">
        <f t="shared" si="7"/>
        <v>31.4</v>
      </c>
      <c r="J47" s="39">
        <f t="shared" si="7"/>
        <v>34</v>
      </c>
      <c r="K47" s="35"/>
    </row>
    <row r="48" spans="1:11" ht="13.8" x14ac:dyDescent="0.25">
      <c r="A48" s="341"/>
      <c r="B48" s="343"/>
      <c r="C48" s="36" t="s">
        <v>92</v>
      </c>
      <c r="D48" s="37">
        <f t="shared" si="6"/>
        <v>22.5</v>
      </c>
      <c r="E48" s="37">
        <f t="shared" si="6"/>
        <v>31.4</v>
      </c>
      <c r="F48" s="37">
        <f t="shared" si="6"/>
        <v>34</v>
      </c>
      <c r="G48" s="35"/>
      <c r="H48" s="39">
        <f t="shared" si="7"/>
        <v>22.5</v>
      </c>
      <c r="I48" s="39">
        <f t="shared" si="7"/>
        <v>31.4</v>
      </c>
      <c r="J48" s="39">
        <f t="shared" si="7"/>
        <v>34</v>
      </c>
      <c r="K48" s="35"/>
    </row>
    <row r="49" spans="1:11" ht="13.8" x14ac:dyDescent="0.25">
      <c r="A49" s="341"/>
      <c r="B49" s="343"/>
      <c r="C49" s="36" t="s">
        <v>93</v>
      </c>
      <c r="D49" s="37">
        <f t="shared" si="6"/>
        <v>22.5</v>
      </c>
      <c r="E49" s="37">
        <f t="shared" si="6"/>
        <v>31.4</v>
      </c>
      <c r="F49" s="37">
        <f t="shared" si="6"/>
        <v>34</v>
      </c>
      <c r="G49" s="35"/>
      <c r="H49" s="39">
        <f t="shared" si="7"/>
        <v>22.5</v>
      </c>
      <c r="I49" s="39">
        <f t="shared" si="7"/>
        <v>31.4</v>
      </c>
      <c r="J49" s="39">
        <f t="shared" si="7"/>
        <v>34</v>
      </c>
      <c r="K49" s="35"/>
    </row>
    <row r="50" spans="1:11" ht="13.8" x14ac:dyDescent="0.25">
      <c r="A50" s="341"/>
      <c r="B50" s="343"/>
      <c r="C50" s="36" t="s">
        <v>94</v>
      </c>
      <c r="D50" s="37">
        <f t="shared" si="6"/>
        <v>22.5</v>
      </c>
      <c r="E50" s="37">
        <f t="shared" si="6"/>
        <v>31.4</v>
      </c>
      <c r="F50" s="37">
        <f t="shared" si="6"/>
        <v>34</v>
      </c>
      <c r="G50" s="35"/>
      <c r="H50" s="39">
        <f t="shared" si="7"/>
        <v>22.5</v>
      </c>
      <c r="I50" s="39">
        <f t="shared" si="7"/>
        <v>31.4</v>
      </c>
      <c r="J50" s="39">
        <f t="shared" si="7"/>
        <v>34</v>
      </c>
      <c r="K50" s="35"/>
    </row>
    <row r="51" spans="1:11" ht="13.8" x14ac:dyDescent="0.25">
      <c r="A51" s="341"/>
      <c r="B51" s="343"/>
      <c r="C51" s="36" t="s">
        <v>95</v>
      </c>
      <c r="D51" s="37">
        <f t="shared" si="6"/>
        <v>22.5</v>
      </c>
      <c r="E51" s="37">
        <f t="shared" si="6"/>
        <v>31.4</v>
      </c>
      <c r="F51" s="37">
        <f t="shared" si="6"/>
        <v>34</v>
      </c>
      <c r="G51" s="35"/>
      <c r="H51" s="39">
        <f t="shared" si="7"/>
        <v>22.5</v>
      </c>
      <c r="I51" s="39">
        <f t="shared" si="7"/>
        <v>31.4</v>
      </c>
      <c r="J51" s="39">
        <f t="shared" si="7"/>
        <v>34</v>
      </c>
      <c r="K51" s="35"/>
    </row>
    <row r="52" spans="1:11" ht="27.6" x14ac:dyDescent="0.25">
      <c r="A52" s="341"/>
      <c r="B52" s="343"/>
      <c r="C52" s="36" t="s">
        <v>96</v>
      </c>
      <c r="D52" s="37">
        <f t="shared" si="6"/>
        <v>22.5</v>
      </c>
      <c r="E52" s="37">
        <f t="shared" si="6"/>
        <v>31.4</v>
      </c>
      <c r="F52" s="37">
        <f t="shared" si="6"/>
        <v>34</v>
      </c>
      <c r="G52" s="35"/>
      <c r="H52" s="39">
        <f t="shared" si="7"/>
        <v>22.5</v>
      </c>
      <c r="I52" s="39">
        <f t="shared" si="7"/>
        <v>31.4</v>
      </c>
      <c r="J52" s="39">
        <f t="shared" si="7"/>
        <v>34</v>
      </c>
      <c r="K52" s="35"/>
    </row>
    <row r="53" spans="1:11" ht="13.8" x14ac:dyDescent="0.25">
      <c r="A53" s="341"/>
      <c r="B53" s="343"/>
      <c r="C53" s="36" t="s">
        <v>97</v>
      </c>
      <c r="D53" s="37">
        <f t="shared" si="6"/>
        <v>22.5</v>
      </c>
      <c r="E53" s="37">
        <f t="shared" si="6"/>
        <v>31.4</v>
      </c>
      <c r="F53" s="37">
        <f t="shared" si="6"/>
        <v>34</v>
      </c>
      <c r="G53" s="35"/>
      <c r="H53" s="39">
        <f t="shared" si="7"/>
        <v>22.5</v>
      </c>
      <c r="I53" s="39">
        <f t="shared" si="7"/>
        <v>31.4</v>
      </c>
      <c r="J53" s="39">
        <f t="shared" si="7"/>
        <v>34</v>
      </c>
      <c r="K53" s="35"/>
    </row>
    <row r="54" spans="1:11" ht="27.6" x14ac:dyDescent="0.25">
      <c r="A54" s="341"/>
      <c r="B54" s="343"/>
      <c r="C54" s="36" t="s">
        <v>98</v>
      </c>
      <c r="D54" s="37">
        <f t="shared" si="6"/>
        <v>22.5</v>
      </c>
      <c r="E54" s="37">
        <f t="shared" si="6"/>
        <v>31.4</v>
      </c>
      <c r="F54" s="37">
        <f t="shared" si="6"/>
        <v>34</v>
      </c>
      <c r="G54" s="35"/>
      <c r="H54" s="39">
        <f t="shared" si="7"/>
        <v>22.5</v>
      </c>
      <c r="I54" s="39">
        <f t="shared" si="7"/>
        <v>31.4</v>
      </c>
      <c r="J54" s="39">
        <f t="shared" si="7"/>
        <v>34</v>
      </c>
      <c r="K54" s="35"/>
    </row>
    <row r="55" spans="1:11" ht="27.6" x14ac:dyDescent="0.25">
      <c r="A55" s="341"/>
      <c r="B55" s="343"/>
      <c r="C55" s="36" t="s">
        <v>99</v>
      </c>
      <c r="D55" s="37">
        <f t="shared" si="6"/>
        <v>22.5</v>
      </c>
      <c r="E55" s="37">
        <f t="shared" si="6"/>
        <v>31.4</v>
      </c>
      <c r="F55" s="37">
        <f t="shared" si="6"/>
        <v>34</v>
      </c>
      <c r="G55" s="35"/>
      <c r="H55" s="39">
        <f t="shared" si="7"/>
        <v>22.5</v>
      </c>
      <c r="I55" s="39">
        <f t="shared" si="7"/>
        <v>31.4</v>
      </c>
      <c r="J55" s="39">
        <f t="shared" si="7"/>
        <v>34</v>
      </c>
      <c r="K55" s="35"/>
    </row>
    <row r="56" spans="1:11" ht="13.2" customHeight="1" x14ac:dyDescent="0.25">
      <c r="A56" s="344" t="s">
        <v>16</v>
      </c>
      <c r="B56" s="344"/>
      <c r="C56" s="344"/>
      <c r="D56" s="40">
        <v>0</v>
      </c>
      <c r="E56" s="40">
        <v>0</v>
      </c>
      <c r="F56" s="40">
        <v>0</v>
      </c>
      <c r="G56" s="35">
        <f t="shared" ref="G56:G67" si="8">F56</f>
        <v>0</v>
      </c>
      <c r="H56" s="41">
        <v>10</v>
      </c>
      <c r="I56" s="41">
        <v>10</v>
      </c>
      <c r="J56" s="41">
        <v>10</v>
      </c>
      <c r="K56" s="35">
        <f t="shared" ref="K56:K67" si="9">J56</f>
        <v>10</v>
      </c>
    </row>
    <row r="57" spans="1:11" ht="13.2" customHeight="1" x14ac:dyDescent="0.25">
      <c r="A57" s="341" t="s">
        <v>103</v>
      </c>
      <c r="B57" s="340" t="s">
        <v>104</v>
      </c>
      <c r="C57" s="340"/>
      <c r="D57" s="42">
        <f>'Исходные для нормативов'!C16</f>
        <v>25</v>
      </c>
      <c r="E57" s="42">
        <f>'Исходные для нормативов'!D16</f>
        <v>25</v>
      </c>
      <c r="F57" s="42">
        <f>'Исходные для нормативов'!E16</f>
        <v>25</v>
      </c>
      <c r="G57" s="32">
        <f t="shared" si="8"/>
        <v>25</v>
      </c>
      <c r="H57" s="41">
        <f t="shared" ref="H57:J108" si="10">D57</f>
        <v>25</v>
      </c>
      <c r="I57" s="41">
        <f t="shared" si="10"/>
        <v>25</v>
      </c>
      <c r="J57" s="41">
        <f t="shared" si="10"/>
        <v>25</v>
      </c>
      <c r="K57" s="32">
        <f t="shared" si="9"/>
        <v>25</v>
      </c>
    </row>
    <row r="58" spans="1:11" ht="22.95" customHeight="1" x14ac:dyDescent="0.25">
      <c r="A58" s="341"/>
      <c r="B58" s="342" t="s">
        <v>76</v>
      </c>
      <c r="C58" s="342"/>
      <c r="D58" s="42">
        <f>'Исходные для нормативов'!C16</f>
        <v>25</v>
      </c>
      <c r="E58" s="42">
        <f>'Исходные для нормативов'!D16</f>
        <v>25</v>
      </c>
      <c r="F58" s="42">
        <f>'Исходные для нормативов'!E16</f>
        <v>25</v>
      </c>
      <c r="G58" s="32">
        <f t="shared" si="8"/>
        <v>25</v>
      </c>
      <c r="H58" s="41">
        <f t="shared" si="10"/>
        <v>25</v>
      </c>
      <c r="I58" s="41">
        <f t="shared" si="10"/>
        <v>25</v>
      </c>
      <c r="J58" s="41">
        <f t="shared" si="10"/>
        <v>25</v>
      </c>
      <c r="K58" s="32">
        <f t="shared" si="9"/>
        <v>25</v>
      </c>
    </row>
    <row r="59" spans="1:11" ht="13.2" customHeight="1" x14ac:dyDescent="0.25">
      <c r="A59" s="341"/>
      <c r="B59" s="340" t="s">
        <v>77</v>
      </c>
      <c r="C59" s="340"/>
      <c r="D59" s="42">
        <f>'Исходные для нормативов'!C17</f>
        <v>25</v>
      </c>
      <c r="E59" s="42">
        <f>'Исходные для нормативов'!D17</f>
        <v>25</v>
      </c>
      <c r="F59" s="42">
        <f>'Исходные для нормативов'!E17</f>
        <v>25</v>
      </c>
      <c r="G59" s="32">
        <f t="shared" si="8"/>
        <v>25</v>
      </c>
      <c r="H59" s="41">
        <f t="shared" si="10"/>
        <v>25</v>
      </c>
      <c r="I59" s="41">
        <f t="shared" si="10"/>
        <v>25</v>
      </c>
      <c r="J59" s="41">
        <f t="shared" si="10"/>
        <v>25</v>
      </c>
      <c r="K59" s="32">
        <f t="shared" si="9"/>
        <v>25</v>
      </c>
    </row>
    <row r="60" spans="1:11" ht="13.2" customHeight="1" x14ac:dyDescent="0.25">
      <c r="A60" s="341"/>
      <c r="B60" s="340" t="s">
        <v>78</v>
      </c>
      <c r="C60" s="340"/>
      <c r="D60" s="42">
        <f>'Исходные для нормативов'!C18</f>
        <v>23</v>
      </c>
      <c r="E60" s="42">
        <f>'Исходные для нормативов'!D18</f>
        <v>23</v>
      </c>
      <c r="F60" s="42">
        <f>'Исходные для нормативов'!E18</f>
        <v>23</v>
      </c>
      <c r="G60" s="32">
        <f t="shared" si="8"/>
        <v>23</v>
      </c>
      <c r="H60" s="41">
        <f t="shared" si="10"/>
        <v>23</v>
      </c>
      <c r="I60" s="41">
        <f t="shared" si="10"/>
        <v>23</v>
      </c>
      <c r="J60" s="41">
        <f t="shared" si="10"/>
        <v>23</v>
      </c>
      <c r="K60" s="32">
        <f t="shared" si="9"/>
        <v>23</v>
      </c>
    </row>
    <row r="61" spans="1:11" ht="13.2" customHeight="1" x14ac:dyDescent="0.25">
      <c r="A61" s="341"/>
      <c r="B61" s="340" t="s">
        <v>79</v>
      </c>
      <c r="C61" s="340"/>
      <c r="D61" s="42">
        <f>'Исходные для нормативов'!C19</f>
        <v>15</v>
      </c>
      <c r="E61" s="42">
        <f>'Исходные для нормативов'!D19</f>
        <v>15</v>
      </c>
      <c r="F61" s="42">
        <f>'Исходные для нормативов'!E19</f>
        <v>15</v>
      </c>
      <c r="G61" s="32">
        <f t="shared" si="8"/>
        <v>15</v>
      </c>
      <c r="H61" s="41">
        <f t="shared" si="10"/>
        <v>15</v>
      </c>
      <c r="I61" s="41">
        <f t="shared" si="10"/>
        <v>15</v>
      </c>
      <c r="J61" s="41">
        <f t="shared" si="10"/>
        <v>15</v>
      </c>
      <c r="K61" s="32">
        <f t="shared" si="9"/>
        <v>15</v>
      </c>
    </row>
    <row r="62" spans="1:11" ht="13.2" customHeight="1" x14ac:dyDescent="0.25">
      <c r="A62" s="341"/>
      <c r="B62" s="340" t="s">
        <v>80</v>
      </c>
      <c r="C62" s="340"/>
      <c r="D62" s="42">
        <f>'Исходные для нормативов'!C20</f>
        <v>10</v>
      </c>
      <c r="E62" s="42">
        <f>'Исходные для нормативов'!D20</f>
        <v>10</v>
      </c>
      <c r="F62" s="42">
        <f>'Исходные для нормативов'!E20</f>
        <v>10</v>
      </c>
      <c r="G62" s="32">
        <f t="shared" si="8"/>
        <v>10</v>
      </c>
      <c r="H62" s="41">
        <f t="shared" si="10"/>
        <v>10</v>
      </c>
      <c r="I62" s="41">
        <f t="shared" si="10"/>
        <v>10</v>
      </c>
      <c r="J62" s="41">
        <f t="shared" si="10"/>
        <v>10</v>
      </c>
      <c r="K62" s="32">
        <f t="shared" si="9"/>
        <v>10</v>
      </c>
    </row>
    <row r="63" spans="1:11" ht="13.2" customHeight="1" x14ac:dyDescent="0.25">
      <c r="A63" s="341"/>
      <c r="B63" s="340" t="s">
        <v>81</v>
      </c>
      <c r="C63" s="340"/>
      <c r="D63" s="42">
        <f>'Исходные для нормативов'!C21</f>
        <v>20</v>
      </c>
      <c r="E63" s="42">
        <f>'Исходные для нормативов'!D21</f>
        <v>20</v>
      </c>
      <c r="F63" s="42">
        <f>'Исходные для нормативов'!E21</f>
        <v>20</v>
      </c>
      <c r="G63" s="32">
        <f t="shared" si="8"/>
        <v>20</v>
      </c>
      <c r="H63" s="41">
        <f t="shared" si="10"/>
        <v>20</v>
      </c>
      <c r="I63" s="41">
        <f t="shared" si="10"/>
        <v>20</v>
      </c>
      <c r="J63" s="41">
        <f t="shared" si="10"/>
        <v>20</v>
      </c>
      <c r="K63" s="32">
        <f t="shared" si="9"/>
        <v>20</v>
      </c>
    </row>
    <row r="64" spans="1:11" ht="13.2" customHeight="1" x14ac:dyDescent="0.25">
      <c r="A64" s="341"/>
      <c r="B64" s="340" t="s">
        <v>82</v>
      </c>
      <c r="C64" s="340"/>
      <c r="D64" s="42">
        <f>'Исходные для нормативов'!C22</f>
        <v>18</v>
      </c>
      <c r="E64" s="42">
        <f>'Исходные для нормативов'!D22</f>
        <v>18</v>
      </c>
      <c r="F64" s="42">
        <f>'Исходные для нормативов'!E22</f>
        <v>18</v>
      </c>
      <c r="G64" s="32">
        <f t="shared" si="8"/>
        <v>18</v>
      </c>
      <c r="H64" s="41">
        <f t="shared" si="10"/>
        <v>18</v>
      </c>
      <c r="I64" s="41">
        <f t="shared" si="10"/>
        <v>18</v>
      </c>
      <c r="J64" s="41">
        <f t="shared" si="10"/>
        <v>18</v>
      </c>
      <c r="K64" s="32">
        <f t="shared" si="9"/>
        <v>18</v>
      </c>
    </row>
    <row r="65" spans="1:11" ht="13.2" customHeight="1" x14ac:dyDescent="0.25">
      <c r="A65" s="341"/>
      <c r="B65" s="340" t="s">
        <v>83</v>
      </c>
      <c r="C65" s="340"/>
      <c r="D65" s="42">
        <f>'Исходные для нормативов'!C23</f>
        <v>15</v>
      </c>
      <c r="E65" s="42">
        <f>'Исходные для нормативов'!D23</f>
        <v>15</v>
      </c>
      <c r="F65" s="42">
        <f>'Исходные для нормативов'!E23</f>
        <v>15</v>
      </c>
      <c r="G65" s="32">
        <f t="shared" si="8"/>
        <v>15</v>
      </c>
      <c r="H65" s="41">
        <f t="shared" si="10"/>
        <v>15</v>
      </c>
      <c r="I65" s="41">
        <f t="shared" si="10"/>
        <v>15</v>
      </c>
      <c r="J65" s="41">
        <f t="shared" si="10"/>
        <v>15</v>
      </c>
      <c r="K65" s="32">
        <f t="shared" si="9"/>
        <v>15</v>
      </c>
    </row>
    <row r="66" spans="1:11" ht="13.2" customHeight="1" x14ac:dyDescent="0.25">
      <c r="A66" s="341"/>
      <c r="B66" s="340" t="s">
        <v>84</v>
      </c>
      <c r="C66" s="340"/>
      <c r="D66" s="42">
        <f>'Исходные для нормативов'!C24</f>
        <v>11</v>
      </c>
      <c r="E66" s="42">
        <f>'Исходные для нормативов'!D24</f>
        <v>11</v>
      </c>
      <c r="F66" s="42">
        <f>'Исходные для нормативов'!E24</f>
        <v>11</v>
      </c>
      <c r="G66" s="32">
        <f t="shared" si="8"/>
        <v>11</v>
      </c>
      <c r="H66" s="41">
        <f t="shared" si="10"/>
        <v>11</v>
      </c>
      <c r="I66" s="41">
        <f t="shared" si="10"/>
        <v>11</v>
      </c>
      <c r="J66" s="41">
        <f t="shared" si="10"/>
        <v>11</v>
      </c>
      <c r="K66" s="32">
        <f t="shared" si="9"/>
        <v>11</v>
      </c>
    </row>
    <row r="67" spans="1:11" ht="13.2" customHeight="1" x14ac:dyDescent="0.25">
      <c r="A67" s="341"/>
      <c r="B67" s="340" t="s">
        <v>85</v>
      </c>
      <c r="C67" s="340"/>
      <c r="D67" s="42">
        <f>'Исходные для нормативов'!C25</f>
        <v>7</v>
      </c>
      <c r="E67" s="42">
        <f>'Исходные для нормативов'!D25</f>
        <v>7</v>
      </c>
      <c r="F67" s="42">
        <f>'Исходные для нормативов'!E25</f>
        <v>7</v>
      </c>
      <c r="G67" s="32">
        <f t="shared" si="8"/>
        <v>7</v>
      </c>
      <c r="H67" s="41">
        <f t="shared" si="10"/>
        <v>7</v>
      </c>
      <c r="I67" s="41">
        <f t="shared" si="10"/>
        <v>7</v>
      </c>
      <c r="J67" s="41">
        <f t="shared" si="10"/>
        <v>7</v>
      </c>
      <c r="K67" s="32">
        <f t="shared" si="9"/>
        <v>7</v>
      </c>
    </row>
    <row r="68" spans="1:11" ht="13.2" customHeight="1" x14ac:dyDescent="0.25">
      <c r="A68" s="341"/>
      <c r="B68" s="340" t="s">
        <v>86</v>
      </c>
      <c r="C68" s="340"/>
      <c r="D68" s="42">
        <f>'Исходные для нормативов'!C16</f>
        <v>25</v>
      </c>
      <c r="E68" s="42">
        <f>'Исходные для нормативов'!D16</f>
        <v>25</v>
      </c>
      <c r="F68" s="42">
        <f>'Исходные для нормативов'!E16</f>
        <v>25</v>
      </c>
      <c r="G68" s="35"/>
      <c r="H68" s="41">
        <f t="shared" si="10"/>
        <v>25</v>
      </c>
      <c r="I68" s="41">
        <f t="shared" si="10"/>
        <v>25</v>
      </c>
      <c r="J68" s="41">
        <f t="shared" si="10"/>
        <v>25</v>
      </c>
      <c r="K68" s="35"/>
    </row>
    <row r="69" spans="1:11" ht="13.2" customHeight="1" x14ac:dyDescent="0.25">
      <c r="A69" s="341"/>
      <c r="B69" s="340" t="s">
        <v>87</v>
      </c>
      <c r="C69" s="340"/>
      <c r="D69" s="42">
        <f>'Исходные для нормативов'!C16</f>
        <v>25</v>
      </c>
      <c r="E69" s="42">
        <f>'Исходные для нормативов'!D16</f>
        <v>25</v>
      </c>
      <c r="F69" s="42">
        <f>'Исходные для нормативов'!E16</f>
        <v>25</v>
      </c>
      <c r="G69" s="35"/>
      <c r="H69" s="41">
        <f t="shared" si="10"/>
        <v>25</v>
      </c>
      <c r="I69" s="41">
        <f t="shared" si="10"/>
        <v>25</v>
      </c>
      <c r="J69" s="41">
        <f t="shared" si="10"/>
        <v>25</v>
      </c>
      <c r="K69" s="35"/>
    </row>
    <row r="70" spans="1:11" ht="13.2" customHeight="1" x14ac:dyDescent="0.25">
      <c r="A70" s="341"/>
      <c r="B70" s="340" t="s">
        <v>88</v>
      </c>
      <c r="C70" s="340"/>
      <c r="D70" s="42">
        <v>1</v>
      </c>
      <c r="E70" s="42">
        <v>1</v>
      </c>
      <c r="F70" s="42">
        <v>1</v>
      </c>
      <c r="G70" s="35"/>
      <c r="H70" s="41">
        <f t="shared" si="10"/>
        <v>1</v>
      </c>
      <c r="I70" s="41">
        <f t="shared" si="10"/>
        <v>1</v>
      </c>
      <c r="J70" s="41">
        <f t="shared" si="10"/>
        <v>1</v>
      </c>
      <c r="K70" s="35"/>
    </row>
    <row r="71" spans="1:11" ht="13.2" customHeight="1" x14ac:dyDescent="0.25">
      <c r="A71" s="341"/>
      <c r="B71" s="340" t="s">
        <v>89</v>
      </c>
      <c r="C71" s="340"/>
      <c r="D71" s="42">
        <v>1</v>
      </c>
      <c r="E71" s="42">
        <v>1</v>
      </c>
      <c r="F71" s="42">
        <v>1</v>
      </c>
      <c r="G71" s="35"/>
      <c r="H71" s="41">
        <f t="shared" si="10"/>
        <v>1</v>
      </c>
      <c r="I71" s="41">
        <f t="shared" si="10"/>
        <v>1</v>
      </c>
      <c r="J71" s="41">
        <f t="shared" si="10"/>
        <v>1</v>
      </c>
      <c r="K71" s="35"/>
    </row>
    <row r="72" spans="1:11" ht="13.8" customHeight="1" x14ac:dyDescent="0.25">
      <c r="A72" s="341"/>
      <c r="B72" s="343" t="s">
        <v>90</v>
      </c>
      <c r="C72" s="36" t="s">
        <v>91</v>
      </c>
      <c r="D72" s="42">
        <f>'Исходные для нормативов'!C28</f>
        <v>20</v>
      </c>
      <c r="E72" s="42">
        <f>'Исходные для нормативов'!D28</f>
        <v>20</v>
      </c>
      <c r="F72" s="42">
        <f>'Исходные для нормативов'!E28</f>
        <v>20</v>
      </c>
      <c r="G72" s="35"/>
      <c r="H72" s="41">
        <f t="shared" si="10"/>
        <v>20</v>
      </c>
      <c r="I72" s="41">
        <f t="shared" si="10"/>
        <v>20</v>
      </c>
      <c r="J72" s="41">
        <f t="shared" si="10"/>
        <v>20</v>
      </c>
      <c r="K72" s="35"/>
    </row>
    <row r="73" spans="1:11" ht="13.8" x14ac:dyDescent="0.25">
      <c r="A73" s="341"/>
      <c r="B73" s="343"/>
      <c r="C73" s="36" t="s">
        <v>92</v>
      </c>
      <c r="D73" s="42">
        <f>'Исходные для нормативов'!C29</f>
        <v>25</v>
      </c>
      <c r="E73" s="42">
        <f>'Исходные для нормативов'!D29</f>
        <v>25</v>
      </c>
      <c r="F73" s="42">
        <f>'Исходные для нормативов'!E29</f>
        <v>25</v>
      </c>
      <c r="G73" s="35"/>
      <c r="H73" s="41">
        <f t="shared" si="10"/>
        <v>25</v>
      </c>
      <c r="I73" s="41">
        <f t="shared" si="10"/>
        <v>25</v>
      </c>
      <c r="J73" s="41">
        <f t="shared" si="10"/>
        <v>25</v>
      </c>
      <c r="K73" s="35"/>
    </row>
    <row r="74" spans="1:11" ht="13.8" x14ac:dyDescent="0.25">
      <c r="A74" s="341"/>
      <c r="B74" s="343"/>
      <c r="C74" s="36" t="s">
        <v>93</v>
      </c>
      <c r="D74" s="42">
        <f>'Исходные для нормативов'!C30</f>
        <v>20</v>
      </c>
      <c r="E74" s="42">
        <f>'Исходные для нормативов'!D30</f>
        <v>20</v>
      </c>
      <c r="F74" s="42">
        <f>'Исходные для нормативов'!E30</f>
        <v>20</v>
      </c>
      <c r="G74" s="35"/>
      <c r="H74" s="41">
        <f t="shared" si="10"/>
        <v>20</v>
      </c>
      <c r="I74" s="41">
        <f t="shared" si="10"/>
        <v>20</v>
      </c>
      <c r="J74" s="41">
        <f t="shared" si="10"/>
        <v>20</v>
      </c>
      <c r="K74" s="35"/>
    </row>
    <row r="75" spans="1:11" ht="13.8" x14ac:dyDescent="0.25">
      <c r="A75" s="341"/>
      <c r="B75" s="343"/>
      <c r="C75" s="36" t="s">
        <v>94</v>
      </c>
      <c r="D75" s="42">
        <f>'Исходные для нормативов'!C31</f>
        <v>25</v>
      </c>
      <c r="E75" s="42">
        <f>'Исходные для нормативов'!D31</f>
        <v>25</v>
      </c>
      <c r="F75" s="42">
        <f>'Исходные для нормативов'!E31</f>
        <v>25</v>
      </c>
      <c r="G75" s="35"/>
      <c r="H75" s="41">
        <f t="shared" si="10"/>
        <v>25</v>
      </c>
      <c r="I75" s="41">
        <f t="shared" si="10"/>
        <v>25</v>
      </c>
      <c r="J75" s="41">
        <f t="shared" si="10"/>
        <v>25</v>
      </c>
      <c r="K75" s="35"/>
    </row>
    <row r="76" spans="1:11" ht="13.8" x14ac:dyDescent="0.25">
      <c r="A76" s="341"/>
      <c r="B76" s="343"/>
      <c r="C76" s="36" t="s">
        <v>95</v>
      </c>
      <c r="D76" s="42">
        <f>'Исходные для нормативов'!C32</f>
        <v>25</v>
      </c>
      <c r="E76" s="42">
        <f>'Исходные для нормативов'!D32</f>
        <v>25</v>
      </c>
      <c r="F76" s="42">
        <f>'Исходные для нормативов'!E32</f>
        <v>25</v>
      </c>
      <c r="G76" s="35"/>
      <c r="H76" s="41">
        <f t="shared" si="10"/>
        <v>25</v>
      </c>
      <c r="I76" s="41">
        <f t="shared" si="10"/>
        <v>25</v>
      </c>
      <c r="J76" s="41">
        <f t="shared" si="10"/>
        <v>25</v>
      </c>
      <c r="K76" s="35"/>
    </row>
    <row r="77" spans="1:11" ht="27.6" x14ac:dyDescent="0.25">
      <c r="A77" s="341"/>
      <c r="B77" s="343"/>
      <c r="C77" s="36" t="s">
        <v>96</v>
      </c>
      <c r="D77" s="42">
        <f>'Исходные для нормативов'!C33</f>
        <v>20</v>
      </c>
      <c r="E77" s="42">
        <f>'Исходные для нормативов'!D33</f>
        <v>20</v>
      </c>
      <c r="F77" s="42">
        <f>'Исходные для нормативов'!E33</f>
        <v>20</v>
      </c>
      <c r="G77" s="35"/>
      <c r="H77" s="41">
        <f t="shared" si="10"/>
        <v>20</v>
      </c>
      <c r="I77" s="41">
        <f t="shared" si="10"/>
        <v>20</v>
      </c>
      <c r="J77" s="41">
        <f t="shared" si="10"/>
        <v>20</v>
      </c>
      <c r="K77" s="35"/>
    </row>
    <row r="78" spans="1:11" ht="13.8" x14ac:dyDescent="0.25">
      <c r="A78" s="341"/>
      <c r="B78" s="343"/>
      <c r="C78" s="36" t="s">
        <v>97</v>
      </c>
      <c r="D78" s="42">
        <f>'Исходные для нормативов'!C34</f>
        <v>25</v>
      </c>
      <c r="E78" s="42">
        <f>'Исходные для нормативов'!D34</f>
        <v>25</v>
      </c>
      <c r="F78" s="42">
        <f>'Исходные для нормативов'!E34</f>
        <v>25</v>
      </c>
      <c r="G78" s="35"/>
      <c r="H78" s="41">
        <f t="shared" si="10"/>
        <v>25</v>
      </c>
      <c r="I78" s="41">
        <f t="shared" si="10"/>
        <v>25</v>
      </c>
      <c r="J78" s="41">
        <f t="shared" si="10"/>
        <v>25</v>
      </c>
      <c r="K78" s="35"/>
    </row>
    <row r="79" spans="1:11" ht="27.6" x14ac:dyDescent="0.25">
      <c r="A79" s="341"/>
      <c r="B79" s="343"/>
      <c r="C79" s="36" t="s">
        <v>98</v>
      </c>
      <c r="D79" s="42">
        <f>'Исходные для нормативов'!C35</f>
        <v>20</v>
      </c>
      <c r="E79" s="42">
        <f>'Исходные для нормативов'!D35</f>
        <v>20</v>
      </c>
      <c r="F79" s="42">
        <f>'Исходные для нормативов'!E35</f>
        <v>20</v>
      </c>
      <c r="G79" s="35"/>
      <c r="H79" s="41">
        <f t="shared" si="10"/>
        <v>20</v>
      </c>
      <c r="I79" s="41">
        <f t="shared" si="10"/>
        <v>20</v>
      </c>
      <c r="J79" s="41">
        <f t="shared" si="10"/>
        <v>20</v>
      </c>
      <c r="K79" s="35"/>
    </row>
    <row r="80" spans="1:11" ht="27.6" x14ac:dyDescent="0.25">
      <c r="A80" s="341"/>
      <c r="B80" s="343"/>
      <c r="C80" s="36" t="s">
        <v>99</v>
      </c>
      <c r="D80" s="42">
        <f>'Исходные для нормативов'!C36</f>
        <v>0</v>
      </c>
      <c r="E80" s="42">
        <f>'Исходные для нормативов'!D36</f>
        <v>0</v>
      </c>
      <c r="F80" s="42">
        <f>'Исходные для нормативов'!E36</f>
        <v>0</v>
      </c>
      <c r="G80" s="35"/>
      <c r="H80" s="41">
        <f t="shared" si="10"/>
        <v>0</v>
      </c>
      <c r="I80" s="41">
        <f t="shared" si="10"/>
        <v>0</v>
      </c>
      <c r="J80" s="41">
        <f t="shared" si="10"/>
        <v>0</v>
      </c>
      <c r="K80" s="35"/>
    </row>
    <row r="81" spans="1:11" ht="13.8" customHeight="1" x14ac:dyDescent="0.25">
      <c r="A81" s="341"/>
      <c r="B81" s="343" t="s">
        <v>100</v>
      </c>
      <c r="C81" s="36" t="s">
        <v>91</v>
      </c>
      <c r="D81" s="42">
        <f>'Исходные для нормативов'!C37</f>
        <v>6</v>
      </c>
      <c r="E81" s="42">
        <f>'Исходные для нормативов'!D37</f>
        <v>6</v>
      </c>
      <c r="F81" s="42">
        <f>'Исходные для нормативов'!E37</f>
        <v>6</v>
      </c>
      <c r="G81" s="35"/>
      <c r="H81" s="41">
        <f t="shared" si="10"/>
        <v>6</v>
      </c>
      <c r="I81" s="41">
        <f t="shared" si="10"/>
        <v>6</v>
      </c>
      <c r="J81" s="41">
        <f t="shared" si="10"/>
        <v>6</v>
      </c>
      <c r="K81" s="35"/>
    </row>
    <row r="82" spans="1:11" ht="13.8" x14ac:dyDescent="0.25">
      <c r="A82" s="341"/>
      <c r="B82" s="343"/>
      <c r="C82" s="36" t="s">
        <v>92</v>
      </c>
      <c r="D82" s="42">
        <f>'Исходные для нормативов'!C38</f>
        <v>7</v>
      </c>
      <c r="E82" s="42">
        <f>'Исходные для нормативов'!D38</f>
        <v>7</v>
      </c>
      <c r="F82" s="42">
        <f>'Исходные для нормативов'!E38</f>
        <v>7</v>
      </c>
      <c r="G82" s="35"/>
      <c r="H82" s="41">
        <f t="shared" si="10"/>
        <v>7</v>
      </c>
      <c r="I82" s="41">
        <f t="shared" si="10"/>
        <v>7</v>
      </c>
      <c r="J82" s="41">
        <f t="shared" si="10"/>
        <v>7</v>
      </c>
      <c r="K82" s="35"/>
    </row>
    <row r="83" spans="1:11" ht="13.8" x14ac:dyDescent="0.25">
      <c r="A83" s="341"/>
      <c r="B83" s="343"/>
      <c r="C83" s="36" t="s">
        <v>93</v>
      </c>
      <c r="D83" s="42">
        <f>'Исходные для нормативов'!C39</f>
        <v>9</v>
      </c>
      <c r="E83" s="42">
        <f>'Исходные для нормативов'!D39</f>
        <v>9</v>
      </c>
      <c r="F83" s="42">
        <f>'Исходные для нормативов'!E39</f>
        <v>9</v>
      </c>
      <c r="G83" s="35"/>
      <c r="H83" s="41">
        <f t="shared" si="10"/>
        <v>9</v>
      </c>
      <c r="I83" s="41">
        <f t="shared" si="10"/>
        <v>9</v>
      </c>
      <c r="J83" s="41">
        <f t="shared" si="10"/>
        <v>9</v>
      </c>
      <c r="K83" s="35"/>
    </row>
    <row r="84" spans="1:11" ht="13.8" x14ac:dyDescent="0.25">
      <c r="A84" s="341"/>
      <c r="B84" s="343"/>
      <c r="C84" s="36" t="s">
        <v>94</v>
      </c>
      <c r="D84" s="42">
        <f>'Исходные для нормативов'!C40</f>
        <v>12</v>
      </c>
      <c r="E84" s="42">
        <f>'Исходные для нормативов'!D40</f>
        <v>12</v>
      </c>
      <c r="F84" s="42">
        <f>'Исходные для нормативов'!E40</f>
        <v>12</v>
      </c>
      <c r="G84" s="35"/>
      <c r="H84" s="41">
        <f t="shared" si="10"/>
        <v>12</v>
      </c>
      <c r="I84" s="41">
        <f t="shared" si="10"/>
        <v>12</v>
      </c>
      <c r="J84" s="41">
        <f t="shared" si="10"/>
        <v>12</v>
      </c>
      <c r="K84" s="35"/>
    </row>
    <row r="85" spans="1:11" ht="13.8" x14ac:dyDescent="0.25">
      <c r="A85" s="341"/>
      <c r="B85" s="343"/>
      <c r="C85" s="36" t="s">
        <v>95</v>
      </c>
      <c r="D85" s="42">
        <f>'Исходные для нормативов'!C41</f>
        <v>12</v>
      </c>
      <c r="E85" s="42">
        <f>'Исходные для нормативов'!D41</f>
        <v>12</v>
      </c>
      <c r="F85" s="42">
        <f>'Исходные для нормативов'!E41</f>
        <v>12</v>
      </c>
      <c r="G85" s="35"/>
      <c r="H85" s="41">
        <f t="shared" si="10"/>
        <v>12</v>
      </c>
      <c r="I85" s="41">
        <f t="shared" si="10"/>
        <v>12</v>
      </c>
      <c r="J85" s="41">
        <f t="shared" si="10"/>
        <v>12</v>
      </c>
      <c r="K85" s="35"/>
    </row>
    <row r="86" spans="1:11" ht="27.6" x14ac:dyDescent="0.25">
      <c r="A86" s="341"/>
      <c r="B86" s="343"/>
      <c r="C86" s="36" t="s">
        <v>96</v>
      </c>
      <c r="D86" s="42">
        <f>'Исходные для нормативов'!C42</f>
        <v>5</v>
      </c>
      <c r="E86" s="42">
        <f>'Исходные для нормативов'!D42</f>
        <v>5</v>
      </c>
      <c r="F86" s="42">
        <f>'Исходные для нормативов'!E42</f>
        <v>5</v>
      </c>
      <c r="G86" s="35"/>
      <c r="H86" s="41">
        <f t="shared" si="10"/>
        <v>5</v>
      </c>
      <c r="I86" s="41">
        <f t="shared" si="10"/>
        <v>5</v>
      </c>
      <c r="J86" s="41">
        <f t="shared" si="10"/>
        <v>5</v>
      </c>
      <c r="K86" s="35"/>
    </row>
    <row r="87" spans="1:11" ht="13.8" x14ac:dyDescent="0.25">
      <c r="A87" s="341"/>
      <c r="B87" s="343"/>
      <c r="C87" s="36" t="s">
        <v>97</v>
      </c>
      <c r="D87" s="42">
        <f>'Исходные для нормативов'!C43</f>
        <v>12</v>
      </c>
      <c r="E87" s="42">
        <f>'Исходные для нормативов'!D43</f>
        <v>12</v>
      </c>
      <c r="F87" s="42">
        <f>'Исходные для нормативов'!E43</f>
        <v>12</v>
      </c>
      <c r="G87" s="35"/>
      <c r="H87" s="41">
        <f t="shared" si="10"/>
        <v>12</v>
      </c>
      <c r="I87" s="41">
        <f t="shared" si="10"/>
        <v>12</v>
      </c>
      <c r="J87" s="41">
        <f t="shared" si="10"/>
        <v>12</v>
      </c>
      <c r="K87" s="35"/>
    </row>
    <row r="88" spans="1:11" ht="27.6" x14ac:dyDescent="0.25">
      <c r="A88" s="341"/>
      <c r="B88" s="343"/>
      <c r="C88" s="36" t="s">
        <v>98</v>
      </c>
      <c r="D88" s="42">
        <f>'Исходные для нормативов'!C44</f>
        <v>12</v>
      </c>
      <c r="E88" s="42">
        <f>'Исходные для нормативов'!D44</f>
        <v>12</v>
      </c>
      <c r="F88" s="42">
        <f>'Исходные для нормативов'!E44</f>
        <v>12</v>
      </c>
      <c r="G88" s="35"/>
      <c r="H88" s="41">
        <f t="shared" si="10"/>
        <v>12</v>
      </c>
      <c r="I88" s="41">
        <f t="shared" si="10"/>
        <v>12</v>
      </c>
      <c r="J88" s="41">
        <f t="shared" si="10"/>
        <v>12</v>
      </c>
      <c r="K88" s="35"/>
    </row>
    <row r="89" spans="1:11" ht="27.6" x14ac:dyDescent="0.25">
      <c r="A89" s="341"/>
      <c r="B89" s="343"/>
      <c r="C89" s="36" t="s">
        <v>99</v>
      </c>
      <c r="D89" s="42">
        <f>'Исходные для нормативов'!C45</f>
        <v>0</v>
      </c>
      <c r="E89" s="42">
        <f>'Исходные для нормативов'!D45</f>
        <v>0</v>
      </c>
      <c r="F89" s="42">
        <f>'Исходные для нормативов'!E45</f>
        <v>0</v>
      </c>
      <c r="G89" s="35"/>
      <c r="H89" s="41">
        <f t="shared" si="10"/>
        <v>0</v>
      </c>
      <c r="I89" s="41">
        <f t="shared" si="10"/>
        <v>0</v>
      </c>
      <c r="J89" s="41">
        <f t="shared" si="10"/>
        <v>0</v>
      </c>
      <c r="K89" s="35"/>
    </row>
    <row r="90" spans="1:11" ht="13.8" customHeight="1" x14ac:dyDescent="0.25">
      <c r="A90" s="341"/>
      <c r="B90" s="343" t="s">
        <v>101</v>
      </c>
      <c r="C90" s="36" t="s">
        <v>91</v>
      </c>
      <c r="D90" s="42">
        <f>'Исходные для нормативов'!C46</f>
        <v>5</v>
      </c>
      <c r="E90" s="42">
        <f>'Исходные для нормативов'!D46</f>
        <v>5</v>
      </c>
      <c r="F90" s="42">
        <f>'Исходные для нормативов'!E46</f>
        <v>5</v>
      </c>
      <c r="G90" s="35"/>
      <c r="H90" s="41">
        <f t="shared" si="10"/>
        <v>5</v>
      </c>
      <c r="I90" s="41">
        <f t="shared" si="10"/>
        <v>5</v>
      </c>
      <c r="J90" s="41">
        <f t="shared" si="10"/>
        <v>5</v>
      </c>
      <c r="K90" s="35"/>
    </row>
    <row r="91" spans="1:11" ht="13.8" x14ac:dyDescent="0.25">
      <c r="A91" s="341"/>
      <c r="B91" s="343"/>
      <c r="C91" s="36" t="s">
        <v>92</v>
      </c>
      <c r="D91" s="42">
        <f>'Исходные для нормативов'!C47</f>
        <v>5</v>
      </c>
      <c r="E91" s="42">
        <f>'Исходные для нормативов'!D47</f>
        <v>5</v>
      </c>
      <c r="F91" s="42">
        <f>'Исходные для нормативов'!E47</f>
        <v>5</v>
      </c>
      <c r="G91" s="35"/>
      <c r="H91" s="41">
        <f t="shared" si="10"/>
        <v>5</v>
      </c>
      <c r="I91" s="41">
        <f t="shared" si="10"/>
        <v>5</v>
      </c>
      <c r="J91" s="41">
        <f t="shared" si="10"/>
        <v>5</v>
      </c>
      <c r="K91" s="35"/>
    </row>
    <row r="92" spans="1:11" ht="13.8" x14ac:dyDescent="0.25">
      <c r="A92" s="341"/>
      <c r="B92" s="343"/>
      <c r="C92" s="36" t="s">
        <v>93</v>
      </c>
      <c r="D92" s="42">
        <f>'Исходные для нормативов'!C48</f>
        <v>7</v>
      </c>
      <c r="E92" s="42">
        <f>'Исходные для нормативов'!D48</f>
        <v>7</v>
      </c>
      <c r="F92" s="42">
        <f>'Исходные для нормативов'!E48</f>
        <v>7</v>
      </c>
      <c r="G92" s="35"/>
      <c r="H92" s="41">
        <f t="shared" si="10"/>
        <v>7</v>
      </c>
      <c r="I92" s="41">
        <f t="shared" si="10"/>
        <v>7</v>
      </c>
      <c r="J92" s="41">
        <f t="shared" si="10"/>
        <v>7</v>
      </c>
      <c r="K92" s="35"/>
    </row>
    <row r="93" spans="1:11" ht="13.8" x14ac:dyDescent="0.25">
      <c r="A93" s="341"/>
      <c r="B93" s="343"/>
      <c r="C93" s="36" t="s">
        <v>94</v>
      </c>
      <c r="D93" s="42">
        <f>'Исходные для нормативов'!C49</f>
        <v>9</v>
      </c>
      <c r="E93" s="42">
        <f>'Исходные для нормативов'!D49</f>
        <v>9</v>
      </c>
      <c r="F93" s="42">
        <f>'Исходные для нормативов'!E49</f>
        <v>9</v>
      </c>
      <c r="G93" s="35"/>
      <c r="H93" s="41">
        <f t="shared" si="10"/>
        <v>9</v>
      </c>
      <c r="I93" s="41">
        <f t="shared" si="10"/>
        <v>9</v>
      </c>
      <c r="J93" s="41">
        <f t="shared" si="10"/>
        <v>9</v>
      </c>
      <c r="K93" s="35"/>
    </row>
    <row r="94" spans="1:11" ht="13.8" x14ac:dyDescent="0.25">
      <c r="A94" s="341"/>
      <c r="B94" s="343"/>
      <c r="C94" s="36" t="s">
        <v>95</v>
      </c>
      <c r="D94" s="42">
        <f>'Исходные для нормативов'!C50</f>
        <v>0</v>
      </c>
      <c r="E94" s="42">
        <f>'Исходные для нормативов'!D50</f>
        <v>0</v>
      </c>
      <c r="F94" s="42">
        <f>'Исходные для нормативов'!E50</f>
        <v>0</v>
      </c>
      <c r="G94" s="35"/>
      <c r="H94" s="41">
        <f t="shared" si="10"/>
        <v>0</v>
      </c>
      <c r="I94" s="41">
        <f t="shared" si="10"/>
        <v>0</v>
      </c>
      <c r="J94" s="41">
        <f t="shared" si="10"/>
        <v>0</v>
      </c>
      <c r="K94" s="35"/>
    </row>
    <row r="95" spans="1:11" ht="27.6" x14ac:dyDescent="0.25">
      <c r="A95" s="341"/>
      <c r="B95" s="343"/>
      <c r="C95" s="36" t="s">
        <v>96</v>
      </c>
      <c r="D95" s="42">
        <f>'Исходные для нормативов'!C51</f>
        <v>5</v>
      </c>
      <c r="E95" s="42">
        <f>'Исходные для нормативов'!D51</f>
        <v>5</v>
      </c>
      <c r="F95" s="42">
        <f>'Исходные для нормативов'!E51</f>
        <v>5</v>
      </c>
      <c r="G95" s="35"/>
      <c r="H95" s="41">
        <f t="shared" si="10"/>
        <v>5</v>
      </c>
      <c r="I95" s="41">
        <f t="shared" si="10"/>
        <v>5</v>
      </c>
      <c r="J95" s="41">
        <f t="shared" si="10"/>
        <v>5</v>
      </c>
      <c r="K95" s="35"/>
    </row>
    <row r="96" spans="1:11" ht="13.8" x14ac:dyDescent="0.25">
      <c r="A96" s="341"/>
      <c r="B96" s="343"/>
      <c r="C96" s="36" t="s">
        <v>97</v>
      </c>
      <c r="D96" s="42">
        <f>'Исходные для нормативов'!C52</f>
        <v>0</v>
      </c>
      <c r="E96" s="42">
        <f>'Исходные для нормативов'!D52</f>
        <v>0</v>
      </c>
      <c r="F96" s="42">
        <f>'Исходные для нормативов'!E52</f>
        <v>0</v>
      </c>
      <c r="G96" s="35"/>
      <c r="H96" s="41">
        <f t="shared" si="10"/>
        <v>0</v>
      </c>
      <c r="I96" s="41">
        <f t="shared" si="10"/>
        <v>0</v>
      </c>
      <c r="J96" s="41">
        <f t="shared" si="10"/>
        <v>0</v>
      </c>
      <c r="K96" s="35"/>
    </row>
    <row r="97" spans="1:11" ht="27.6" x14ac:dyDescent="0.25">
      <c r="A97" s="341"/>
      <c r="B97" s="343"/>
      <c r="C97" s="36" t="s">
        <v>98</v>
      </c>
      <c r="D97" s="42">
        <f>'Исходные для нормативов'!C53</f>
        <v>9</v>
      </c>
      <c r="E97" s="42">
        <f>'Исходные для нормативов'!D53</f>
        <v>9</v>
      </c>
      <c r="F97" s="42">
        <f>'Исходные для нормативов'!E53</f>
        <v>9</v>
      </c>
      <c r="G97" s="35"/>
      <c r="H97" s="41">
        <f t="shared" si="10"/>
        <v>9</v>
      </c>
      <c r="I97" s="41">
        <f t="shared" si="10"/>
        <v>9</v>
      </c>
      <c r="J97" s="41">
        <f t="shared" si="10"/>
        <v>9</v>
      </c>
      <c r="K97" s="35"/>
    </row>
    <row r="98" spans="1:11" ht="27.6" x14ac:dyDescent="0.25">
      <c r="A98" s="341"/>
      <c r="B98" s="343"/>
      <c r="C98" s="36" t="s">
        <v>99</v>
      </c>
      <c r="D98" s="42">
        <f>'Исходные для нормативов'!C54</f>
        <v>12</v>
      </c>
      <c r="E98" s="42">
        <f>'Исходные для нормативов'!D54</f>
        <v>12</v>
      </c>
      <c r="F98" s="42">
        <f>'Исходные для нормативов'!E54</f>
        <v>12</v>
      </c>
      <c r="G98" s="35"/>
      <c r="H98" s="41">
        <f t="shared" si="10"/>
        <v>12</v>
      </c>
      <c r="I98" s="41">
        <f t="shared" si="10"/>
        <v>12</v>
      </c>
      <c r="J98" s="41">
        <f t="shared" si="10"/>
        <v>12</v>
      </c>
      <c r="K98" s="35"/>
    </row>
    <row r="99" spans="1:11" ht="13.8" customHeight="1" x14ac:dyDescent="0.25">
      <c r="A99" s="341"/>
      <c r="B99" s="343" t="s">
        <v>102</v>
      </c>
      <c r="C99" s="36" t="s">
        <v>91</v>
      </c>
      <c r="D99" s="42">
        <f>'Исходные для нормативов'!C55</f>
        <v>5</v>
      </c>
      <c r="E99" s="42">
        <f>'Исходные для нормативов'!D55</f>
        <v>5</v>
      </c>
      <c r="F99" s="42">
        <f>'Исходные для нормативов'!E55</f>
        <v>5</v>
      </c>
      <c r="G99" s="35"/>
      <c r="H99" s="41">
        <f t="shared" si="10"/>
        <v>5</v>
      </c>
      <c r="I99" s="41">
        <f t="shared" si="10"/>
        <v>5</v>
      </c>
      <c r="J99" s="41">
        <f t="shared" si="10"/>
        <v>5</v>
      </c>
      <c r="K99" s="35"/>
    </row>
    <row r="100" spans="1:11" ht="13.8" x14ac:dyDescent="0.25">
      <c r="A100" s="341"/>
      <c r="B100" s="343"/>
      <c r="C100" s="36" t="s">
        <v>92</v>
      </c>
      <c r="D100" s="42">
        <f>'Исходные для нормативов'!C56</f>
        <v>0</v>
      </c>
      <c r="E100" s="42">
        <f>'Исходные для нормативов'!D56</f>
        <v>0</v>
      </c>
      <c r="F100" s="42">
        <f>'Исходные для нормативов'!E56</f>
        <v>0</v>
      </c>
      <c r="G100" s="35"/>
      <c r="H100" s="41">
        <f t="shared" si="10"/>
        <v>0</v>
      </c>
      <c r="I100" s="41">
        <f t="shared" si="10"/>
        <v>0</v>
      </c>
      <c r="J100" s="41">
        <f t="shared" si="10"/>
        <v>0</v>
      </c>
      <c r="K100" s="35"/>
    </row>
    <row r="101" spans="1:11" ht="13.8" x14ac:dyDescent="0.25">
      <c r="A101" s="341"/>
      <c r="B101" s="343"/>
      <c r="C101" s="36" t="s">
        <v>93</v>
      </c>
      <c r="D101" s="42">
        <f>'Исходные для нормативов'!C57</f>
        <v>5</v>
      </c>
      <c r="E101" s="42">
        <f>'Исходные для нормативов'!D57</f>
        <v>5</v>
      </c>
      <c r="F101" s="42">
        <f>'Исходные для нормативов'!E57</f>
        <v>5</v>
      </c>
      <c r="G101" s="35"/>
      <c r="H101" s="41">
        <f t="shared" si="10"/>
        <v>5</v>
      </c>
      <c r="I101" s="41">
        <f t="shared" si="10"/>
        <v>5</v>
      </c>
      <c r="J101" s="41">
        <f t="shared" si="10"/>
        <v>5</v>
      </c>
      <c r="K101" s="35"/>
    </row>
    <row r="102" spans="1:11" ht="13.8" x14ac:dyDescent="0.25">
      <c r="A102" s="341"/>
      <c r="B102" s="343"/>
      <c r="C102" s="36" t="s">
        <v>94</v>
      </c>
      <c r="D102" s="42">
        <f>'Исходные для нормативов'!C58</f>
        <v>0</v>
      </c>
      <c r="E102" s="42">
        <f>'Исходные для нормативов'!D58</f>
        <v>0</v>
      </c>
      <c r="F102" s="42">
        <f>'Исходные для нормативов'!E58</f>
        <v>0</v>
      </c>
      <c r="G102" s="35"/>
      <c r="H102" s="41">
        <f t="shared" si="10"/>
        <v>0</v>
      </c>
      <c r="I102" s="41">
        <f t="shared" si="10"/>
        <v>0</v>
      </c>
      <c r="J102" s="41">
        <f t="shared" si="10"/>
        <v>0</v>
      </c>
      <c r="K102" s="35"/>
    </row>
    <row r="103" spans="1:11" ht="13.8" x14ac:dyDescent="0.25">
      <c r="A103" s="341"/>
      <c r="B103" s="343"/>
      <c r="C103" s="36" t="s">
        <v>95</v>
      </c>
      <c r="D103" s="42">
        <f>'Исходные для нормативов'!C59</f>
        <v>0</v>
      </c>
      <c r="E103" s="42">
        <f>'Исходные для нормативов'!D59</f>
        <v>0</v>
      </c>
      <c r="F103" s="42">
        <f>'Исходные для нормативов'!E59</f>
        <v>0</v>
      </c>
      <c r="G103" s="35"/>
      <c r="H103" s="41">
        <f t="shared" si="10"/>
        <v>0</v>
      </c>
      <c r="I103" s="41">
        <f t="shared" si="10"/>
        <v>0</v>
      </c>
      <c r="J103" s="41">
        <f t="shared" si="10"/>
        <v>0</v>
      </c>
      <c r="K103" s="35"/>
    </row>
    <row r="104" spans="1:11" ht="27.6" x14ac:dyDescent="0.25">
      <c r="A104" s="341"/>
      <c r="B104" s="343"/>
      <c r="C104" s="36" t="s">
        <v>96</v>
      </c>
      <c r="D104" s="42">
        <f>'Исходные для нормативов'!C60</f>
        <v>5</v>
      </c>
      <c r="E104" s="42">
        <f>'Исходные для нормативов'!D60</f>
        <v>5</v>
      </c>
      <c r="F104" s="42">
        <f>'Исходные для нормативов'!E60</f>
        <v>5</v>
      </c>
      <c r="G104" s="35"/>
      <c r="H104" s="41">
        <f t="shared" si="10"/>
        <v>5</v>
      </c>
      <c r="I104" s="41">
        <f t="shared" si="10"/>
        <v>5</v>
      </c>
      <c r="J104" s="41">
        <f t="shared" si="10"/>
        <v>5</v>
      </c>
      <c r="K104" s="35"/>
    </row>
    <row r="105" spans="1:11" ht="13.8" x14ac:dyDescent="0.25">
      <c r="A105" s="341"/>
      <c r="B105" s="343"/>
      <c r="C105" s="36" t="s">
        <v>97</v>
      </c>
      <c r="D105" s="42">
        <f>'Исходные для нормативов'!C61</f>
        <v>0</v>
      </c>
      <c r="E105" s="42">
        <f>'Исходные для нормативов'!D61</f>
        <v>0</v>
      </c>
      <c r="F105" s="42">
        <f>'Исходные для нормативов'!E61</f>
        <v>0</v>
      </c>
      <c r="G105" s="35"/>
      <c r="H105" s="41">
        <f t="shared" si="10"/>
        <v>0</v>
      </c>
      <c r="I105" s="41">
        <f t="shared" si="10"/>
        <v>0</v>
      </c>
      <c r="J105" s="41">
        <f t="shared" si="10"/>
        <v>0</v>
      </c>
      <c r="K105" s="35"/>
    </row>
    <row r="106" spans="1:11" ht="27.6" x14ac:dyDescent="0.25">
      <c r="A106" s="341"/>
      <c r="B106" s="343"/>
      <c r="C106" s="36" t="s">
        <v>98</v>
      </c>
      <c r="D106" s="42">
        <f>'Исходные для нормативов'!C62</f>
        <v>5</v>
      </c>
      <c r="E106" s="42">
        <f>'Исходные для нормативов'!D62</f>
        <v>5</v>
      </c>
      <c r="F106" s="42">
        <f>'Исходные для нормативов'!E62</f>
        <v>5</v>
      </c>
      <c r="G106" s="35"/>
      <c r="H106" s="41">
        <f t="shared" si="10"/>
        <v>5</v>
      </c>
      <c r="I106" s="41">
        <f t="shared" si="10"/>
        <v>5</v>
      </c>
      <c r="J106" s="41">
        <f t="shared" si="10"/>
        <v>5</v>
      </c>
      <c r="K106" s="35"/>
    </row>
    <row r="107" spans="1:11" ht="27.6" x14ac:dyDescent="0.25">
      <c r="A107" s="341"/>
      <c r="B107" s="343"/>
      <c r="C107" s="36" t="s">
        <v>99</v>
      </c>
      <c r="D107" s="42">
        <f>'Исходные для нормативов'!C63</f>
        <v>5</v>
      </c>
      <c r="E107" s="42">
        <f>'Исходные для нормативов'!D63</f>
        <v>5</v>
      </c>
      <c r="F107" s="42">
        <f>'Исходные для нормативов'!E63</f>
        <v>5</v>
      </c>
      <c r="G107" s="35"/>
      <c r="H107" s="41">
        <f t="shared" si="10"/>
        <v>5</v>
      </c>
      <c r="I107" s="41">
        <f t="shared" si="10"/>
        <v>5</v>
      </c>
      <c r="J107" s="41">
        <f t="shared" si="10"/>
        <v>5</v>
      </c>
      <c r="K107" s="35"/>
    </row>
    <row r="108" spans="1:11" ht="13.2" customHeight="1" x14ac:dyDescent="0.25">
      <c r="A108" s="344" t="s">
        <v>105</v>
      </c>
      <c r="B108" s="344"/>
      <c r="C108" s="344"/>
      <c r="D108" s="42">
        <f>'Исходные для нормативов'!C64</f>
        <v>18</v>
      </c>
      <c r="E108" s="42">
        <f>'Исходные для нормативов'!D64</f>
        <v>18</v>
      </c>
      <c r="F108" s="42">
        <f>'Исходные для нормативов'!E64</f>
        <v>18</v>
      </c>
      <c r="G108" s="35">
        <f>F108</f>
        <v>18</v>
      </c>
      <c r="H108" s="41">
        <f t="shared" si="10"/>
        <v>18</v>
      </c>
      <c r="I108" s="41">
        <f t="shared" si="10"/>
        <v>18</v>
      </c>
      <c r="J108" s="41">
        <f t="shared" si="10"/>
        <v>18</v>
      </c>
      <c r="K108" s="35">
        <f>J108</f>
        <v>18</v>
      </c>
    </row>
    <row r="109" spans="1:11" ht="13.2" customHeight="1" x14ac:dyDescent="0.25">
      <c r="A109" s="341" t="s">
        <v>106</v>
      </c>
      <c r="B109" s="340" t="s">
        <v>104</v>
      </c>
      <c r="C109" s="340"/>
      <c r="D109" s="40">
        <f t="shared" ref="D109:D122" si="11">(D5+$D$56)/D57/$D$108</f>
        <v>5.5555555555555552E-2</v>
      </c>
      <c r="E109" s="40">
        <f t="shared" ref="E109:E122" si="12">(E5+$E$56)/E57/$E$108</f>
        <v>7.7777777777777779E-2</v>
      </c>
      <c r="F109" s="40">
        <f t="shared" ref="F109:F122" si="13">(F5+$F$56)/F57/$F$108</f>
        <v>8.2222222222222224E-2</v>
      </c>
      <c r="G109" s="40">
        <f t="shared" ref="G109:G119" si="14">(G5+$G$56)/G57/$G$108</f>
        <v>8.2222222222222224E-2</v>
      </c>
      <c r="H109" s="43">
        <f t="shared" ref="H109:H119" si="15">(H5+$H$56)/H57/$H$108</f>
        <v>7.7777777777777779E-2</v>
      </c>
      <c r="I109" s="43">
        <f t="shared" ref="I109:I119" si="16">(I5+$I$56)/I57/$I$108</f>
        <v>0.1</v>
      </c>
      <c r="J109" s="43">
        <f t="shared" ref="J109:J119" si="17">(J5+$J$56)/J57/$J$108</f>
        <v>0.10444444444444444</v>
      </c>
      <c r="K109" s="40">
        <f t="shared" ref="K109:K119" si="18">(K5+$K$56)/K57/$K$108</f>
        <v>0.10444444444444444</v>
      </c>
    </row>
    <row r="110" spans="1:11" ht="22.95" customHeight="1" x14ac:dyDescent="0.25">
      <c r="A110" s="341"/>
      <c r="B110" s="342" t="s">
        <v>107</v>
      </c>
      <c r="C110" s="342"/>
      <c r="D110" s="40">
        <f t="shared" si="11"/>
        <v>5.5555555555555552E-2</v>
      </c>
      <c r="E110" s="40">
        <f t="shared" si="12"/>
        <v>7.7777777777777779E-2</v>
      </c>
      <c r="F110" s="40">
        <f t="shared" si="13"/>
        <v>8.2222222222222224E-2</v>
      </c>
      <c r="G110" s="40">
        <f t="shared" si="14"/>
        <v>8.2222222222222224E-2</v>
      </c>
      <c r="H110" s="43">
        <f t="shared" si="15"/>
        <v>7.7777777777777779E-2</v>
      </c>
      <c r="I110" s="43">
        <f t="shared" si="16"/>
        <v>0.1</v>
      </c>
      <c r="J110" s="43">
        <f t="shared" si="17"/>
        <v>0.10444444444444444</v>
      </c>
      <c r="K110" s="40">
        <f t="shared" si="18"/>
        <v>0.10444444444444444</v>
      </c>
    </row>
    <row r="111" spans="1:11" ht="13.2" customHeight="1" x14ac:dyDescent="0.25">
      <c r="A111" s="341"/>
      <c r="B111" s="340" t="s">
        <v>77</v>
      </c>
      <c r="C111" s="340"/>
      <c r="D111" s="40">
        <f t="shared" si="11"/>
        <v>5.5555555555555552E-2</v>
      </c>
      <c r="E111" s="40">
        <f t="shared" si="12"/>
        <v>7.7777777777777779E-2</v>
      </c>
      <c r="F111" s="40">
        <f t="shared" si="13"/>
        <v>8.2222222222222224E-2</v>
      </c>
      <c r="G111" s="40">
        <f t="shared" si="14"/>
        <v>8.2222222222222224E-2</v>
      </c>
      <c r="H111" s="43">
        <f t="shared" si="15"/>
        <v>7.7777777777777779E-2</v>
      </c>
      <c r="I111" s="43">
        <f t="shared" si="16"/>
        <v>0.1</v>
      </c>
      <c r="J111" s="43">
        <f t="shared" si="17"/>
        <v>0.10444444444444444</v>
      </c>
      <c r="K111" s="40">
        <f t="shared" si="18"/>
        <v>0.10444444444444444</v>
      </c>
    </row>
    <row r="112" spans="1:11" ht="13.2" customHeight="1" x14ac:dyDescent="0.25">
      <c r="A112" s="341"/>
      <c r="B112" s="340" t="s">
        <v>78</v>
      </c>
      <c r="C112" s="340"/>
      <c r="D112" s="40">
        <f t="shared" si="11"/>
        <v>6.0386473429951688E-2</v>
      </c>
      <c r="E112" s="40">
        <f t="shared" si="12"/>
        <v>8.4541062801932368E-2</v>
      </c>
      <c r="F112" s="40">
        <f t="shared" si="13"/>
        <v>8.9371980676328511E-2</v>
      </c>
      <c r="G112" s="40">
        <f t="shared" si="14"/>
        <v>8.9371980676328511E-2</v>
      </c>
      <c r="H112" s="43">
        <f t="shared" si="15"/>
        <v>8.4541062801932368E-2</v>
      </c>
      <c r="I112" s="43">
        <f t="shared" si="16"/>
        <v>0.10869565217391304</v>
      </c>
      <c r="J112" s="43">
        <f t="shared" si="17"/>
        <v>0.11352657004830918</v>
      </c>
      <c r="K112" s="40">
        <f t="shared" si="18"/>
        <v>0.11352657004830918</v>
      </c>
    </row>
    <row r="113" spans="1:11" ht="13.2" customHeight="1" x14ac:dyDescent="0.25">
      <c r="A113" s="341"/>
      <c r="B113" s="340" t="s">
        <v>79</v>
      </c>
      <c r="C113" s="340"/>
      <c r="D113" s="40">
        <f t="shared" si="11"/>
        <v>9.2592592592592601E-2</v>
      </c>
      <c r="E113" s="40">
        <f t="shared" si="12"/>
        <v>0.12962962962962965</v>
      </c>
      <c r="F113" s="40">
        <f t="shared" si="13"/>
        <v>0.13703703703703704</v>
      </c>
      <c r="G113" s="40">
        <f t="shared" si="14"/>
        <v>0.13703703703703704</v>
      </c>
      <c r="H113" s="43">
        <f t="shared" si="15"/>
        <v>0.12962962962962965</v>
      </c>
      <c r="I113" s="43">
        <f t="shared" si="16"/>
        <v>0.16666666666666666</v>
      </c>
      <c r="J113" s="43">
        <f t="shared" si="17"/>
        <v>0.17407407407407408</v>
      </c>
      <c r="K113" s="40">
        <f t="shared" si="18"/>
        <v>0.17407407407407408</v>
      </c>
    </row>
    <row r="114" spans="1:11" ht="13.2" customHeight="1" x14ac:dyDescent="0.25">
      <c r="A114" s="341"/>
      <c r="B114" s="340" t="s">
        <v>80</v>
      </c>
      <c r="C114" s="340"/>
      <c r="D114" s="40">
        <f t="shared" si="11"/>
        <v>0.1388888888888889</v>
      </c>
      <c r="E114" s="40">
        <f t="shared" si="12"/>
        <v>0.19444444444444445</v>
      </c>
      <c r="F114" s="40">
        <f t="shared" si="13"/>
        <v>0.20555555555555557</v>
      </c>
      <c r="G114" s="40">
        <f t="shared" si="14"/>
        <v>0.20555555555555557</v>
      </c>
      <c r="H114" s="43">
        <f t="shared" si="15"/>
        <v>0.19444444444444445</v>
      </c>
      <c r="I114" s="43">
        <f t="shared" si="16"/>
        <v>0.25</v>
      </c>
      <c r="J114" s="43">
        <f t="shared" si="17"/>
        <v>0.26111111111111113</v>
      </c>
      <c r="K114" s="40">
        <f t="shared" si="18"/>
        <v>0.26111111111111113</v>
      </c>
    </row>
    <row r="115" spans="1:11" ht="13.2" customHeight="1" x14ac:dyDescent="0.25">
      <c r="A115" s="341"/>
      <c r="B115" s="340" t="s">
        <v>81</v>
      </c>
      <c r="C115" s="340"/>
      <c r="D115" s="40">
        <f t="shared" si="11"/>
        <v>6.9444444444444448E-2</v>
      </c>
      <c r="E115" s="40">
        <f t="shared" si="12"/>
        <v>9.7222222222222224E-2</v>
      </c>
      <c r="F115" s="40">
        <f t="shared" si="13"/>
        <v>0.10277777777777779</v>
      </c>
      <c r="G115" s="40">
        <f t="shared" si="14"/>
        <v>0.10277777777777779</v>
      </c>
      <c r="H115" s="43">
        <f t="shared" si="15"/>
        <v>9.7222222222222224E-2</v>
      </c>
      <c r="I115" s="43">
        <f t="shared" si="16"/>
        <v>0.125</v>
      </c>
      <c r="J115" s="43">
        <f t="shared" si="17"/>
        <v>0.13055555555555556</v>
      </c>
      <c r="K115" s="40">
        <f t="shared" si="18"/>
        <v>0.13055555555555556</v>
      </c>
    </row>
    <row r="116" spans="1:11" ht="13.2" customHeight="1" x14ac:dyDescent="0.25">
      <c r="A116" s="341"/>
      <c r="B116" s="340" t="s">
        <v>82</v>
      </c>
      <c r="C116" s="340"/>
      <c r="D116" s="40">
        <f t="shared" si="11"/>
        <v>7.716049382716049E-2</v>
      </c>
      <c r="E116" s="40">
        <f t="shared" si="12"/>
        <v>0.10802469135802469</v>
      </c>
      <c r="F116" s="40">
        <f t="shared" si="13"/>
        <v>0.11419753086419752</v>
      </c>
      <c r="G116" s="40">
        <f t="shared" si="14"/>
        <v>0.11419753086419752</v>
      </c>
      <c r="H116" s="43">
        <f t="shared" si="15"/>
        <v>0.10802469135802469</v>
      </c>
      <c r="I116" s="43">
        <f t="shared" si="16"/>
        <v>0.1388888888888889</v>
      </c>
      <c r="J116" s="43">
        <f t="shared" si="17"/>
        <v>0.14506172839506173</v>
      </c>
      <c r="K116" s="40">
        <f t="shared" si="18"/>
        <v>0.14506172839506173</v>
      </c>
    </row>
    <row r="117" spans="1:11" ht="13.2" customHeight="1" x14ac:dyDescent="0.25">
      <c r="A117" s="341"/>
      <c r="B117" s="340" t="s">
        <v>83</v>
      </c>
      <c r="C117" s="340"/>
      <c r="D117" s="40">
        <f t="shared" si="11"/>
        <v>9.2592592592592601E-2</v>
      </c>
      <c r="E117" s="40">
        <f t="shared" si="12"/>
        <v>0.12962962962962965</v>
      </c>
      <c r="F117" s="40">
        <f t="shared" si="13"/>
        <v>0.13703703703703704</v>
      </c>
      <c r="G117" s="40">
        <f t="shared" si="14"/>
        <v>0.13703703703703704</v>
      </c>
      <c r="H117" s="43">
        <f t="shared" si="15"/>
        <v>0.12962962962962965</v>
      </c>
      <c r="I117" s="43">
        <f t="shared" si="16"/>
        <v>0.16666666666666666</v>
      </c>
      <c r="J117" s="43">
        <f t="shared" si="17"/>
        <v>0.17407407407407408</v>
      </c>
      <c r="K117" s="40">
        <f t="shared" si="18"/>
        <v>0.17407407407407408</v>
      </c>
    </row>
    <row r="118" spans="1:11" ht="13.2" customHeight="1" x14ac:dyDescent="0.25">
      <c r="A118" s="341"/>
      <c r="B118" s="340" t="s">
        <v>84</v>
      </c>
      <c r="C118" s="340"/>
      <c r="D118" s="40">
        <f t="shared" si="11"/>
        <v>0.12626262626262627</v>
      </c>
      <c r="E118" s="40">
        <f t="shared" si="12"/>
        <v>0.17676767676767677</v>
      </c>
      <c r="F118" s="40">
        <f t="shared" si="13"/>
        <v>0.18686868686868688</v>
      </c>
      <c r="G118" s="40">
        <f t="shared" si="14"/>
        <v>0.18686868686868688</v>
      </c>
      <c r="H118" s="43">
        <f t="shared" si="15"/>
        <v>0.17676767676767677</v>
      </c>
      <c r="I118" s="43">
        <f t="shared" si="16"/>
        <v>0.22727272727272727</v>
      </c>
      <c r="J118" s="43">
        <f t="shared" si="17"/>
        <v>0.23737373737373735</v>
      </c>
      <c r="K118" s="40">
        <f t="shared" si="18"/>
        <v>0.23737373737373735</v>
      </c>
    </row>
    <row r="119" spans="1:11" ht="13.2" customHeight="1" x14ac:dyDescent="0.25">
      <c r="A119" s="341"/>
      <c r="B119" s="340" t="s">
        <v>85</v>
      </c>
      <c r="C119" s="340"/>
      <c r="D119" s="40">
        <f t="shared" si="11"/>
        <v>0.19841269841269843</v>
      </c>
      <c r="E119" s="40">
        <f t="shared" si="12"/>
        <v>0.27777777777777779</v>
      </c>
      <c r="F119" s="40">
        <f t="shared" si="13"/>
        <v>0.29365079365079366</v>
      </c>
      <c r="G119" s="40">
        <f t="shared" si="14"/>
        <v>0.29365079365079366</v>
      </c>
      <c r="H119" s="43">
        <f t="shared" si="15"/>
        <v>0.27777777777777779</v>
      </c>
      <c r="I119" s="43">
        <f t="shared" si="16"/>
        <v>0.35714285714285715</v>
      </c>
      <c r="J119" s="43">
        <f t="shared" si="17"/>
        <v>0.37301587301587302</v>
      </c>
      <c r="K119" s="40">
        <f t="shared" si="18"/>
        <v>0.37301587301587302</v>
      </c>
    </row>
    <row r="120" spans="1:11" ht="13.2" customHeight="1" x14ac:dyDescent="0.25">
      <c r="A120" s="341"/>
      <c r="B120" s="340" t="s">
        <v>86</v>
      </c>
      <c r="C120" s="340"/>
      <c r="D120" s="40">
        <f t="shared" si="11"/>
        <v>5.5555555555555552E-2</v>
      </c>
      <c r="E120" s="40">
        <f t="shared" si="12"/>
        <v>5.7777777777777782E-2</v>
      </c>
      <c r="F120" s="40">
        <f t="shared" si="13"/>
        <v>5.7777777777777782E-2</v>
      </c>
      <c r="G120" s="40"/>
      <c r="H120" s="43">
        <f>(H16)/H68/$H$108</f>
        <v>5.5555555555555552E-2</v>
      </c>
      <c r="I120" s="43">
        <f>(I16)/I68/$I$108</f>
        <v>5.7777777777777782E-2</v>
      </c>
      <c r="J120" s="43">
        <f>(J16)/J68/$J$108</f>
        <v>5.7777777777777782E-2</v>
      </c>
      <c r="K120" s="40"/>
    </row>
    <row r="121" spans="1:11" ht="13.2" customHeight="1" x14ac:dyDescent="0.25">
      <c r="A121" s="341"/>
      <c r="B121" s="340" t="s">
        <v>87</v>
      </c>
      <c r="C121" s="340"/>
      <c r="D121" s="40">
        <f t="shared" si="11"/>
        <v>5.5555555555555552E-2</v>
      </c>
      <c r="E121" s="40">
        <f t="shared" si="12"/>
        <v>5.7777777777777782E-2</v>
      </c>
      <c r="F121" s="40">
        <f t="shared" si="13"/>
        <v>5.7777777777777782E-2</v>
      </c>
      <c r="G121" s="44"/>
      <c r="H121" s="43">
        <f>(H17)/H69/$H$108</f>
        <v>5.5555555555555552E-2</v>
      </c>
      <c r="I121" s="43">
        <f>(I17)/I69/$I$108</f>
        <v>5.7777777777777782E-2</v>
      </c>
      <c r="J121" s="43">
        <f>(J17)/J69/$J$108</f>
        <v>5.7777777777777782E-2</v>
      </c>
      <c r="K121" s="44"/>
    </row>
    <row r="122" spans="1:11" ht="13.2" customHeight="1" x14ac:dyDescent="0.25">
      <c r="A122" s="341"/>
      <c r="B122" s="340" t="s">
        <v>88</v>
      </c>
      <c r="C122" s="340"/>
      <c r="D122" s="40">
        <f t="shared" si="11"/>
        <v>0.44444444444444442</v>
      </c>
      <c r="E122" s="40">
        <f t="shared" si="12"/>
        <v>0.55555555555555558</v>
      </c>
      <c r="F122" s="40">
        <f t="shared" si="13"/>
        <v>0.61111111111111116</v>
      </c>
      <c r="G122" s="44"/>
      <c r="H122" s="43">
        <f>(H18)/H70/$H$108</f>
        <v>0.44444444444444442</v>
      </c>
      <c r="I122" s="43">
        <f>(I18)/I70/$I$108</f>
        <v>0.55555555555555558</v>
      </c>
      <c r="J122" s="43">
        <f>(J18)/J70/$J$108</f>
        <v>0.61111111111111116</v>
      </c>
      <c r="K122" s="44"/>
    </row>
    <row r="123" spans="1:11" ht="13.2" customHeight="1" x14ac:dyDescent="0.25">
      <c r="A123" s="341"/>
      <c r="B123" s="340" t="s">
        <v>89</v>
      </c>
      <c r="C123" s="340"/>
      <c r="D123" s="40">
        <f>(D19)/D71/10/4/D108</f>
        <v>1.2500000000000001E-2</v>
      </c>
      <c r="E123" s="40">
        <f>(E19)/E71/10/4/E108</f>
        <v>2.361111111111111E-2</v>
      </c>
      <c r="F123" s="40">
        <f>(F19)/F71/10/4/F108</f>
        <v>2.6388888888888889E-2</v>
      </c>
      <c r="G123" s="44"/>
      <c r="H123" s="43">
        <f>(H19)/H71/10/4/H108</f>
        <v>1.2500000000000001E-2</v>
      </c>
      <c r="I123" s="43">
        <f>(I19)/I71/10/4/I108</f>
        <v>2.361111111111111E-2</v>
      </c>
      <c r="J123" s="43">
        <f>(J19)/J71/10/4/J108</f>
        <v>2.6388888888888889E-2</v>
      </c>
      <c r="K123" s="44"/>
    </row>
    <row r="124" spans="1:11" ht="13.8" customHeight="1" x14ac:dyDescent="0.25">
      <c r="A124" s="341"/>
      <c r="B124" s="343" t="s">
        <v>90</v>
      </c>
      <c r="C124" s="36" t="s">
        <v>91</v>
      </c>
      <c r="D124" s="40">
        <f t="shared" ref="D124:D131" si="19">(D20+$D$56)/D72/$D$108</f>
        <v>6.8321078431372542E-2</v>
      </c>
      <c r="E124" s="40">
        <f t="shared" ref="E124:E131" si="20">(E20+$E$56)/E72/$E$108</f>
        <v>9.7222222222222224E-2</v>
      </c>
      <c r="F124" s="40">
        <f t="shared" ref="F124:F131" si="21">(F20+$F$56)/F72/$F$108</f>
        <v>0.10277777777777779</v>
      </c>
      <c r="G124" s="44"/>
      <c r="H124" s="43">
        <f t="shared" ref="H124:H131" si="22">(H20+$H$56)/H72/$H$108</f>
        <v>9.6098856209150318E-2</v>
      </c>
      <c r="I124" s="43">
        <f t="shared" ref="I124:I131" si="23">(I20+$I$56)/I72/$I$108</f>
        <v>0.125</v>
      </c>
      <c r="J124" s="43">
        <f t="shared" ref="J124:J131" si="24">(J20+$J$56)/J72/$J$108</f>
        <v>0.13055555555555556</v>
      </c>
      <c r="K124" s="44"/>
    </row>
    <row r="125" spans="1:11" ht="13.8" x14ac:dyDescent="0.25">
      <c r="A125" s="341"/>
      <c r="B125" s="343"/>
      <c r="C125" s="36" t="s">
        <v>92</v>
      </c>
      <c r="D125" s="40">
        <f t="shared" si="19"/>
        <v>5.4656862745098039E-2</v>
      </c>
      <c r="E125" s="40">
        <f t="shared" si="20"/>
        <v>7.7777777777777779E-2</v>
      </c>
      <c r="F125" s="40">
        <f t="shared" si="21"/>
        <v>8.2222222222222224E-2</v>
      </c>
      <c r="G125" s="44"/>
      <c r="H125" s="43">
        <f t="shared" si="22"/>
        <v>7.6879084967320266E-2</v>
      </c>
      <c r="I125" s="43">
        <f t="shared" si="23"/>
        <v>0.1</v>
      </c>
      <c r="J125" s="43">
        <f t="shared" si="24"/>
        <v>0.10444444444444444</v>
      </c>
      <c r="K125" s="44"/>
    </row>
    <row r="126" spans="1:11" ht="13.8" x14ac:dyDescent="0.25">
      <c r="A126" s="341"/>
      <c r="B126" s="343"/>
      <c r="C126" s="36" t="s">
        <v>93</v>
      </c>
      <c r="D126" s="40">
        <f t="shared" si="19"/>
        <v>6.8321078431372542E-2</v>
      </c>
      <c r="E126" s="40">
        <f t="shared" si="20"/>
        <v>9.7222222222222224E-2</v>
      </c>
      <c r="F126" s="40">
        <f t="shared" si="21"/>
        <v>0.10277777777777779</v>
      </c>
      <c r="G126" s="44"/>
      <c r="H126" s="43">
        <f t="shared" si="22"/>
        <v>9.6098856209150318E-2</v>
      </c>
      <c r="I126" s="43">
        <f t="shared" si="23"/>
        <v>0.125</v>
      </c>
      <c r="J126" s="43">
        <f t="shared" si="24"/>
        <v>0.13055555555555556</v>
      </c>
      <c r="K126" s="44"/>
    </row>
    <row r="127" spans="1:11" ht="13.8" x14ac:dyDescent="0.25">
      <c r="A127" s="341"/>
      <c r="B127" s="343"/>
      <c r="C127" s="36" t="s">
        <v>94</v>
      </c>
      <c r="D127" s="40">
        <f t="shared" si="19"/>
        <v>5.4656862745098039E-2</v>
      </c>
      <c r="E127" s="40">
        <f t="shared" si="20"/>
        <v>7.7777777777777779E-2</v>
      </c>
      <c r="F127" s="40">
        <f t="shared" si="21"/>
        <v>8.2222222222222224E-2</v>
      </c>
      <c r="G127" s="44"/>
      <c r="H127" s="43">
        <f t="shared" si="22"/>
        <v>7.6879084967320266E-2</v>
      </c>
      <c r="I127" s="43">
        <f t="shared" si="23"/>
        <v>0.1</v>
      </c>
      <c r="J127" s="43">
        <f t="shared" si="24"/>
        <v>0.10444444444444444</v>
      </c>
      <c r="K127" s="44"/>
    </row>
    <row r="128" spans="1:11" ht="13.8" x14ac:dyDescent="0.25">
      <c r="A128" s="341"/>
      <c r="B128" s="343"/>
      <c r="C128" s="36" t="s">
        <v>95</v>
      </c>
      <c r="D128" s="40">
        <f t="shared" si="19"/>
        <v>5.4656862745098039E-2</v>
      </c>
      <c r="E128" s="40">
        <f t="shared" si="20"/>
        <v>7.7777777777777779E-2</v>
      </c>
      <c r="F128" s="40">
        <f t="shared" si="21"/>
        <v>8.2222222222222224E-2</v>
      </c>
      <c r="G128" s="44"/>
      <c r="H128" s="43">
        <f t="shared" si="22"/>
        <v>7.6879084967320266E-2</v>
      </c>
      <c r="I128" s="43">
        <f t="shared" si="23"/>
        <v>0.1</v>
      </c>
      <c r="J128" s="43">
        <f t="shared" si="24"/>
        <v>0.10444444444444444</v>
      </c>
      <c r="K128" s="44"/>
    </row>
    <row r="129" spans="1:11" ht="27.6" x14ac:dyDescent="0.25">
      <c r="A129" s="341"/>
      <c r="B129" s="343"/>
      <c r="C129" s="36" t="s">
        <v>96</v>
      </c>
      <c r="D129" s="40">
        <f t="shared" si="19"/>
        <v>6.8321078431372542E-2</v>
      </c>
      <c r="E129" s="40">
        <f t="shared" si="20"/>
        <v>9.7222222222222224E-2</v>
      </c>
      <c r="F129" s="40">
        <f t="shared" si="21"/>
        <v>0.10277777777777779</v>
      </c>
      <c r="G129" s="44"/>
      <c r="H129" s="43">
        <f t="shared" si="22"/>
        <v>9.6098856209150318E-2</v>
      </c>
      <c r="I129" s="43">
        <f t="shared" si="23"/>
        <v>0.125</v>
      </c>
      <c r="J129" s="43">
        <f t="shared" si="24"/>
        <v>0.13055555555555556</v>
      </c>
      <c r="K129" s="44"/>
    </row>
    <row r="130" spans="1:11" ht="13.8" x14ac:dyDescent="0.25">
      <c r="A130" s="341"/>
      <c r="B130" s="343"/>
      <c r="C130" s="36" t="s">
        <v>97</v>
      </c>
      <c r="D130" s="40">
        <f t="shared" si="19"/>
        <v>5.4656862745098039E-2</v>
      </c>
      <c r="E130" s="40">
        <f t="shared" si="20"/>
        <v>7.7777777777777779E-2</v>
      </c>
      <c r="F130" s="40">
        <f t="shared" si="21"/>
        <v>8.2222222222222224E-2</v>
      </c>
      <c r="G130" s="44"/>
      <c r="H130" s="43">
        <f t="shared" si="22"/>
        <v>7.6879084967320266E-2</v>
      </c>
      <c r="I130" s="43">
        <f t="shared" si="23"/>
        <v>0.1</v>
      </c>
      <c r="J130" s="43">
        <f t="shared" si="24"/>
        <v>0.10444444444444444</v>
      </c>
      <c r="K130" s="44"/>
    </row>
    <row r="131" spans="1:11" ht="27.6" x14ac:dyDescent="0.25">
      <c r="A131" s="341"/>
      <c r="B131" s="343"/>
      <c r="C131" s="36" t="s">
        <v>98</v>
      </c>
      <c r="D131" s="40">
        <f t="shared" si="19"/>
        <v>6.8321078431372542E-2</v>
      </c>
      <c r="E131" s="40">
        <f t="shared" si="20"/>
        <v>9.7222222222222224E-2</v>
      </c>
      <c r="F131" s="40">
        <f t="shared" si="21"/>
        <v>0.10277777777777779</v>
      </c>
      <c r="G131" s="44"/>
      <c r="H131" s="43">
        <f t="shared" si="22"/>
        <v>9.6098856209150318E-2</v>
      </c>
      <c r="I131" s="43">
        <f t="shared" si="23"/>
        <v>0.125</v>
      </c>
      <c r="J131" s="43">
        <f t="shared" si="24"/>
        <v>0.13055555555555556</v>
      </c>
      <c r="K131" s="44"/>
    </row>
    <row r="132" spans="1:11" ht="27.6" x14ac:dyDescent="0.25">
      <c r="A132" s="341"/>
      <c r="B132" s="343"/>
      <c r="C132" s="36" t="s">
        <v>99</v>
      </c>
      <c r="D132" s="40"/>
      <c r="E132" s="40"/>
      <c r="F132" s="40"/>
      <c r="G132" s="44"/>
      <c r="H132" s="43"/>
      <c r="I132" s="43"/>
      <c r="J132" s="43"/>
      <c r="K132" s="44"/>
    </row>
    <row r="133" spans="1:11" ht="13.8" customHeight="1" x14ac:dyDescent="0.25">
      <c r="A133" s="341"/>
      <c r="B133" s="343" t="s">
        <v>100</v>
      </c>
      <c r="C133" s="36" t="s">
        <v>91</v>
      </c>
      <c r="D133" s="40">
        <f t="shared" ref="D133:D140" si="25">(D29+$D$56)/D81/$D$108</f>
        <v>0.20833333333333334</v>
      </c>
      <c r="E133" s="40">
        <f t="shared" ref="E133:E140" si="26">(E29+$E$56)/E81/$E$108</f>
        <v>0.29074074074074074</v>
      </c>
      <c r="F133" s="40">
        <f t="shared" ref="F133:F140" si="27">(F29+$F$56)/F81/$F$108</f>
        <v>0.31481481481481483</v>
      </c>
      <c r="G133" s="44"/>
      <c r="H133" s="43">
        <f t="shared" ref="H133:H140" si="28">(H29+$H$56)/H81/$H$108</f>
        <v>0.30092592592592593</v>
      </c>
      <c r="I133" s="43">
        <f t="shared" ref="I133:I140" si="29">(I29+$I$56)/I81/$I$108</f>
        <v>0.3833333333333333</v>
      </c>
      <c r="J133" s="43">
        <f t="shared" ref="J133:J140" si="30">(J29+$J$56)/J81/$J$108</f>
        <v>0.40740740740740738</v>
      </c>
      <c r="K133" s="44"/>
    </row>
    <row r="134" spans="1:11" ht="13.8" x14ac:dyDescent="0.25">
      <c r="A134" s="341"/>
      <c r="B134" s="343"/>
      <c r="C134" s="36" t="s">
        <v>92</v>
      </c>
      <c r="D134" s="40">
        <f t="shared" si="25"/>
        <v>0.17857142857142858</v>
      </c>
      <c r="E134" s="40">
        <f t="shared" si="26"/>
        <v>0.24920634920634921</v>
      </c>
      <c r="F134" s="40">
        <f t="shared" si="27"/>
        <v>0.26984126984126983</v>
      </c>
      <c r="G134" s="44"/>
      <c r="H134" s="43">
        <f t="shared" si="28"/>
        <v>0.25793650793650796</v>
      </c>
      <c r="I134" s="43">
        <f t="shared" si="29"/>
        <v>0.32857142857142851</v>
      </c>
      <c r="J134" s="43">
        <f t="shared" si="30"/>
        <v>0.34920634920634919</v>
      </c>
      <c r="K134" s="44"/>
    </row>
    <row r="135" spans="1:11" ht="13.8" x14ac:dyDescent="0.25">
      <c r="A135" s="341"/>
      <c r="B135" s="343"/>
      <c r="C135" s="36" t="s">
        <v>93</v>
      </c>
      <c r="D135" s="40">
        <f t="shared" si="25"/>
        <v>0.1388888888888889</v>
      </c>
      <c r="E135" s="40">
        <f t="shared" si="26"/>
        <v>0.19382716049382717</v>
      </c>
      <c r="F135" s="40">
        <f t="shared" si="27"/>
        <v>0.20987654320987653</v>
      </c>
      <c r="G135" s="44"/>
      <c r="H135" s="43">
        <f t="shared" si="28"/>
        <v>0.20061728395061729</v>
      </c>
      <c r="I135" s="43">
        <f t="shared" si="29"/>
        <v>0.25555555555555554</v>
      </c>
      <c r="J135" s="43">
        <f t="shared" si="30"/>
        <v>0.27160493827160498</v>
      </c>
      <c r="K135" s="44"/>
    </row>
    <row r="136" spans="1:11" ht="13.8" x14ac:dyDescent="0.25">
      <c r="A136" s="341"/>
      <c r="B136" s="343"/>
      <c r="C136" s="36" t="s">
        <v>94</v>
      </c>
      <c r="D136" s="40">
        <f t="shared" si="25"/>
        <v>0.10416666666666667</v>
      </c>
      <c r="E136" s="40">
        <f t="shared" si="26"/>
        <v>0.14537037037037037</v>
      </c>
      <c r="F136" s="40">
        <f t="shared" si="27"/>
        <v>0.15740740740740741</v>
      </c>
      <c r="G136" s="44"/>
      <c r="H136" s="43">
        <f t="shared" si="28"/>
        <v>0.15046296296296297</v>
      </c>
      <c r="I136" s="43">
        <f t="shared" si="29"/>
        <v>0.19166666666666665</v>
      </c>
      <c r="J136" s="43">
        <f t="shared" si="30"/>
        <v>0.20370370370370369</v>
      </c>
      <c r="K136" s="44"/>
    </row>
    <row r="137" spans="1:11" ht="13.8" x14ac:dyDescent="0.25">
      <c r="A137" s="341"/>
      <c r="B137" s="343"/>
      <c r="C137" s="36" t="s">
        <v>95</v>
      </c>
      <c r="D137" s="40">
        <f t="shared" si="25"/>
        <v>0.10416666666666667</v>
      </c>
      <c r="E137" s="40">
        <f t="shared" si="26"/>
        <v>0.14537037037037037</v>
      </c>
      <c r="F137" s="40">
        <f t="shared" si="27"/>
        <v>0.15740740740740741</v>
      </c>
      <c r="G137" s="44"/>
      <c r="H137" s="43">
        <f t="shared" si="28"/>
        <v>0.15046296296296297</v>
      </c>
      <c r="I137" s="43">
        <f t="shared" si="29"/>
        <v>0.19166666666666665</v>
      </c>
      <c r="J137" s="43">
        <f t="shared" si="30"/>
        <v>0.20370370370370369</v>
      </c>
      <c r="K137" s="44"/>
    </row>
    <row r="138" spans="1:11" ht="27.6" x14ac:dyDescent="0.25">
      <c r="A138" s="341"/>
      <c r="B138" s="343"/>
      <c r="C138" s="36" t="s">
        <v>96</v>
      </c>
      <c r="D138" s="40">
        <f t="shared" si="25"/>
        <v>0.25</v>
      </c>
      <c r="E138" s="40">
        <f t="shared" si="26"/>
        <v>0.34888888888888886</v>
      </c>
      <c r="F138" s="40">
        <f t="shared" si="27"/>
        <v>0.37777777777777777</v>
      </c>
      <c r="G138" s="44"/>
      <c r="H138" s="43">
        <f t="shared" si="28"/>
        <v>0.3611111111111111</v>
      </c>
      <c r="I138" s="43">
        <f t="shared" si="29"/>
        <v>0.45999999999999996</v>
      </c>
      <c r="J138" s="43">
        <f t="shared" si="30"/>
        <v>0.48888888888888893</v>
      </c>
      <c r="K138" s="44"/>
    </row>
    <row r="139" spans="1:11" ht="13.8" x14ac:dyDescent="0.25">
      <c r="A139" s="341"/>
      <c r="B139" s="343"/>
      <c r="C139" s="36" t="s">
        <v>97</v>
      </c>
      <c r="D139" s="40">
        <f t="shared" si="25"/>
        <v>0.10416666666666667</v>
      </c>
      <c r="E139" s="40">
        <f t="shared" si="26"/>
        <v>0.14537037037037037</v>
      </c>
      <c r="F139" s="40">
        <f t="shared" si="27"/>
        <v>0.15740740740740741</v>
      </c>
      <c r="G139" s="44"/>
      <c r="H139" s="43">
        <f t="shared" si="28"/>
        <v>0.15046296296296297</v>
      </c>
      <c r="I139" s="43">
        <f t="shared" si="29"/>
        <v>0.19166666666666665</v>
      </c>
      <c r="J139" s="43">
        <f t="shared" si="30"/>
        <v>0.20370370370370369</v>
      </c>
      <c r="K139" s="44"/>
    </row>
    <row r="140" spans="1:11" ht="27.6" x14ac:dyDescent="0.25">
      <c r="A140" s="341"/>
      <c r="B140" s="343"/>
      <c r="C140" s="36" t="s">
        <v>98</v>
      </c>
      <c r="D140" s="40">
        <f t="shared" si="25"/>
        <v>0.10416666666666667</v>
      </c>
      <c r="E140" s="40">
        <f t="shared" si="26"/>
        <v>0.14537037037037037</v>
      </c>
      <c r="F140" s="40">
        <f t="shared" si="27"/>
        <v>0.15740740740740741</v>
      </c>
      <c r="G140" s="44"/>
      <c r="H140" s="43">
        <f t="shared" si="28"/>
        <v>0.15046296296296297</v>
      </c>
      <c r="I140" s="43">
        <f t="shared" si="29"/>
        <v>0.19166666666666665</v>
      </c>
      <c r="J140" s="43">
        <f t="shared" si="30"/>
        <v>0.20370370370370369</v>
      </c>
      <c r="K140" s="44"/>
    </row>
    <row r="141" spans="1:11" ht="27.6" x14ac:dyDescent="0.25">
      <c r="A141" s="341"/>
      <c r="B141" s="343"/>
      <c r="C141" s="36" t="s">
        <v>99</v>
      </c>
      <c r="D141" s="40"/>
      <c r="E141" s="40"/>
      <c r="F141" s="40"/>
      <c r="G141" s="44"/>
      <c r="H141" s="43"/>
      <c r="I141" s="43"/>
      <c r="J141" s="43"/>
      <c r="K141" s="44"/>
    </row>
    <row r="142" spans="1:11" ht="13.8" customHeight="1" x14ac:dyDescent="0.25">
      <c r="A142" s="341"/>
      <c r="B142" s="343" t="s">
        <v>101</v>
      </c>
      <c r="C142" s="36" t="s">
        <v>91</v>
      </c>
      <c r="D142" s="40">
        <f>(D38+$D$56)/D90/$D$108</f>
        <v>0.25</v>
      </c>
      <c r="E142" s="40">
        <f>(E38+$E$56)/E90/$E$108</f>
        <v>0.34888888888888886</v>
      </c>
      <c r="F142" s="40">
        <f>(F38+$F$56)/F90/$F$108</f>
        <v>0.37777777777777777</v>
      </c>
      <c r="G142" s="44"/>
      <c r="H142" s="43">
        <f>(H38+$H$56)/H90/$H$108</f>
        <v>0.3611111111111111</v>
      </c>
      <c r="I142" s="43">
        <f>(I38+$I$56)/I90/$I$108</f>
        <v>0.45999999999999996</v>
      </c>
      <c r="J142" s="43">
        <f>(J38+$J$56)/J90/$J$108</f>
        <v>0.48888888888888893</v>
      </c>
      <c r="K142" s="44"/>
    </row>
    <row r="143" spans="1:11" ht="13.8" x14ac:dyDescent="0.25">
      <c r="A143" s="341"/>
      <c r="B143" s="343"/>
      <c r="C143" s="36" t="s">
        <v>92</v>
      </c>
      <c r="D143" s="40">
        <f>(D39+$D$56)/D91/$D$108</f>
        <v>0.25</v>
      </c>
      <c r="E143" s="40">
        <f>(E39+$E$56)/E91/$E$108</f>
        <v>0.34888888888888886</v>
      </c>
      <c r="F143" s="40">
        <f>(F39+$F$56)/F91/$F$108</f>
        <v>0.37777777777777777</v>
      </c>
      <c r="G143" s="44"/>
      <c r="H143" s="43">
        <f>(H39+$H$56)/H91/$H$108</f>
        <v>0.3611111111111111</v>
      </c>
      <c r="I143" s="43">
        <f>(I39+$I$56)/I91/$I$108</f>
        <v>0.45999999999999996</v>
      </c>
      <c r="J143" s="43">
        <f>(J39+$J$56)/J91/$J$108</f>
        <v>0.48888888888888893</v>
      </c>
      <c r="K143" s="44"/>
    </row>
    <row r="144" spans="1:11" ht="13.8" x14ac:dyDescent="0.25">
      <c r="A144" s="341"/>
      <c r="B144" s="343"/>
      <c r="C144" s="36" t="s">
        <v>93</v>
      </c>
      <c r="D144" s="40">
        <f>(D40+$D$56)/D92/$D$108</f>
        <v>0.17857142857142858</v>
      </c>
      <c r="E144" s="40">
        <f>(E40+$E$56)/E92/$E$108</f>
        <v>0.24920634920634921</v>
      </c>
      <c r="F144" s="40">
        <f>(F40+$F$56)/F92/$F$108</f>
        <v>0.26984126984126983</v>
      </c>
      <c r="G144" s="44"/>
      <c r="H144" s="43">
        <f>(H40+$H$56)/H92/$H$108</f>
        <v>0.25793650793650796</v>
      </c>
      <c r="I144" s="43">
        <f>(I40+$I$56)/I92/$I$108</f>
        <v>0.32857142857142851</v>
      </c>
      <c r="J144" s="43">
        <f>(J40+$J$56)/J92/$J$108</f>
        <v>0.34920634920634919</v>
      </c>
      <c r="K144" s="44"/>
    </row>
    <row r="145" spans="1:11" ht="13.8" x14ac:dyDescent="0.25">
      <c r="A145" s="341"/>
      <c r="B145" s="343"/>
      <c r="C145" s="36" t="s">
        <v>94</v>
      </c>
      <c r="D145" s="40">
        <f>(D41+$D$56)/D93/$D$108</f>
        <v>0.1388888888888889</v>
      </c>
      <c r="E145" s="40">
        <f>(E41+$E$56)/E93/$E$108</f>
        <v>0.19382716049382717</v>
      </c>
      <c r="F145" s="40">
        <f>(F41+$F$56)/F93/$F$108</f>
        <v>0.20987654320987653</v>
      </c>
      <c r="G145" s="44"/>
      <c r="H145" s="43">
        <f>(H41+$H$56)/H93/$H$108</f>
        <v>0.20061728395061729</v>
      </c>
      <c r="I145" s="43">
        <f>(I41+$I$56)/I93/$I$108</f>
        <v>0.25555555555555554</v>
      </c>
      <c r="J145" s="43">
        <f>(J41+$J$56)/J93/$J$108</f>
        <v>0.27160493827160498</v>
      </c>
      <c r="K145" s="44"/>
    </row>
    <row r="146" spans="1:11" ht="13.8" x14ac:dyDescent="0.25">
      <c r="A146" s="341"/>
      <c r="B146" s="343"/>
      <c r="C146" s="36" t="s">
        <v>95</v>
      </c>
      <c r="D146" s="40"/>
      <c r="E146" s="40"/>
      <c r="F146" s="40"/>
      <c r="G146" s="44"/>
      <c r="H146" s="43"/>
      <c r="I146" s="43"/>
      <c r="J146" s="43"/>
      <c r="K146" s="44"/>
    </row>
    <row r="147" spans="1:11" ht="27.6" x14ac:dyDescent="0.25">
      <c r="A147" s="341"/>
      <c r="B147" s="343"/>
      <c r="C147" s="36" t="s">
        <v>96</v>
      </c>
      <c r="D147" s="40">
        <f>(D43+$D$56)/D95/$D$108</f>
        <v>0.25</v>
      </c>
      <c r="E147" s="40">
        <f>(E43+$E$56)/E95/$E$108</f>
        <v>0.34888888888888886</v>
      </c>
      <c r="F147" s="40">
        <f>(F43+$F$56)/F95/$F$108</f>
        <v>0.37777777777777777</v>
      </c>
      <c r="G147" s="44"/>
      <c r="H147" s="43">
        <f>(H43+$H$56)/H95/$H$108</f>
        <v>0.3611111111111111</v>
      </c>
      <c r="I147" s="43">
        <f>(I43+$I$56)/I95/$I$108</f>
        <v>0.45999999999999996</v>
      </c>
      <c r="J147" s="43">
        <f>(J43+$J$56)/J95/$J$108</f>
        <v>0.48888888888888893</v>
      </c>
      <c r="K147" s="44"/>
    </row>
    <row r="148" spans="1:11" ht="13.8" x14ac:dyDescent="0.25">
      <c r="A148" s="341"/>
      <c r="B148" s="343"/>
      <c r="C148" s="36" t="s">
        <v>97</v>
      </c>
      <c r="D148" s="40"/>
      <c r="E148" s="40"/>
      <c r="F148" s="40"/>
      <c r="G148" s="44"/>
      <c r="H148" s="43"/>
      <c r="I148" s="43"/>
      <c r="J148" s="43"/>
      <c r="K148" s="44"/>
    </row>
    <row r="149" spans="1:11" ht="27.6" x14ac:dyDescent="0.25">
      <c r="A149" s="341"/>
      <c r="B149" s="343"/>
      <c r="C149" s="36" t="s">
        <v>98</v>
      </c>
      <c r="D149" s="40">
        <f>(D45+$D$56)/D97/$D$108</f>
        <v>0.1388888888888889</v>
      </c>
      <c r="E149" s="40">
        <f>(E45+$E$56)/E97/$E$108</f>
        <v>0.19382716049382717</v>
      </c>
      <c r="F149" s="40">
        <f>(F45+$F$56)/F97/$F$108</f>
        <v>0.20987654320987653</v>
      </c>
      <c r="G149" s="44"/>
      <c r="H149" s="43">
        <f>(H45+$H$56)/H97/$H$108</f>
        <v>0.20061728395061729</v>
      </c>
      <c r="I149" s="43">
        <f>(I45+$I$56)/I97/$I$108</f>
        <v>0.25555555555555554</v>
      </c>
      <c r="J149" s="43">
        <f>(J45+$J$56)/J97/$J$108</f>
        <v>0.27160493827160498</v>
      </c>
      <c r="K149" s="44"/>
    </row>
    <row r="150" spans="1:11" ht="27.6" x14ac:dyDescent="0.25">
      <c r="A150" s="341"/>
      <c r="B150" s="343"/>
      <c r="C150" s="36" t="s">
        <v>99</v>
      </c>
      <c r="D150" s="40">
        <f>(D46+$D$56)/D98/$D$108</f>
        <v>0.10416666666666667</v>
      </c>
      <c r="E150" s="40">
        <f>(E46+$E$56)/E98/$E$108</f>
        <v>0.14537037037037037</v>
      </c>
      <c r="F150" s="40">
        <f>(F46+$F$56)/F98/$F$108</f>
        <v>0.15740740740740741</v>
      </c>
      <c r="G150" s="44"/>
      <c r="H150" s="43">
        <f>(H46+$H$56)/H98/$H$108</f>
        <v>0.15046296296296297</v>
      </c>
      <c r="I150" s="43">
        <f>(I46+$I$56)/I98/$I$108</f>
        <v>0.19166666666666665</v>
      </c>
      <c r="J150" s="43">
        <f>(J46+$J$56)/J98/$J$108</f>
        <v>0.20370370370370369</v>
      </c>
      <c r="K150" s="44"/>
    </row>
    <row r="151" spans="1:11" ht="13.8" customHeight="1" x14ac:dyDescent="0.25">
      <c r="A151" s="341"/>
      <c r="B151" s="343" t="s">
        <v>102</v>
      </c>
      <c r="C151" s="36" t="s">
        <v>91</v>
      </c>
      <c r="D151" s="40">
        <f>(D47+$D$56)/D99/$D$108</f>
        <v>0.25</v>
      </c>
      <c r="E151" s="40">
        <f>(E47+$E$56)/E99/$E$108</f>
        <v>0.34888888888888886</v>
      </c>
      <c r="F151" s="40">
        <f>(F47+$F$56)/F99/$F$108</f>
        <v>0.37777777777777777</v>
      </c>
      <c r="G151" s="44"/>
      <c r="H151" s="43">
        <f>(H47+$H$56)/H99/$H$108</f>
        <v>0.3611111111111111</v>
      </c>
      <c r="I151" s="43">
        <f>(I47+$I$56)/I99/$I$108</f>
        <v>0.45999999999999996</v>
      </c>
      <c r="J151" s="43">
        <f>(J47+$J$56)/J99/$J$108</f>
        <v>0.48888888888888893</v>
      </c>
      <c r="K151" s="44"/>
    </row>
    <row r="152" spans="1:11" ht="13.8" x14ac:dyDescent="0.25">
      <c r="A152" s="341"/>
      <c r="B152" s="343"/>
      <c r="C152" s="36" t="s">
        <v>92</v>
      </c>
      <c r="D152" s="40"/>
      <c r="E152" s="40"/>
      <c r="F152" s="40"/>
      <c r="G152" s="44"/>
      <c r="H152" s="43"/>
      <c r="I152" s="43"/>
      <c r="J152" s="43"/>
      <c r="K152" s="44"/>
    </row>
    <row r="153" spans="1:11" ht="13.8" x14ac:dyDescent="0.25">
      <c r="A153" s="341"/>
      <c r="B153" s="343"/>
      <c r="C153" s="36" t="s">
        <v>93</v>
      </c>
      <c r="D153" s="40">
        <f>(D49+$D$56)/D101/$D$108</f>
        <v>0.25</v>
      </c>
      <c r="E153" s="40">
        <f>(E49+$E$56)/E101/$E$108</f>
        <v>0.34888888888888886</v>
      </c>
      <c r="F153" s="40">
        <f>(F49+$F$56)/F101/$F$108</f>
        <v>0.37777777777777777</v>
      </c>
      <c r="G153" s="44"/>
      <c r="H153" s="43">
        <f>(H49+$H$56)/H101/$H$108</f>
        <v>0.3611111111111111</v>
      </c>
      <c r="I153" s="43">
        <f>(I49+$I$56)/I101/$I$108</f>
        <v>0.45999999999999996</v>
      </c>
      <c r="J153" s="43">
        <f>(J49+$J$56)/J101/$J$108</f>
        <v>0.48888888888888893</v>
      </c>
      <c r="K153" s="44"/>
    </row>
    <row r="154" spans="1:11" ht="13.8" x14ac:dyDescent="0.25">
      <c r="A154" s="341"/>
      <c r="B154" s="343"/>
      <c r="C154" s="36" t="s">
        <v>94</v>
      </c>
      <c r="D154" s="40"/>
      <c r="E154" s="40"/>
      <c r="F154" s="40"/>
      <c r="G154" s="44"/>
      <c r="H154" s="43"/>
      <c r="I154" s="43"/>
      <c r="J154" s="43"/>
      <c r="K154" s="44"/>
    </row>
    <row r="155" spans="1:11" ht="13.8" x14ac:dyDescent="0.25">
      <c r="A155" s="341"/>
      <c r="B155" s="343"/>
      <c r="C155" s="36" t="s">
        <v>95</v>
      </c>
      <c r="D155" s="40"/>
      <c r="E155" s="40"/>
      <c r="F155" s="40"/>
      <c r="G155" s="44"/>
      <c r="H155" s="43"/>
      <c r="I155" s="43"/>
      <c r="J155" s="43"/>
      <c r="K155" s="44"/>
    </row>
    <row r="156" spans="1:11" ht="27.6" x14ac:dyDescent="0.25">
      <c r="A156" s="341"/>
      <c r="B156" s="343"/>
      <c r="C156" s="36" t="s">
        <v>96</v>
      </c>
      <c r="D156" s="40">
        <f>(D52+$D$56)/D104/$D$108</f>
        <v>0.25</v>
      </c>
      <c r="E156" s="40">
        <f>(E52+$E$56)/E104/$E$108</f>
        <v>0.34888888888888886</v>
      </c>
      <c r="F156" s="40">
        <f>(F52+$F$56)/F104/$F$108</f>
        <v>0.37777777777777777</v>
      </c>
      <c r="G156" s="44"/>
      <c r="H156" s="43">
        <f>(H52+$H$56)/H104/$H$108</f>
        <v>0.3611111111111111</v>
      </c>
      <c r="I156" s="43">
        <f>(I52+$I$56)/I104/$I$108</f>
        <v>0.45999999999999996</v>
      </c>
      <c r="J156" s="43">
        <f>(J52+$J$56)/J104/$J$108</f>
        <v>0.48888888888888893</v>
      </c>
      <c r="K156" s="44"/>
    </row>
    <row r="157" spans="1:11" ht="13.8" x14ac:dyDescent="0.25">
      <c r="A157" s="341"/>
      <c r="B157" s="343"/>
      <c r="C157" s="36" t="s">
        <v>97</v>
      </c>
      <c r="D157" s="40"/>
      <c r="E157" s="40"/>
      <c r="F157" s="40"/>
      <c r="G157" s="44"/>
      <c r="H157" s="43"/>
      <c r="I157" s="43"/>
      <c r="J157" s="43"/>
      <c r="K157" s="44"/>
    </row>
    <row r="158" spans="1:11" ht="27.6" x14ac:dyDescent="0.25">
      <c r="A158" s="341"/>
      <c r="B158" s="343"/>
      <c r="C158" s="36" t="s">
        <v>98</v>
      </c>
      <c r="D158" s="40">
        <f>(D54+$D$56)/D106/$D$108</f>
        <v>0.25</v>
      </c>
      <c r="E158" s="40">
        <f>(E54+$E$56)/E106/$E$108</f>
        <v>0.34888888888888886</v>
      </c>
      <c r="F158" s="40">
        <f>(F54+$F$56)/F106/$F$108</f>
        <v>0.37777777777777777</v>
      </c>
      <c r="G158" s="44"/>
      <c r="H158" s="43">
        <f>(H54+$H$56)/H106/$H$108</f>
        <v>0.3611111111111111</v>
      </c>
      <c r="I158" s="43">
        <f>(I54+$I$56)/I106/$I$108</f>
        <v>0.45999999999999996</v>
      </c>
      <c r="J158" s="43">
        <f>(J54+$J$56)/J106/$J$108</f>
        <v>0.48888888888888893</v>
      </c>
      <c r="K158" s="44"/>
    </row>
    <row r="159" spans="1:11" ht="27.6" x14ac:dyDescent="0.25">
      <c r="A159" s="341"/>
      <c r="B159" s="343"/>
      <c r="C159" s="36" t="s">
        <v>99</v>
      </c>
      <c r="D159" s="40">
        <f>(D55+$D$56)/D107/$D$108</f>
        <v>0.25</v>
      </c>
      <c r="E159" s="40">
        <f>(E55+$E$56)/E107/$E$108</f>
        <v>0.34888888888888886</v>
      </c>
      <c r="F159" s="40">
        <f>(F55+$F$56)/F107/$F$108</f>
        <v>0.37777777777777777</v>
      </c>
      <c r="G159" s="44"/>
      <c r="H159" s="43">
        <f>(H55+$H$56)/H107/$H$108</f>
        <v>0.3611111111111111</v>
      </c>
      <c r="I159" s="43">
        <f>(I55+$I$56)/I107/$I$108</f>
        <v>0.45999999999999996</v>
      </c>
      <c r="J159" s="43">
        <f>(J55+$J$56)/J107/$J$108</f>
        <v>0.48888888888888893</v>
      </c>
      <c r="K159" s="44"/>
    </row>
    <row r="160" spans="1:11" ht="13.2" customHeight="1" x14ac:dyDescent="0.25">
      <c r="A160" s="341" t="s">
        <v>108</v>
      </c>
      <c r="B160" s="340" t="s">
        <v>104</v>
      </c>
      <c r="C160" s="340"/>
      <c r="D160" s="45">
        <f t="shared" ref="D160:F174" si="31">H160</f>
        <v>1.002</v>
      </c>
      <c r="E160" s="45">
        <f t="shared" si="31"/>
        <v>1.1299999999999999</v>
      </c>
      <c r="F160" s="45">
        <f t="shared" si="31"/>
        <v>1.35</v>
      </c>
      <c r="G160" s="46">
        <v>1.45</v>
      </c>
      <c r="H160" s="47">
        <v>1.002</v>
      </c>
      <c r="I160" s="47">
        <v>1.1299999999999999</v>
      </c>
      <c r="J160" s="47">
        <v>1.35</v>
      </c>
      <c r="K160" s="46">
        <v>1.45</v>
      </c>
    </row>
    <row r="161" spans="1:12" ht="15.6" customHeight="1" x14ac:dyDescent="0.25">
      <c r="A161" s="341"/>
      <c r="B161" s="342" t="s">
        <v>76</v>
      </c>
      <c r="C161" s="342"/>
      <c r="D161" s="45">
        <f t="shared" si="31"/>
        <v>1.0069999999999999</v>
      </c>
      <c r="E161" s="45">
        <f t="shared" si="31"/>
        <v>1.135</v>
      </c>
      <c r="F161" s="45">
        <f t="shared" si="31"/>
        <v>1.5</v>
      </c>
      <c r="G161" s="46">
        <f>F161</f>
        <v>1.5</v>
      </c>
      <c r="H161" s="47">
        <v>1.0069999999999999</v>
      </c>
      <c r="I161" s="47">
        <v>1.135</v>
      </c>
      <c r="J161" s="47">
        <v>1.5</v>
      </c>
      <c r="K161" s="46">
        <f>J161</f>
        <v>1.5</v>
      </c>
    </row>
    <row r="162" spans="1:12" ht="13.2" customHeight="1" x14ac:dyDescent="0.25">
      <c r="A162" s="341"/>
      <c r="B162" s="340" t="s">
        <v>77</v>
      </c>
      <c r="C162" s="340"/>
      <c r="D162" s="45">
        <f t="shared" si="31"/>
        <v>1.002</v>
      </c>
      <c r="E162" s="45">
        <f t="shared" si="31"/>
        <v>1.1299999999999999</v>
      </c>
      <c r="F162" s="45">
        <f t="shared" si="31"/>
        <v>1.35</v>
      </c>
      <c r="G162" s="46">
        <v>1.45</v>
      </c>
      <c r="H162" s="47">
        <v>1.002</v>
      </c>
      <c r="I162" s="47">
        <v>1.1299999999999999</v>
      </c>
      <c r="J162" s="47">
        <v>1.35</v>
      </c>
      <c r="K162" s="46">
        <v>1.45</v>
      </c>
    </row>
    <row r="163" spans="1:12" ht="13.2" customHeight="1" x14ac:dyDescent="0.25">
      <c r="A163" s="341"/>
      <c r="B163" s="340" t="s">
        <v>78</v>
      </c>
      <c r="C163" s="340"/>
      <c r="D163" s="45">
        <f t="shared" si="31"/>
        <v>1.002</v>
      </c>
      <c r="E163" s="45">
        <f t="shared" si="31"/>
        <v>1.1299999999999999</v>
      </c>
      <c r="F163" s="45">
        <f t="shared" si="31"/>
        <v>1.35</v>
      </c>
      <c r="G163" s="46">
        <v>1.45</v>
      </c>
      <c r="H163" s="47">
        <v>1.002</v>
      </c>
      <c r="I163" s="47">
        <v>1.1299999999999999</v>
      </c>
      <c r="J163" s="47">
        <v>1.35</v>
      </c>
      <c r="K163" s="46">
        <v>1.45</v>
      </c>
      <c r="L163" s="47"/>
    </row>
    <row r="164" spans="1:12" ht="13.2" customHeight="1" x14ac:dyDescent="0.25">
      <c r="A164" s="341"/>
      <c r="B164" s="340" t="s">
        <v>79</v>
      </c>
      <c r="C164" s="340"/>
      <c r="D164" s="45">
        <f t="shared" si="31"/>
        <v>1.0009999999999999</v>
      </c>
      <c r="E164" s="45">
        <f t="shared" si="31"/>
        <v>1.1299999999999999</v>
      </c>
      <c r="F164" s="45">
        <f t="shared" si="31"/>
        <v>1.35</v>
      </c>
      <c r="G164" s="46">
        <v>1.45</v>
      </c>
      <c r="H164" s="47">
        <v>1.0009999999999999</v>
      </c>
      <c r="I164" s="47">
        <v>1.1299999999999999</v>
      </c>
      <c r="J164" s="47">
        <v>1.35</v>
      </c>
      <c r="K164" s="46">
        <v>1.45</v>
      </c>
      <c r="L164" s="47"/>
    </row>
    <row r="165" spans="1:12" ht="13.2" customHeight="1" x14ac:dyDescent="0.25">
      <c r="A165" s="341"/>
      <c r="B165" s="340" t="s">
        <v>80</v>
      </c>
      <c r="C165" s="340"/>
      <c r="D165" s="45">
        <f t="shared" si="31"/>
        <v>1</v>
      </c>
      <c r="E165" s="45">
        <f t="shared" si="31"/>
        <v>1.125</v>
      </c>
      <c r="F165" s="45">
        <f t="shared" si="31"/>
        <v>1.35</v>
      </c>
      <c r="G165" s="46">
        <v>1.45</v>
      </c>
      <c r="H165" s="47">
        <v>1</v>
      </c>
      <c r="I165" s="47">
        <v>1.125</v>
      </c>
      <c r="J165" s="47">
        <v>1.35</v>
      </c>
      <c r="K165" s="46">
        <v>1.45</v>
      </c>
      <c r="L165" s="47"/>
    </row>
    <row r="166" spans="1:12" ht="13.2" customHeight="1" x14ac:dyDescent="0.25">
      <c r="A166" s="341"/>
      <c r="B166" s="340" t="s">
        <v>81</v>
      </c>
      <c r="C166" s="340"/>
      <c r="D166" s="45">
        <f t="shared" si="31"/>
        <v>1.002</v>
      </c>
      <c r="E166" s="45">
        <f t="shared" si="31"/>
        <v>1.125</v>
      </c>
      <c r="F166" s="45">
        <f t="shared" si="31"/>
        <v>1.35</v>
      </c>
      <c r="G166" s="46">
        <v>1.45</v>
      </c>
      <c r="H166" s="47">
        <v>1.002</v>
      </c>
      <c r="I166" s="47">
        <v>1.125</v>
      </c>
      <c r="J166" s="47">
        <v>1.35</v>
      </c>
      <c r="K166" s="46">
        <v>1.45</v>
      </c>
      <c r="L166" s="47"/>
    </row>
    <row r="167" spans="1:12" ht="13.2" customHeight="1" x14ac:dyDescent="0.25">
      <c r="A167" s="341"/>
      <c r="B167" s="340" t="s">
        <v>82</v>
      </c>
      <c r="C167" s="340"/>
      <c r="D167" s="45">
        <f t="shared" si="31"/>
        <v>1</v>
      </c>
      <c r="E167" s="45">
        <f t="shared" si="31"/>
        <v>1.1100000000000001</v>
      </c>
      <c r="F167" s="45">
        <f t="shared" si="31"/>
        <v>1.35</v>
      </c>
      <c r="G167" s="46">
        <v>1.45</v>
      </c>
      <c r="H167" s="47">
        <v>1</v>
      </c>
      <c r="I167" s="47">
        <v>1.1100000000000001</v>
      </c>
      <c r="J167" s="47">
        <v>1.35</v>
      </c>
      <c r="K167" s="46">
        <v>1.45</v>
      </c>
      <c r="L167" s="47"/>
    </row>
    <row r="168" spans="1:12" ht="13.2" customHeight="1" x14ac:dyDescent="0.25">
      <c r="A168" s="341"/>
      <c r="B168" s="340" t="s">
        <v>83</v>
      </c>
      <c r="C168" s="340"/>
      <c r="D168" s="45">
        <f t="shared" si="31"/>
        <v>1</v>
      </c>
      <c r="E168" s="45">
        <f t="shared" si="31"/>
        <v>1.1100000000000001</v>
      </c>
      <c r="F168" s="45">
        <f t="shared" si="31"/>
        <v>1.35</v>
      </c>
      <c r="G168" s="46">
        <v>1.45</v>
      </c>
      <c r="H168" s="47">
        <v>1</v>
      </c>
      <c r="I168" s="47">
        <v>1.1100000000000001</v>
      </c>
      <c r="J168" s="47">
        <v>1.35</v>
      </c>
      <c r="K168" s="46">
        <v>1.45</v>
      </c>
      <c r="L168" s="47"/>
    </row>
    <row r="169" spans="1:12" ht="13.2" customHeight="1" x14ac:dyDescent="0.25">
      <c r="A169" s="341"/>
      <c r="B169" s="340" t="s">
        <v>84</v>
      </c>
      <c r="C169" s="340"/>
      <c r="D169" s="45">
        <f t="shared" si="31"/>
        <v>1</v>
      </c>
      <c r="E169" s="45">
        <f t="shared" si="31"/>
        <v>1.1100000000000001</v>
      </c>
      <c r="F169" s="45">
        <f t="shared" si="31"/>
        <v>1.35</v>
      </c>
      <c r="G169" s="46">
        <v>1.45</v>
      </c>
      <c r="H169" s="47">
        <v>1</v>
      </c>
      <c r="I169" s="47">
        <v>1.1100000000000001</v>
      </c>
      <c r="J169" s="47">
        <v>1.35</v>
      </c>
      <c r="K169" s="46">
        <v>1.45</v>
      </c>
      <c r="L169" s="47"/>
    </row>
    <row r="170" spans="1:12" ht="13.2" customHeight="1" x14ac:dyDescent="0.25">
      <c r="A170" s="341"/>
      <c r="B170" s="340" t="s">
        <v>85</v>
      </c>
      <c r="C170" s="340"/>
      <c r="D170" s="45">
        <f t="shared" si="31"/>
        <v>1</v>
      </c>
      <c r="E170" s="45">
        <f t="shared" si="31"/>
        <v>1.1100000000000001</v>
      </c>
      <c r="F170" s="45">
        <f t="shared" si="31"/>
        <v>1.35</v>
      </c>
      <c r="G170" s="46">
        <v>1.45</v>
      </c>
      <c r="H170" s="47">
        <v>1</v>
      </c>
      <c r="I170" s="47">
        <v>1.1100000000000001</v>
      </c>
      <c r="J170" s="47">
        <v>1.35</v>
      </c>
      <c r="K170" s="46">
        <v>1.45</v>
      </c>
      <c r="L170" s="47"/>
    </row>
    <row r="171" spans="1:12" ht="13.2" customHeight="1" x14ac:dyDescent="0.25">
      <c r="A171" s="341"/>
      <c r="B171" s="340" t="s">
        <v>86</v>
      </c>
      <c r="C171" s="340"/>
      <c r="D171" s="45">
        <f t="shared" si="31"/>
        <v>1</v>
      </c>
      <c r="E171" s="45">
        <f t="shared" si="31"/>
        <v>1</v>
      </c>
      <c r="F171" s="45">
        <f t="shared" si="31"/>
        <v>1</v>
      </c>
      <c r="G171" s="48"/>
      <c r="H171" s="47">
        <v>1</v>
      </c>
      <c r="I171" s="47">
        <v>1</v>
      </c>
      <c r="J171" s="47">
        <v>1</v>
      </c>
      <c r="K171" s="48"/>
    </row>
    <row r="172" spans="1:12" ht="13.2" customHeight="1" x14ac:dyDescent="0.25">
      <c r="A172" s="341"/>
      <c r="B172" s="340" t="s">
        <v>87</v>
      </c>
      <c r="C172" s="340"/>
      <c r="D172" s="45">
        <f t="shared" si="31"/>
        <v>1</v>
      </c>
      <c r="E172" s="45">
        <f t="shared" si="31"/>
        <v>1</v>
      </c>
      <c r="F172" s="45">
        <f t="shared" si="31"/>
        <v>1</v>
      </c>
      <c r="G172" s="48"/>
      <c r="H172" s="47">
        <v>1</v>
      </c>
      <c r="I172" s="47">
        <v>1</v>
      </c>
      <c r="J172" s="47">
        <v>1</v>
      </c>
      <c r="K172" s="48"/>
    </row>
    <row r="173" spans="1:12" ht="13.2" customHeight="1" x14ac:dyDescent="0.25">
      <c r="A173" s="341"/>
      <c r="B173" s="340" t="s">
        <v>88</v>
      </c>
      <c r="C173" s="340"/>
      <c r="D173" s="45">
        <f t="shared" si="31"/>
        <v>1</v>
      </c>
      <c r="E173" s="45">
        <f t="shared" si="31"/>
        <v>1</v>
      </c>
      <c r="F173" s="45">
        <f t="shared" si="31"/>
        <v>1</v>
      </c>
      <c r="G173" s="48"/>
      <c r="H173" s="47">
        <v>1</v>
      </c>
      <c r="I173" s="47">
        <v>1</v>
      </c>
      <c r="J173" s="47">
        <v>1</v>
      </c>
      <c r="K173" s="48"/>
    </row>
    <row r="174" spans="1:12" ht="13.2" customHeight="1" x14ac:dyDescent="0.25">
      <c r="A174" s="341"/>
      <c r="B174" s="340" t="s">
        <v>89</v>
      </c>
      <c r="C174" s="340"/>
      <c r="D174" s="45">
        <f t="shared" si="31"/>
        <v>1</v>
      </c>
      <c r="E174" s="45">
        <f t="shared" si="31"/>
        <v>1</v>
      </c>
      <c r="F174" s="45">
        <f t="shared" si="31"/>
        <v>1</v>
      </c>
      <c r="G174" s="48"/>
      <c r="H174" s="47">
        <v>1</v>
      </c>
      <c r="I174" s="47">
        <v>1</v>
      </c>
      <c r="J174" s="47">
        <v>1</v>
      </c>
      <c r="K174" s="48"/>
    </row>
    <row r="175" spans="1:12" ht="13.8" customHeight="1" x14ac:dyDescent="0.25">
      <c r="A175" s="341"/>
      <c r="B175" s="343" t="s">
        <v>90</v>
      </c>
      <c r="C175" s="36" t="s">
        <v>91</v>
      </c>
      <c r="D175" s="45">
        <f>D160</f>
        <v>1.002</v>
      </c>
      <c r="E175" s="45">
        <f>E160</f>
        <v>1.1299999999999999</v>
      </c>
      <c r="F175" s="45">
        <f>F160</f>
        <v>1.35</v>
      </c>
      <c r="G175" s="48"/>
      <c r="H175" s="47">
        <f>H160</f>
        <v>1.002</v>
      </c>
      <c r="I175" s="47">
        <f>I160</f>
        <v>1.1299999999999999</v>
      </c>
      <c r="J175" s="47">
        <f>J160</f>
        <v>1.35</v>
      </c>
      <c r="K175" s="48"/>
    </row>
    <row r="176" spans="1:12" ht="13.8" x14ac:dyDescent="0.25">
      <c r="A176" s="341"/>
      <c r="B176" s="343"/>
      <c r="C176" s="36" t="s">
        <v>92</v>
      </c>
      <c r="D176" s="45">
        <f t="shared" ref="D176:F183" si="32">D175</f>
        <v>1.002</v>
      </c>
      <c r="E176" s="45">
        <f t="shared" si="32"/>
        <v>1.1299999999999999</v>
      </c>
      <c r="F176" s="45">
        <f t="shared" si="32"/>
        <v>1.35</v>
      </c>
      <c r="G176" s="48"/>
      <c r="H176" s="47">
        <f t="shared" ref="H176:J183" si="33">H175</f>
        <v>1.002</v>
      </c>
      <c r="I176" s="47">
        <f t="shared" si="33"/>
        <v>1.1299999999999999</v>
      </c>
      <c r="J176" s="47">
        <f t="shared" si="33"/>
        <v>1.35</v>
      </c>
      <c r="K176" s="48"/>
    </row>
    <row r="177" spans="1:11" ht="13.8" x14ac:dyDescent="0.25">
      <c r="A177" s="341"/>
      <c r="B177" s="343"/>
      <c r="C177" s="36" t="s">
        <v>93</v>
      </c>
      <c r="D177" s="45">
        <f t="shared" si="32"/>
        <v>1.002</v>
      </c>
      <c r="E177" s="45">
        <f t="shared" si="32"/>
        <v>1.1299999999999999</v>
      </c>
      <c r="F177" s="45">
        <f t="shared" si="32"/>
        <v>1.35</v>
      </c>
      <c r="G177" s="48"/>
      <c r="H177" s="47">
        <f t="shared" si="33"/>
        <v>1.002</v>
      </c>
      <c r="I177" s="47">
        <f t="shared" si="33"/>
        <v>1.1299999999999999</v>
      </c>
      <c r="J177" s="47">
        <f t="shared" si="33"/>
        <v>1.35</v>
      </c>
      <c r="K177" s="48"/>
    </row>
    <row r="178" spans="1:11" ht="13.8" x14ac:dyDescent="0.25">
      <c r="A178" s="341"/>
      <c r="B178" s="343"/>
      <c r="C178" s="36" t="s">
        <v>94</v>
      </c>
      <c r="D178" s="45">
        <f t="shared" si="32"/>
        <v>1.002</v>
      </c>
      <c r="E178" s="45">
        <f t="shared" si="32"/>
        <v>1.1299999999999999</v>
      </c>
      <c r="F178" s="45">
        <f t="shared" si="32"/>
        <v>1.35</v>
      </c>
      <c r="G178" s="48"/>
      <c r="H178" s="47">
        <f t="shared" si="33"/>
        <v>1.002</v>
      </c>
      <c r="I178" s="47">
        <f t="shared" si="33"/>
        <v>1.1299999999999999</v>
      </c>
      <c r="J178" s="47">
        <f t="shared" si="33"/>
        <v>1.35</v>
      </c>
      <c r="K178" s="48"/>
    </row>
    <row r="179" spans="1:11" ht="13.8" x14ac:dyDescent="0.25">
      <c r="A179" s="341"/>
      <c r="B179" s="343"/>
      <c r="C179" s="36" t="s">
        <v>95</v>
      </c>
      <c r="D179" s="45">
        <f t="shared" si="32"/>
        <v>1.002</v>
      </c>
      <c r="E179" s="45">
        <f t="shared" si="32"/>
        <v>1.1299999999999999</v>
      </c>
      <c r="F179" s="45">
        <f t="shared" si="32"/>
        <v>1.35</v>
      </c>
      <c r="G179" s="48"/>
      <c r="H179" s="47">
        <f t="shared" si="33"/>
        <v>1.002</v>
      </c>
      <c r="I179" s="47">
        <f t="shared" si="33"/>
        <v>1.1299999999999999</v>
      </c>
      <c r="J179" s="47">
        <f t="shared" si="33"/>
        <v>1.35</v>
      </c>
      <c r="K179" s="48"/>
    </row>
    <row r="180" spans="1:11" ht="27.6" x14ac:dyDescent="0.25">
      <c r="A180" s="341"/>
      <c r="B180" s="343"/>
      <c r="C180" s="36" t="s">
        <v>96</v>
      </c>
      <c r="D180" s="45">
        <f t="shared" si="32"/>
        <v>1.002</v>
      </c>
      <c r="E180" s="45">
        <f t="shared" si="32"/>
        <v>1.1299999999999999</v>
      </c>
      <c r="F180" s="45">
        <f t="shared" si="32"/>
        <v>1.35</v>
      </c>
      <c r="G180" s="48"/>
      <c r="H180" s="47">
        <f t="shared" si="33"/>
        <v>1.002</v>
      </c>
      <c r="I180" s="47">
        <f t="shared" si="33"/>
        <v>1.1299999999999999</v>
      </c>
      <c r="J180" s="47">
        <f t="shared" si="33"/>
        <v>1.35</v>
      </c>
      <c r="K180" s="48"/>
    </row>
    <row r="181" spans="1:11" ht="13.8" x14ac:dyDescent="0.25">
      <c r="A181" s="341"/>
      <c r="B181" s="343"/>
      <c r="C181" s="36" t="s">
        <v>97</v>
      </c>
      <c r="D181" s="45">
        <f t="shared" si="32"/>
        <v>1.002</v>
      </c>
      <c r="E181" s="45">
        <f t="shared" si="32"/>
        <v>1.1299999999999999</v>
      </c>
      <c r="F181" s="45">
        <f t="shared" si="32"/>
        <v>1.35</v>
      </c>
      <c r="G181" s="48"/>
      <c r="H181" s="47">
        <f t="shared" si="33"/>
        <v>1.002</v>
      </c>
      <c r="I181" s="47">
        <f t="shared" si="33"/>
        <v>1.1299999999999999</v>
      </c>
      <c r="J181" s="47">
        <f t="shared" si="33"/>
        <v>1.35</v>
      </c>
      <c r="K181" s="48"/>
    </row>
    <row r="182" spans="1:11" ht="27.6" x14ac:dyDescent="0.25">
      <c r="A182" s="341"/>
      <c r="B182" s="343"/>
      <c r="C182" s="36" t="s">
        <v>98</v>
      </c>
      <c r="D182" s="45">
        <f t="shared" si="32"/>
        <v>1.002</v>
      </c>
      <c r="E182" s="45">
        <f t="shared" si="32"/>
        <v>1.1299999999999999</v>
      </c>
      <c r="F182" s="45">
        <f t="shared" si="32"/>
        <v>1.35</v>
      </c>
      <c r="G182" s="48"/>
      <c r="H182" s="47">
        <f t="shared" si="33"/>
        <v>1.002</v>
      </c>
      <c r="I182" s="47">
        <f t="shared" si="33"/>
        <v>1.1299999999999999</v>
      </c>
      <c r="J182" s="47">
        <f t="shared" si="33"/>
        <v>1.35</v>
      </c>
      <c r="K182" s="48"/>
    </row>
    <row r="183" spans="1:11" ht="27.6" x14ac:dyDescent="0.25">
      <c r="A183" s="341"/>
      <c r="B183" s="343"/>
      <c r="C183" s="36" t="s">
        <v>99</v>
      </c>
      <c r="D183" s="45">
        <f t="shared" si="32"/>
        <v>1.002</v>
      </c>
      <c r="E183" s="45">
        <f t="shared" si="32"/>
        <v>1.1299999999999999</v>
      </c>
      <c r="F183" s="45">
        <f t="shared" si="32"/>
        <v>1.35</v>
      </c>
      <c r="G183" s="48"/>
      <c r="H183" s="47">
        <f t="shared" si="33"/>
        <v>1.002</v>
      </c>
      <c r="I183" s="47">
        <f t="shared" si="33"/>
        <v>1.1299999999999999</v>
      </c>
      <c r="J183" s="47">
        <f t="shared" si="33"/>
        <v>1.35</v>
      </c>
      <c r="K183" s="48"/>
    </row>
    <row r="184" spans="1:11" ht="13.8" customHeight="1" x14ac:dyDescent="0.25">
      <c r="A184" s="341"/>
      <c r="B184" s="343" t="s">
        <v>100</v>
      </c>
      <c r="C184" s="36" t="s">
        <v>91</v>
      </c>
      <c r="D184" s="45">
        <v>1.53</v>
      </c>
      <c r="E184" s="45">
        <v>1.53</v>
      </c>
      <c r="F184" s="45">
        <v>1.53</v>
      </c>
      <c r="G184" s="48"/>
      <c r="H184" s="47">
        <v>1.53</v>
      </c>
      <c r="I184" s="47">
        <v>1.53</v>
      </c>
      <c r="J184" s="47">
        <v>1.53</v>
      </c>
      <c r="K184" s="48"/>
    </row>
    <row r="185" spans="1:11" ht="13.8" x14ac:dyDescent="0.25">
      <c r="A185" s="341"/>
      <c r="B185" s="343"/>
      <c r="C185" s="36" t="s">
        <v>92</v>
      </c>
      <c r="D185" s="45">
        <v>1.53</v>
      </c>
      <c r="E185" s="45">
        <v>1.53</v>
      </c>
      <c r="F185" s="45">
        <v>1.53</v>
      </c>
      <c r="G185" s="48"/>
      <c r="H185" s="47">
        <v>1.53</v>
      </c>
      <c r="I185" s="47">
        <v>1.53</v>
      </c>
      <c r="J185" s="47">
        <v>1.53</v>
      </c>
      <c r="K185" s="48"/>
    </row>
    <row r="186" spans="1:11" ht="13.8" x14ac:dyDescent="0.25">
      <c r="A186" s="341"/>
      <c r="B186" s="343"/>
      <c r="C186" s="36" t="s">
        <v>93</v>
      </c>
      <c r="D186" s="45">
        <v>1.53</v>
      </c>
      <c r="E186" s="45">
        <v>1.53</v>
      </c>
      <c r="F186" s="45">
        <v>1.53</v>
      </c>
      <c r="G186" s="48"/>
      <c r="H186" s="47">
        <v>1.53</v>
      </c>
      <c r="I186" s="47">
        <v>1.53</v>
      </c>
      <c r="J186" s="47">
        <v>1.53</v>
      </c>
      <c r="K186" s="48"/>
    </row>
    <row r="187" spans="1:11" ht="13.8" x14ac:dyDescent="0.25">
      <c r="A187" s="341"/>
      <c r="B187" s="343"/>
      <c r="C187" s="36" t="s">
        <v>94</v>
      </c>
      <c r="D187" s="45">
        <v>1.53</v>
      </c>
      <c r="E187" s="45">
        <v>1.53</v>
      </c>
      <c r="F187" s="45">
        <v>1.53</v>
      </c>
      <c r="G187" s="48"/>
      <c r="H187" s="47">
        <v>1.53</v>
      </c>
      <c r="I187" s="47">
        <v>1.53</v>
      </c>
      <c r="J187" s="47">
        <v>1.53</v>
      </c>
      <c r="K187" s="48"/>
    </row>
    <row r="188" spans="1:11" ht="13.8" x14ac:dyDescent="0.25">
      <c r="A188" s="341"/>
      <c r="B188" s="343"/>
      <c r="C188" s="36" t="s">
        <v>95</v>
      </c>
      <c r="D188" s="45">
        <v>1.53</v>
      </c>
      <c r="E188" s="45">
        <v>1.53</v>
      </c>
      <c r="F188" s="45">
        <v>1.53</v>
      </c>
      <c r="G188" s="48"/>
      <c r="H188" s="47">
        <v>1.53</v>
      </c>
      <c r="I188" s="47">
        <v>1.53</v>
      </c>
      <c r="J188" s="47">
        <v>1.53</v>
      </c>
      <c r="K188" s="48"/>
    </row>
    <row r="189" spans="1:11" ht="27.6" x14ac:dyDescent="0.25">
      <c r="A189" s="341"/>
      <c r="B189" s="343"/>
      <c r="C189" s="36" t="s">
        <v>96</v>
      </c>
      <c r="D189" s="45">
        <v>1.53</v>
      </c>
      <c r="E189" s="45">
        <v>1.53</v>
      </c>
      <c r="F189" s="45">
        <v>1.53</v>
      </c>
      <c r="G189" s="48"/>
      <c r="H189" s="47">
        <v>1.53</v>
      </c>
      <c r="I189" s="47">
        <v>1.53</v>
      </c>
      <c r="J189" s="47">
        <v>1.53</v>
      </c>
      <c r="K189" s="48"/>
    </row>
    <row r="190" spans="1:11" ht="13.8" x14ac:dyDescent="0.25">
      <c r="A190" s="341"/>
      <c r="B190" s="343"/>
      <c r="C190" s="36" t="s">
        <v>97</v>
      </c>
      <c r="D190" s="45">
        <v>1.53</v>
      </c>
      <c r="E190" s="45">
        <v>1.53</v>
      </c>
      <c r="F190" s="45">
        <v>1.53</v>
      </c>
      <c r="G190" s="48"/>
      <c r="H190" s="47">
        <v>1.53</v>
      </c>
      <c r="I190" s="47">
        <v>1.53</v>
      </c>
      <c r="J190" s="47">
        <v>1.53</v>
      </c>
      <c r="K190" s="48"/>
    </row>
    <row r="191" spans="1:11" ht="27.6" x14ac:dyDescent="0.25">
      <c r="A191" s="341"/>
      <c r="B191" s="343"/>
      <c r="C191" s="36" t="s">
        <v>98</v>
      </c>
      <c r="D191" s="45">
        <v>1.53</v>
      </c>
      <c r="E191" s="45">
        <v>1.53</v>
      </c>
      <c r="F191" s="45">
        <v>1.53</v>
      </c>
      <c r="G191" s="48"/>
      <c r="H191" s="47">
        <v>1.53</v>
      </c>
      <c r="I191" s="47">
        <v>1.53</v>
      </c>
      <c r="J191" s="47">
        <v>1.53</v>
      </c>
      <c r="K191" s="48"/>
    </row>
    <row r="192" spans="1:11" ht="27.6" x14ac:dyDescent="0.25">
      <c r="A192" s="341"/>
      <c r="B192" s="343"/>
      <c r="C192" s="36" t="s">
        <v>99</v>
      </c>
      <c r="D192" s="45">
        <v>1.53</v>
      </c>
      <c r="E192" s="45">
        <v>1.53</v>
      </c>
      <c r="F192" s="45">
        <v>1.53</v>
      </c>
      <c r="G192" s="48"/>
      <c r="H192" s="47">
        <v>1.53</v>
      </c>
      <c r="I192" s="47">
        <v>1.53</v>
      </c>
      <c r="J192" s="47">
        <v>1.53</v>
      </c>
      <c r="K192" s="48"/>
    </row>
    <row r="193" spans="1:11" ht="13.8" customHeight="1" x14ac:dyDescent="0.25">
      <c r="A193" s="341"/>
      <c r="B193" s="343" t="s">
        <v>101</v>
      </c>
      <c r="C193" s="36" t="s">
        <v>91</v>
      </c>
      <c r="D193" s="45">
        <v>1.53</v>
      </c>
      <c r="E193" s="45">
        <v>1.53</v>
      </c>
      <c r="F193" s="45">
        <v>1.53</v>
      </c>
      <c r="G193" s="48"/>
      <c r="H193" s="47">
        <v>1.53</v>
      </c>
      <c r="I193" s="47">
        <v>1.53</v>
      </c>
      <c r="J193" s="47">
        <v>1.53</v>
      </c>
      <c r="K193" s="48"/>
    </row>
    <row r="194" spans="1:11" ht="13.8" x14ac:dyDescent="0.25">
      <c r="A194" s="341"/>
      <c r="B194" s="343"/>
      <c r="C194" s="36" t="s">
        <v>92</v>
      </c>
      <c r="D194" s="45">
        <v>1.53</v>
      </c>
      <c r="E194" s="45">
        <v>1.53</v>
      </c>
      <c r="F194" s="45">
        <v>1.53</v>
      </c>
      <c r="G194" s="48"/>
      <c r="H194" s="47">
        <v>1.53</v>
      </c>
      <c r="I194" s="47">
        <v>1.53</v>
      </c>
      <c r="J194" s="47">
        <v>1.53</v>
      </c>
      <c r="K194" s="48"/>
    </row>
    <row r="195" spans="1:11" ht="13.8" x14ac:dyDescent="0.25">
      <c r="A195" s="341"/>
      <c r="B195" s="343"/>
      <c r="C195" s="36" t="s">
        <v>93</v>
      </c>
      <c r="D195" s="45">
        <v>1.53</v>
      </c>
      <c r="E195" s="45">
        <v>1.53</v>
      </c>
      <c r="F195" s="45">
        <v>1.53</v>
      </c>
      <c r="G195" s="48"/>
      <c r="H195" s="47">
        <v>1.53</v>
      </c>
      <c r="I195" s="47">
        <v>1.53</v>
      </c>
      <c r="J195" s="47">
        <v>1.53</v>
      </c>
      <c r="K195" s="48"/>
    </row>
    <row r="196" spans="1:11" ht="13.8" x14ac:dyDescent="0.25">
      <c r="A196" s="341"/>
      <c r="B196" s="343"/>
      <c r="C196" s="36" t="s">
        <v>94</v>
      </c>
      <c r="D196" s="45">
        <v>1.53</v>
      </c>
      <c r="E196" s="45">
        <v>1.53</v>
      </c>
      <c r="F196" s="45">
        <v>1.53</v>
      </c>
      <c r="G196" s="48"/>
      <c r="H196" s="47">
        <v>1.53</v>
      </c>
      <c r="I196" s="47">
        <v>1.53</v>
      </c>
      <c r="J196" s="47">
        <v>1.53</v>
      </c>
      <c r="K196" s="48"/>
    </row>
    <row r="197" spans="1:11" ht="13.8" x14ac:dyDescent="0.25">
      <c r="A197" s="341"/>
      <c r="B197" s="343"/>
      <c r="C197" s="36" t="s">
        <v>95</v>
      </c>
      <c r="D197" s="45">
        <v>1.53</v>
      </c>
      <c r="E197" s="45">
        <v>1.53</v>
      </c>
      <c r="F197" s="45">
        <v>1.53</v>
      </c>
      <c r="G197" s="48"/>
      <c r="H197" s="47">
        <v>1.53</v>
      </c>
      <c r="I197" s="47">
        <v>1.53</v>
      </c>
      <c r="J197" s="47">
        <v>1.53</v>
      </c>
      <c r="K197" s="48"/>
    </row>
    <row r="198" spans="1:11" ht="27.6" x14ac:dyDescent="0.25">
      <c r="A198" s="341"/>
      <c r="B198" s="343"/>
      <c r="C198" s="36" t="s">
        <v>96</v>
      </c>
      <c r="D198" s="45">
        <v>1.53</v>
      </c>
      <c r="E198" s="45">
        <v>1.53</v>
      </c>
      <c r="F198" s="45">
        <v>1.53</v>
      </c>
      <c r="G198" s="48"/>
      <c r="H198" s="47">
        <v>1.53</v>
      </c>
      <c r="I198" s="47">
        <v>1.53</v>
      </c>
      <c r="J198" s="47">
        <v>1.53</v>
      </c>
      <c r="K198" s="48"/>
    </row>
    <row r="199" spans="1:11" ht="13.8" x14ac:dyDescent="0.25">
      <c r="A199" s="341"/>
      <c r="B199" s="343"/>
      <c r="C199" s="36" t="s">
        <v>97</v>
      </c>
      <c r="D199" s="45">
        <v>1.53</v>
      </c>
      <c r="E199" s="45">
        <v>1.53</v>
      </c>
      <c r="F199" s="45">
        <v>1.53</v>
      </c>
      <c r="G199" s="48"/>
      <c r="H199" s="47">
        <v>1.53</v>
      </c>
      <c r="I199" s="47">
        <v>1.53</v>
      </c>
      <c r="J199" s="47">
        <v>1.53</v>
      </c>
      <c r="K199" s="48"/>
    </row>
    <row r="200" spans="1:11" ht="27.6" x14ac:dyDescent="0.25">
      <c r="A200" s="341"/>
      <c r="B200" s="343"/>
      <c r="C200" s="36" t="s">
        <v>98</v>
      </c>
      <c r="D200" s="45">
        <v>1.53</v>
      </c>
      <c r="E200" s="45">
        <v>1.53</v>
      </c>
      <c r="F200" s="45">
        <v>1.53</v>
      </c>
      <c r="G200" s="48"/>
      <c r="H200" s="47">
        <v>1.53</v>
      </c>
      <c r="I200" s="47">
        <v>1.53</v>
      </c>
      <c r="J200" s="47">
        <v>1.53</v>
      </c>
      <c r="K200" s="48"/>
    </row>
    <row r="201" spans="1:11" ht="27.6" x14ac:dyDescent="0.25">
      <c r="A201" s="341"/>
      <c r="B201" s="343"/>
      <c r="C201" s="36" t="s">
        <v>99</v>
      </c>
      <c r="D201" s="45">
        <v>1.53</v>
      </c>
      <c r="E201" s="45">
        <v>1.53</v>
      </c>
      <c r="F201" s="45">
        <v>1.53</v>
      </c>
      <c r="G201" s="48"/>
      <c r="H201" s="47">
        <v>1.53</v>
      </c>
      <c r="I201" s="47">
        <v>1.53</v>
      </c>
      <c r="J201" s="47">
        <v>1.53</v>
      </c>
      <c r="K201" s="48"/>
    </row>
    <row r="202" spans="1:11" ht="13.8" customHeight="1" x14ac:dyDescent="0.25">
      <c r="A202" s="341"/>
      <c r="B202" s="343" t="s">
        <v>102</v>
      </c>
      <c r="C202" s="36" t="s">
        <v>91</v>
      </c>
      <c r="D202" s="45">
        <v>1.53</v>
      </c>
      <c r="E202" s="45">
        <v>1.53</v>
      </c>
      <c r="F202" s="45">
        <v>1.53</v>
      </c>
      <c r="G202" s="48"/>
      <c r="H202" s="47">
        <v>1.53</v>
      </c>
      <c r="I202" s="47">
        <v>1.53</v>
      </c>
      <c r="J202" s="47">
        <v>1.53</v>
      </c>
      <c r="K202" s="48"/>
    </row>
    <row r="203" spans="1:11" ht="13.8" x14ac:dyDescent="0.25">
      <c r="A203" s="341"/>
      <c r="B203" s="343"/>
      <c r="C203" s="36" t="s">
        <v>92</v>
      </c>
      <c r="D203" s="45">
        <v>1.53</v>
      </c>
      <c r="E203" s="45">
        <v>1.53</v>
      </c>
      <c r="F203" s="45">
        <v>1.53</v>
      </c>
      <c r="G203" s="48"/>
      <c r="H203" s="47">
        <v>1.53</v>
      </c>
      <c r="I203" s="47">
        <v>1.53</v>
      </c>
      <c r="J203" s="47">
        <v>1.53</v>
      </c>
      <c r="K203" s="48"/>
    </row>
    <row r="204" spans="1:11" ht="13.8" x14ac:dyDescent="0.25">
      <c r="A204" s="341"/>
      <c r="B204" s="343"/>
      <c r="C204" s="36" t="s">
        <v>93</v>
      </c>
      <c r="D204" s="45">
        <v>1.53</v>
      </c>
      <c r="E204" s="45">
        <v>1.53</v>
      </c>
      <c r="F204" s="45">
        <v>1.53</v>
      </c>
      <c r="G204" s="48"/>
      <c r="H204" s="47">
        <v>1.53</v>
      </c>
      <c r="I204" s="47">
        <v>1.53</v>
      </c>
      <c r="J204" s="47">
        <v>1.53</v>
      </c>
      <c r="K204" s="48"/>
    </row>
    <row r="205" spans="1:11" ht="13.8" x14ac:dyDescent="0.25">
      <c r="A205" s="341"/>
      <c r="B205" s="343"/>
      <c r="C205" s="36" t="s">
        <v>94</v>
      </c>
      <c r="D205" s="45">
        <v>1.53</v>
      </c>
      <c r="E205" s="45">
        <v>1.53</v>
      </c>
      <c r="F205" s="45">
        <v>1.53</v>
      </c>
      <c r="G205" s="48"/>
      <c r="H205" s="47">
        <v>1.53</v>
      </c>
      <c r="I205" s="47">
        <v>1.53</v>
      </c>
      <c r="J205" s="47">
        <v>1.53</v>
      </c>
      <c r="K205" s="48"/>
    </row>
    <row r="206" spans="1:11" ht="13.8" x14ac:dyDescent="0.25">
      <c r="A206" s="341"/>
      <c r="B206" s="343"/>
      <c r="C206" s="36" t="s">
        <v>95</v>
      </c>
      <c r="D206" s="45">
        <v>1.53</v>
      </c>
      <c r="E206" s="45">
        <v>1.53</v>
      </c>
      <c r="F206" s="45">
        <v>1.53</v>
      </c>
      <c r="G206" s="48"/>
      <c r="H206" s="47">
        <v>1.53</v>
      </c>
      <c r="I206" s="47">
        <v>1.53</v>
      </c>
      <c r="J206" s="47">
        <v>1.53</v>
      </c>
      <c r="K206" s="48"/>
    </row>
    <row r="207" spans="1:11" ht="27.6" x14ac:dyDescent="0.25">
      <c r="A207" s="341"/>
      <c r="B207" s="343"/>
      <c r="C207" s="36" t="s">
        <v>96</v>
      </c>
      <c r="D207" s="45">
        <v>1.53</v>
      </c>
      <c r="E207" s="45">
        <v>1.53</v>
      </c>
      <c r="F207" s="45">
        <v>1.53</v>
      </c>
      <c r="G207" s="48"/>
      <c r="H207" s="47">
        <v>1.53</v>
      </c>
      <c r="I207" s="47">
        <v>1.53</v>
      </c>
      <c r="J207" s="47">
        <v>1.53</v>
      </c>
      <c r="K207" s="48"/>
    </row>
    <row r="208" spans="1:11" ht="13.8" x14ac:dyDescent="0.25">
      <c r="A208" s="341"/>
      <c r="B208" s="343"/>
      <c r="C208" s="36" t="s">
        <v>97</v>
      </c>
      <c r="D208" s="45">
        <v>1.53</v>
      </c>
      <c r="E208" s="45">
        <v>1.53</v>
      </c>
      <c r="F208" s="45">
        <v>1.53</v>
      </c>
      <c r="G208" s="48"/>
      <c r="H208" s="47">
        <v>1.53</v>
      </c>
      <c r="I208" s="47">
        <v>1.53</v>
      </c>
      <c r="J208" s="47">
        <v>1.53</v>
      </c>
      <c r="K208" s="48"/>
    </row>
    <row r="209" spans="1:11" ht="27.6" x14ac:dyDescent="0.25">
      <c r="A209" s="341"/>
      <c r="B209" s="343"/>
      <c r="C209" s="36" t="s">
        <v>98</v>
      </c>
      <c r="D209" s="45">
        <v>1.53</v>
      </c>
      <c r="E209" s="45">
        <v>1.53</v>
      </c>
      <c r="F209" s="45">
        <v>1.53</v>
      </c>
      <c r="G209" s="48"/>
      <c r="H209" s="47">
        <v>1.53</v>
      </c>
      <c r="I209" s="47">
        <v>1.53</v>
      </c>
      <c r="J209" s="47">
        <v>1.53</v>
      </c>
      <c r="K209" s="48"/>
    </row>
    <row r="210" spans="1:11" ht="27.6" x14ac:dyDescent="0.25">
      <c r="A210" s="341"/>
      <c r="B210" s="343"/>
      <c r="C210" s="36" t="s">
        <v>99</v>
      </c>
      <c r="D210" s="45">
        <v>1.53</v>
      </c>
      <c r="E210" s="45">
        <v>1.53</v>
      </c>
      <c r="F210" s="45">
        <v>1.53</v>
      </c>
      <c r="G210" s="48"/>
      <c r="H210" s="47">
        <v>1.53</v>
      </c>
      <c r="I210" s="47">
        <v>1.53</v>
      </c>
      <c r="J210" s="47">
        <v>1.53</v>
      </c>
      <c r="K210" s="48"/>
    </row>
    <row r="211" spans="1:11" ht="13.2" customHeight="1" x14ac:dyDescent="0.25">
      <c r="A211" s="341" t="s">
        <v>109</v>
      </c>
      <c r="B211" s="340" t="s">
        <v>104</v>
      </c>
      <c r="C211" s="340"/>
      <c r="D211" s="49">
        <f>'Исходные для нормативов'!C75</f>
        <v>0.03</v>
      </c>
      <c r="E211" s="49">
        <f>'Исходные для нормативов'!D75</f>
        <v>0.03</v>
      </c>
      <c r="F211" s="49">
        <f>'Исходные для нормативов'!E75</f>
        <v>0.03</v>
      </c>
      <c r="G211" s="48">
        <f t="shared" ref="G211:G221" si="34">F211</f>
        <v>0.03</v>
      </c>
      <c r="H211" s="50">
        <f t="shared" ref="H211:J261" si="35">D211</f>
        <v>0.03</v>
      </c>
      <c r="I211" s="50">
        <f t="shared" si="35"/>
        <v>0.03</v>
      </c>
      <c r="J211" s="50">
        <f t="shared" si="35"/>
        <v>0.03</v>
      </c>
      <c r="K211" s="48">
        <f t="shared" ref="K211:K221" si="36">J211</f>
        <v>0.03</v>
      </c>
    </row>
    <row r="212" spans="1:11" ht="25.95" customHeight="1" x14ac:dyDescent="0.25">
      <c r="A212" s="341"/>
      <c r="B212" s="342" t="s">
        <v>107</v>
      </c>
      <c r="C212" s="342"/>
      <c r="D212" s="49">
        <f>'Исходные для нормативов'!C77+'Исходные для нормативов'!C75</f>
        <v>0.15</v>
      </c>
      <c r="E212" s="49">
        <f>'Исходные для нормативов'!D77+'Исходные для нормативов'!D75</f>
        <v>0.15</v>
      </c>
      <c r="F212" s="49">
        <f>'Исходные для нормативов'!E77+'Исходные для нормативов'!E75</f>
        <v>0.15</v>
      </c>
      <c r="G212" s="48">
        <f t="shared" si="34"/>
        <v>0.15</v>
      </c>
      <c r="H212" s="50">
        <f t="shared" si="35"/>
        <v>0.15</v>
      </c>
      <c r="I212" s="50">
        <f t="shared" si="35"/>
        <v>0.15</v>
      </c>
      <c r="J212" s="50">
        <f t="shared" si="35"/>
        <v>0.15</v>
      </c>
      <c r="K212" s="48">
        <f t="shared" si="36"/>
        <v>0.15</v>
      </c>
    </row>
    <row r="213" spans="1:11" ht="13.2" customHeight="1" x14ac:dyDescent="0.25">
      <c r="A213" s="341"/>
      <c r="B213" s="340" t="s">
        <v>77</v>
      </c>
      <c r="C213" s="340"/>
      <c r="D213" s="49">
        <f>'Исходные для нормативов'!C75</f>
        <v>0.03</v>
      </c>
      <c r="E213" s="49">
        <f>'Исходные для нормативов'!D75</f>
        <v>0.03</v>
      </c>
      <c r="F213" s="49">
        <f>'Исходные для нормативов'!E75</f>
        <v>0.03</v>
      </c>
      <c r="G213" s="51">
        <f t="shared" si="34"/>
        <v>0.03</v>
      </c>
      <c r="H213" s="50">
        <f t="shared" si="35"/>
        <v>0.03</v>
      </c>
      <c r="I213" s="50">
        <f t="shared" si="35"/>
        <v>0.03</v>
      </c>
      <c r="J213" s="50">
        <f t="shared" si="35"/>
        <v>0.03</v>
      </c>
      <c r="K213" s="51">
        <f t="shared" si="36"/>
        <v>0.03</v>
      </c>
    </row>
    <row r="214" spans="1:11" ht="13.2" customHeight="1" x14ac:dyDescent="0.25">
      <c r="A214" s="341"/>
      <c r="B214" s="340" t="s">
        <v>78</v>
      </c>
      <c r="C214" s="340"/>
      <c r="D214" s="49">
        <f>'Исходные для нормативов'!C75</f>
        <v>0.03</v>
      </c>
      <c r="E214" s="49">
        <f>'Исходные для нормативов'!D75</f>
        <v>0.03</v>
      </c>
      <c r="F214" s="49">
        <f>'Исходные для нормативов'!E75</f>
        <v>0.03</v>
      </c>
      <c r="G214" s="51">
        <f t="shared" si="34"/>
        <v>0.03</v>
      </c>
      <c r="H214" s="50">
        <f t="shared" si="35"/>
        <v>0.03</v>
      </c>
      <c r="I214" s="50">
        <f t="shared" si="35"/>
        <v>0.03</v>
      </c>
      <c r="J214" s="50">
        <f t="shared" si="35"/>
        <v>0.03</v>
      </c>
      <c r="K214" s="51">
        <f t="shared" si="36"/>
        <v>0.03</v>
      </c>
    </row>
    <row r="215" spans="1:11" ht="13.2" customHeight="1" x14ac:dyDescent="0.25">
      <c r="A215" s="341"/>
      <c r="B215" s="340" t="s">
        <v>79</v>
      </c>
      <c r="C215" s="340"/>
      <c r="D215" s="49">
        <f>'Исходные для нормативов'!C75</f>
        <v>0.03</v>
      </c>
      <c r="E215" s="49">
        <f>'Исходные для нормативов'!D75</f>
        <v>0.03</v>
      </c>
      <c r="F215" s="49">
        <f>'Исходные для нормативов'!E75</f>
        <v>0.03</v>
      </c>
      <c r="G215" s="51">
        <f t="shared" si="34"/>
        <v>0.03</v>
      </c>
      <c r="H215" s="50">
        <f t="shared" si="35"/>
        <v>0.03</v>
      </c>
      <c r="I215" s="50">
        <f t="shared" si="35"/>
        <v>0.03</v>
      </c>
      <c r="J215" s="50">
        <f t="shared" si="35"/>
        <v>0.03</v>
      </c>
      <c r="K215" s="51">
        <f t="shared" si="36"/>
        <v>0.03</v>
      </c>
    </row>
    <row r="216" spans="1:11" ht="13.2" customHeight="1" x14ac:dyDescent="0.25">
      <c r="A216" s="341"/>
      <c r="B216" s="340" t="s">
        <v>80</v>
      </c>
      <c r="C216" s="340"/>
      <c r="D216" s="49">
        <f>'Исходные для нормативов'!C75</f>
        <v>0.03</v>
      </c>
      <c r="E216" s="49">
        <f>'Исходные для нормативов'!D75</f>
        <v>0.03</v>
      </c>
      <c r="F216" s="49">
        <f>'Исходные для нормативов'!E75</f>
        <v>0.03</v>
      </c>
      <c r="G216" s="51">
        <f t="shared" si="34"/>
        <v>0.03</v>
      </c>
      <c r="H216" s="50">
        <f t="shared" si="35"/>
        <v>0.03</v>
      </c>
      <c r="I216" s="50">
        <f t="shared" si="35"/>
        <v>0.03</v>
      </c>
      <c r="J216" s="50">
        <f t="shared" si="35"/>
        <v>0.03</v>
      </c>
      <c r="K216" s="51">
        <f t="shared" si="36"/>
        <v>0.03</v>
      </c>
    </row>
    <row r="217" spans="1:11" ht="13.2" customHeight="1" x14ac:dyDescent="0.25">
      <c r="A217" s="341"/>
      <c r="B217" s="340" t="s">
        <v>81</v>
      </c>
      <c r="C217" s="340"/>
      <c r="D217" s="49">
        <f>'Исходные для нормативов'!C75</f>
        <v>0.03</v>
      </c>
      <c r="E217" s="49">
        <f>'Исходные для нормативов'!D75</f>
        <v>0.03</v>
      </c>
      <c r="F217" s="49">
        <f>'Исходные для нормативов'!E75</f>
        <v>0.03</v>
      </c>
      <c r="G217" s="51">
        <f t="shared" si="34"/>
        <v>0.03</v>
      </c>
      <c r="H217" s="50">
        <f t="shared" si="35"/>
        <v>0.03</v>
      </c>
      <c r="I217" s="50">
        <f t="shared" si="35"/>
        <v>0.03</v>
      </c>
      <c r="J217" s="50">
        <f t="shared" si="35"/>
        <v>0.03</v>
      </c>
      <c r="K217" s="51">
        <f t="shared" si="36"/>
        <v>0.03</v>
      </c>
    </row>
    <row r="218" spans="1:11" ht="13.2" customHeight="1" x14ac:dyDescent="0.25">
      <c r="A218" s="341"/>
      <c r="B218" s="340" t="s">
        <v>82</v>
      </c>
      <c r="C218" s="340"/>
      <c r="D218" s="49">
        <f>'Исходные для нормативов'!C75</f>
        <v>0.03</v>
      </c>
      <c r="E218" s="49">
        <f>'Исходные для нормативов'!D75</f>
        <v>0.03</v>
      </c>
      <c r="F218" s="49">
        <f>'Исходные для нормативов'!E75</f>
        <v>0.03</v>
      </c>
      <c r="G218" s="51">
        <f t="shared" si="34"/>
        <v>0.03</v>
      </c>
      <c r="H218" s="50">
        <f t="shared" si="35"/>
        <v>0.03</v>
      </c>
      <c r="I218" s="50">
        <f t="shared" si="35"/>
        <v>0.03</v>
      </c>
      <c r="J218" s="50">
        <f t="shared" si="35"/>
        <v>0.03</v>
      </c>
      <c r="K218" s="51">
        <f t="shared" si="36"/>
        <v>0.03</v>
      </c>
    </row>
    <row r="219" spans="1:11" ht="13.2" customHeight="1" x14ac:dyDescent="0.25">
      <c r="A219" s="341"/>
      <c r="B219" s="340" t="s">
        <v>83</v>
      </c>
      <c r="C219" s="340"/>
      <c r="D219" s="49">
        <f>'Исходные для нормативов'!C75</f>
        <v>0.03</v>
      </c>
      <c r="E219" s="49">
        <f>'Исходные для нормативов'!D75</f>
        <v>0.03</v>
      </c>
      <c r="F219" s="49">
        <f>'Исходные для нормативов'!E75</f>
        <v>0.03</v>
      </c>
      <c r="G219" s="51">
        <f t="shared" si="34"/>
        <v>0.03</v>
      </c>
      <c r="H219" s="50">
        <f t="shared" si="35"/>
        <v>0.03</v>
      </c>
      <c r="I219" s="50">
        <f t="shared" si="35"/>
        <v>0.03</v>
      </c>
      <c r="J219" s="50">
        <f t="shared" si="35"/>
        <v>0.03</v>
      </c>
      <c r="K219" s="51">
        <f t="shared" si="36"/>
        <v>0.03</v>
      </c>
    </row>
    <row r="220" spans="1:11" ht="13.2" customHeight="1" x14ac:dyDescent="0.25">
      <c r="A220" s="341"/>
      <c r="B220" s="340" t="s">
        <v>84</v>
      </c>
      <c r="C220" s="340"/>
      <c r="D220" s="49">
        <f>'Исходные для нормативов'!C75</f>
        <v>0.03</v>
      </c>
      <c r="E220" s="49">
        <f>'Исходные для нормативов'!D75</f>
        <v>0.03</v>
      </c>
      <c r="F220" s="49">
        <f>'Исходные для нормативов'!E75</f>
        <v>0.03</v>
      </c>
      <c r="G220" s="51">
        <f t="shared" si="34"/>
        <v>0.03</v>
      </c>
      <c r="H220" s="50">
        <f t="shared" si="35"/>
        <v>0.03</v>
      </c>
      <c r="I220" s="50">
        <f t="shared" si="35"/>
        <v>0.03</v>
      </c>
      <c r="J220" s="50">
        <f t="shared" si="35"/>
        <v>0.03</v>
      </c>
      <c r="K220" s="51">
        <f t="shared" si="36"/>
        <v>0.03</v>
      </c>
    </row>
    <row r="221" spans="1:11" ht="13.2" customHeight="1" x14ac:dyDescent="0.25">
      <c r="A221" s="341"/>
      <c r="B221" s="340" t="s">
        <v>85</v>
      </c>
      <c r="C221" s="340"/>
      <c r="D221" s="49">
        <f>'Исходные для нормативов'!C75</f>
        <v>0.03</v>
      </c>
      <c r="E221" s="49">
        <f>'Исходные для нормативов'!D75</f>
        <v>0.03</v>
      </c>
      <c r="F221" s="49">
        <f>'Исходные для нормативов'!E75</f>
        <v>0.03</v>
      </c>
      <c r="G221" s="51">
        <f t="shared" si="34"/>
        <v>0.03</v>
      </c>
      <c r="H221" s="50">
        <f t="shared" si="35"/>
        <v>0.03</v>
      </c>
      <c r="I221" s="50">
        <f t="shared" si="35"/>
        <v>0.03</v>
      </c>
      <c r="J221" s="50">
        <f t="shared" si="35"/>
        <v>0.03</v>
      </c>
      <c r="K221" s="51">
        <f t="shared" si="36"/>
        <v>0.03</v>
      </c>
    </row>
    <row r="222" spans="1:11" ht="13.2" customHeight="1" x14ac:dyDescent="0.25">
      <c r="A222" s="341"/>
      <c r="B222" s="340" t="s">
        <v>86</v>
      </c>
      <c r="C222" s="340"/>
      <c r="D222" s="49">
        <f>'Исходные для нормативов'!C75</f>
        <v>0.03</v>
      </c>
      <c r="E222" s="49">
        <f>'Исходные для нормативов'!D75</f>
        <v>0.03</v>
      </c>
      <c r="F222" s="49">
        <f>'Исходные для нормативов'!E75</f>
        <v>0.03</v>
      </c>
      <c r="G222" s="51"/>
      <c r="H222" s="50">
        <f t="shared" si="35"/>
        <v>0.03</v>
      </c>
      <c r="I222" s="50">
        <f t="shared" si="35"/>
        <v>0.03</v>
      </c>
      <c r="J222" s="50">
        <f t="shared" si="35"/>
        <v>0.03</v>
      </c>
      <c r="K222" s="51"/>
    </row>
    <row r="223" spans="1:11" ht="13.2" customHeight="1" x14ac:dyDescent="0.25">
      <c r="A223" s="341"/>
      <c r="B223" s="340" t="s">
        <v>87</v>
      </c>
      <c r="C223" s="340"/>
      <c r="D223" s="49">
        <f>'Исходные для нормативов'!C75</f>
        <v>0.03</v>
      </c>
      <c r="E223" s="49">
        <f>'Исходные для нормативов'!D75</f>
        <v>0.03</v>
      </c>
      <c r="F223" s="49">
        <f>'Исходные для нормативов'!E75</f>
        <v>0.03</v>
      </c>
      <c r="G223" s="51"/>
      <c r="H223" s="50">
        <f t="shared" si="35"/>
        <v>0.03</v>
      </c>
      <c r="I223" s="50">
        <f t="shared" si="35"/>
        <v>0.03</v>
      </c>
      <c r="J223" s="50">
        <f t="shared" si="35"/>
        <v>0.03</v>
      </c>
      <c r="K223" s="51"/>
    </row>
    <row r="224" spans="1:11" ht="13.2" customHeight="1" x14ac:dyDescent="0.25">
      <c r="A224" s="341"/>
      <c r="B224" s="340" t="s">
        <v>88</v>
      </c>
      <c r="C224" s="340"/>
      <c r="D224" s="49">
        <v>0</v>
      </c>
      <c r="E224" s="49">
        <v>0</v>
      </c>
      <c r="F224" s="49">
        <v>0</v>
      </c>
      <c r="G224" s="51"/>
      <c r="H224" s="50">
        <f t="shared" si="35"/>
        <v>0</v>
      </c>
      <c r="I224" s="50">
        <f t="shared" si="35"/>
        <v>0</v>
      </c>
      <c r="J224" s="50">
        <f t="shared" si="35"/>
        <v>0</v>
      </c>
      <c r="K224" s="51"/>
    </row>
    <row r="225" spans="1:11" ht="13.2" customHeight="1" x14ac:dyDescent="0.25">
      <c r="A225" s="341"/>
      <c r="B225" s="340" t="s">
        <v>89</v>
      </c>
      <c r="C225" s="340"/>
      <c r="D225" s="49">
        <f>'Исходные для нормативов'!C75</f>
        <v>0.03</v>
      </c>
      <c r="E225" s="49">
        <f>'Исходные для нормативов'!D75</f>
        <v>0.03</v>
      </c>
      <c r="F225" s="49">
        <f>'Исходные для нормативов'!E75</f>
        <v>0.03</v>
      </c>
      <c r="G225" s="51"/>
      <c r="H225" s="50">
        <f t="shared" si="35"/>
        <v>0.03</v>
      </c>
      <c r="I225" s="50">
        <f t="shared" si="35"/>
        <v>0.03</v>
      </c>
      <c r="J225" s="50">
        <f t="shared" si="35"/>
        <v>0.03</v>
      </c>
      <c r="K225" s="51"/>
    </row>
    <row r="226" spans="1:11" ht="13.8" customHeight="1" x14ac:dyDescent="0.25">
      <c r="A226" s="341"/>
      <c r="B226" s="343" t="s">
        <v>90</v>
      </c>
      <c r="C226" s="36" t="s">
        <v>91</v>
      </c>
      <c r="D226" s="49">
        <f>'Исходные для нормативов'!C78+'Исходные для нормативов'!C75</f>
        <v>0.18</v>
      </c>
      <c r="E226" s="49">
        <f>'Исходные для нормативов'!D78+'Исходные для нормативов'!D75</f>
        <v>0.18</v>
      </c>
      <c r="F226" s="49">
        <f>'Исходные для нормативов'!E78+'Исходные для нормативов'!E75</f>
        <v>0.18</v>
      </c>
      <c r="G226" s="51"/>
      <c r="H226" s="50">
        <f t="shared" si="35"/>
        <v>0.18</v>
      </c>
      <c r="I226" s="50">
        <f t="shared" si="35"/>
        <v>0.18</v>
      </c>
      <c r="J226" s="50">
        <f t="shared" si="35"/>
        <v>0.18</v>
      </c>
      <c r="K226" s="51"/>
    </row>
    <row r="227" spans="1:11" ht="13.8" x14ac:dyDescent="0.25">
      <c r="A227" s="341"/>
      <c r="B227" s="343"/>
      <c r="C227" s="36" t="s">
        <v>92</v>
      </c>
      <c r="D227" s="49">
        <f>'Исходные для нормативов'!C78+'Исходные для нормативов'!C75</f>
        <v>0.18</v>
      </c>
      <c r="E227" s="49">
        <f>'Исходные для нормативов'!D78+'Исходные для нормативов'!D75</f>
        <v>0.18</v>
      </c>
      <c r="F227" s="49">
        <f>'Исходные для нормативов'!E78+'Исходные для нормативов'!E75</f>
        <v>0.18</v>
      </c>
      <c r="G227" s="51"/>
      <c r="H227" s="50">
        <f t="shared" si="35"/>
        <v>0.18</v>
      </c>
      <c r="I227" s="50">
        <f t="shared" si="35"/>
        <v>0.18</v>
      </c>
      <c r="J227" s="50">
        <f t="shared" si="35"/>
        <v>0.18</v>
      </c>
      <c r="K227" s="51"/>
    </row>
    <row r="228" spans="1:11" ht="13.8" x14ac:dyDescent="0.25">
      <c r="A228" s="341"/>
      <c r="B228" s="343"/>
      <c r="C228" s="36" t="s">
        <v>93</v>
      </c>
      <c r="D228" s="49">
        <f>'Исходные для нормативов'!C78+'Исходные для нормативов'!C75</f>
        <v>0.18</v>
      </c>
      <c r="E228" s="49">
        <f>'Исходные для нормативов'!D78+'Исходные для нормативов'!D75</f>
        <v>0.18</v>
      </c>
      <c r="F228" s="49">
        <f>'Исходные для нормативов'!E78+'Исходные для нормативов'!E75</f>
        <v>0.18</v>
      </c>
      <c r="G228" s="51"/>
      <c r="H228" s="50">
        <f t="shared" si="35"/>
        <v>0.18</v>
      </c>
      <c r="I228" s="50">
        <f t="shared" si="35"/>
        <v>0.18</v>
      </c>
      <c r="J228" s="50">
        <f t="shared" si="35"/>
        <v>0.18</v>
      </c>
      <c r="K228" s="51"/>
    </row>
    <row r="229" spans="1:11" ht="13.8" x14ac:dyDescent="0.25">
      <c r="A229" s="341"/>
      <c r="B229" s="343"/>
      <c r="C229" s="36" t="s">
        <v>94</v>
      </c>
      <c r="D229" s="49">
        <f>'Исходные для нормативов'!C78+'Исходные для нормативов'!C75</f>
        <v>0.18</v>
      </c>
      <c r="E229" s="49">
        <f>'Исходные для нормативов'!D78+'Исходные для нормативов'!D75</f>
        <v>0.18</v>
      </c>
      <c r="F229" s="49">
        <f>'Исходные для нормативов'!E78+'Исходные для нормативов'!E75</f>
        <v>0.18</v>
      </c>
      <c r="G229" s="51"/>
      <c r="H229" s="50">
        <f t="shared" si="35"/>
        <v>0.18</v>
      </c>
      <c r="I229" s="50">
        <f t="shared" si="35"/>
        <v>0.18</v>
      </c>
      <c r="J229" s="50">
        <f t="shared" si="35"/>
        <v>0.18</v>
      </c>
      <c r="K229" s="51"/>
    </row>
    <row r="230" spans="1:11" ht="13.8" x14ac:dyDescent="0.25">
      <c r="A230" s="341"/>
      <c r="B230" s="343"/>
      <c r="C230" s="36" t="s">
        <v>95</v>
      </c>
      <c r="D230" s="49">
        <f>'Исходные для нормативов'!C78+'Исходные для нормативов'!C75</f>
        <v>0.18</v>
      </c>
      <c r="E230" s="49">
        <f>'Исходные для нормативов'!D78+'Исходные для нормативов'!D75</f>
        <v>0.18</v>
      </c>
      <c r="F230" s="49">
        <f>'Исходные для нормативов'!E78+'Исходные для нормативов'!E75</f>
        <v>0.18</v>
      </c>
      <c r="G230" s="51"/>
      <c r="H230" s="50">
        <f t="shared" si="35"/>
        <v>0.18</v>
      </c>
      <c r="I230" s="50">
        <f t="shared" si="35"/>
        <v>0.18</v>
      </c>
      <c r="J230" s="50">
        <f t="shared" si="35"/>
        <v>0.18</v>
      </c>
      <c r="K230" s="51"/>
    </row>
    <row r="231" spans="1:11" ht="27.6" x14ac:dyDescent="0.25">
      <c r="A231" s="341"/>
      <c r="B231" s="343"/>
      <c r="C231" s="36" t="s">
        <v>96</v>
      </c>
      <c r="D231" s="49">
        <f>'Исходные для нормативов'!C78+'Исходные для нормативов'!C75</f>
        <v>0.18</v>
      </c>
      <c r="E231" s="49">
        <f>'Исходные для нормативов'!D78+'Исходные для нормативов'!D75</f>
        <v>0.18</v>
      </c>
      <c r="F231" s="49">
        <f>'Исходные для нормативов'!E78+'Исходные для нормативов'!E75</f>
        <v>0.18</v>
      </c>
      <c r="G231" s="51"/>
      <c r="H231" s="50">
        <f t="shared" si="35"/>
        <v>0.18</v>
      </c>
      <c r="I231" s="50">
        <f t="shared" si="35"/>
        <v>0.18</v>
      </c>
      <c r="J231" s="50">
        <f t="shared" si="35"/>
        <v>0.18</v>
      </c>
      <c r="K231" s="51"/>
    </row>
    <row r="232" spans="1:11" ht="13.8" x14ac:dyDescent="0.25">
      <c r="A232" s="341"/>
      <c r="B232" s="343"/>
      <c r="C232" s="36" t="s">
        <v>97</v>
      </c>
      <c r="D232" s="49">
        <f>'Исходные для нормативов'!C78+'Исходные для нормативов'!C75</f>
        <v>0.18</v>
      </c>
      <c r="E232" s="49">
        <f>'Исходные для нормативов'!D78+'Исходные для нормативов'!D75</f>
        <v>0.18</v>
      </c>
      <c r="F232" s="49">
        <f>'Исходные для нормативов'!E78+'Исходные для нормативов'!E75</f>
        <v>0.18</v>
      </c>
      <c r="G232" s="51"/>
      <c r="H232" s="50">
        <f t="shared" si="35"/>
        <v>0.18</v>
      </c>
      <c r="I232" s="50">
        <f t="shared" si="35"/>
        <v>0.18</v>
      </c>
      <c r="J232" s="50">
        <f t="shared" si="35"/>
        <v>0.18</v>
      </c>
      <c r="K232" s="51"/>
    </row>
    <row r="233" spans="1:11" ht="27.6" x14ac:dyDescent="0.25">
      <c r="A233" s="341"/>
      <c r="B233" s="343"/>
      <c r="C233" s="36" t="s">
        <v>98</v>
      </c>
      <c r="D233" s="49">
        <f>'Исходные для нормативов'!C78+'Исходные для нормативов'!C75</f>
        <v>0.18</v>
      </c>
      <c r="E233" s="49">
        <f>'Исходные для нормативов'!D78+'Исходные для нормативов'!D75</f>
        <v>0.18</v>
      </c>
      <c r="F233" s="49">
        <f>'Исходные для нормативов'!E78+'Исходные для нормативов'!E75</f>
        <v>0.18</v>
      </c>
      <c r="G233" s="51"/>
      <c r="H233" s="50">
        <f t="shared" si="35"/>
        <v>0.18</v>
      </c>
      <c r="I233" s="50">
        <f t="shared" si="35"/>
        <v>0.18</v>
      </c>
      <c r="J233" s="50">
        <f t="shared" si="35"/>
        <v>0.18</v>
      </c>
      <c r="K233" s="51"/>
    </row>
    <row r="234" spans="1:11" ht="27.6" x14ac:dyDescent="0.25">
      <c r="A234" s="341"/>
      <c r="B234" s="343"/>
      <c r="C234" s="36" t="s">
        <v>99</v>
      </c>
      <c r="D234" s="49">
        <f>'Исходные для нормативов'!C78+'Исходные для нормативов'!C75</f>
        <v>0.18</v>
      </c>
      <c r="E234" s="49">
        <f>'Исходные для нормативов'!D78+'Исходные для нормативов'!D75</f>
        <v>0.18</v>
      </c>
      <c r="F234" s="49">
        <f>'Исходные для нормативов'!E78+'Исходные для нормативов'!E75</f>
        <v>0.18</v>
      </c>
      <c r="G234" s="51"/>
      <c r="H234" s="50">
        <f t="shared" si="35"/>
        <v>0.18</v>
      </c>
      <c r="I234" s="50">
        <f t="shared" si="35"/>
        <v>0.18</v>
      </c>
      <c r="J234" s="50">
        <f t="shared" si="35"/>
        <v>0.18</v>
      </c>
      <c r="K234" s="51"/>
    </row>
    <row r="235" spans="1:11" ht="13.8" customHeight="1" x14ac:dyDescent="0.25">
      <c r="A235" s="341"/>
      <c r="B235" s="343" t="s">
        <v>100</v>
      </c>
      <c r="C235" s="36" t="s">
        <v>91</v>
      </c>
      <c r="D235" s="49">
        <f>'Исходные для нормативов'!C78+'Исходные для нормативов'!C75</f>
        <v>0.18</v>
      </c>
      <c r="E235" s="49">
        <f>'Исходные для нормативов'!D78+'Исходные для нормативов'!D75</f>
        <v>0.18</v>
      </c>
      <c r="F235" s="49">
        <f>'Исходные для нормативов'!E78+'Исходные для нормативов'!E75</f>
        <v>0.18</v>
      </c>
      <c r="G235" s="51"/>
      <c r="H235" s="50">
        <f t="shared" si="35"/>
        <v>0.18</v>
      </c>
      <c r="I235" s="50">
        <f t="shared" si="35"/>
        <v>0.18</v>
      </c>
      <c r="J235" s="50">
        <f t="shared" si="35"/>
        <v>0.18</v>
      </c>
      <c r="K235" s="51"/>
    </row>
    <row r="236" spans="1:11" ht="13.8" x14ac:dyDescent="0.25">
      <c r="A236" s="341"/>
      <c r="B236" s="343"/>
      <c r="C236" s="36" t="s">
        <v>92</v>
      </c>
      <c r="D236" s="49">
        <f>'Исходные для нормативов'!C78+'Исходные для нормативов'!C75</f>
        <v>0.18</v>
      </c>
      <c r="E236" s="49">
        <f>'Исходные для нормативов'!D78+'Исходные для нормативов'!D75</f>
        <v>0.18</v>
      </c>
      <c r="F236" s="49">
        <f>'Исходные для нормативов'!E78+'Исходные для нормативов'!E75</f>
        <v>0.18</v>
      </c>
      <c r="G236" s="51"/>
      <c r="H236" s="50">
        <f t="shared" si="35"/>
        <v>0.18</v>
      </c>
      <c r="I236" s="50">
        <f t="shared" si="35"/>
        <v>0.18</v>
      </c>
      <c r="J236" s="50">
        <f t="shared" si="35"/>
        <v>0.18</v>
      </c>
      <c r="K236" s="51"/>
    </row>
    <row r="237" spans="1:11" ht="13.8" x14ac:dyDescent="0.25">
      <c r="A237" s="341"/>
      <c r="B237" s="343"/>
      <c r="C237" s="36" t="s">
        <v>93</v>
      </c>
      <c r="D237" s="49">
        <f>'Исходные для нормативов'!C78+'Исходные для нормативов'!C75</f>
        <v>0.18</v>
      </c>
      <c r="E237" s="49">
        <f>'Исходные для нормативов'!D78+'Исходные для нормативов'!D75</f>
        <v>0.18</v>
      </c>
      <c r="F237" s="49">
        <f>'Исходные для нормативов'!E78+'Исходные для нормативов'!E75</f>
        <v>0.18</v>
      </c>
      <c r="G237" s="51"/>
      <c r="H237" s="50">
        <f t="shared" si="35"/>
        <v>0.18</v>
      </c>
      <c r="I237" s="50">
        <f t="shared" si="35"/>
        <v>0.18</v>
      </c>
      <c r="J237" s="50">
        <f t="shared" si="35"/>
        <v>0.18</v>
      </c>
      <c r="K237" s="51"/>
    </row>
    <row r="238" spans="1:11" ht="13.8" x14ac:dyDescent="0.25">
      <c r="A238" s="341"/>
      <c r="B238" s="343"/>
      <c r="C238" s="36" t="s">
        <v>94</v>
      </c>
      <c r="D238" s="49">
        <f>'Исходные для нормативов'!C78+'Исходные для нормативов'!C75</f>
        <v>0.18</v>
      </c>
      <c r="E238" s="49">
        <f>'Исходные для нормативов'!D78+'Исходные для нормативов'!D75</f>
        <v>0.18</v>
      </c>
      <c r="F238" s="49">
        <f>'Исходные для нормативов'!E78+'Исходные для нормативов'!E75</f>
        <v>0.18</v>
      </c>
      <c r="G238" s="51"/>
      <c r="H238" s="50">
        <f t="shared" si="35"/>
        <v>0.18</v>
      </c>
      <c r="I238" s="50">
        <f t="shared" si="35"/>
        <v>0.18</v>
      </c>
      <c r="J238" s="50">
        <f t="shared" si="35"/>
        <v>0.18</v>
      </c>
      <c r="K238" s="51"/>
    </row>
    <row r="239" spans="1:11" ht="13.8" x14ac:dyDescent="0.25">
      <c r="A239" s="341"/>
      <c r="B239" s="343"/>
      <c r="C239" s="36" t="s">
        <v>95</v>
      </c>
      <c r="D239" s="49">
        <f>'Исходные для нормативов'!C78+'Исходные для нормативов'!C75</f>
        <v>0.18</v>
      </c>
      <c r="E239" s="49">
        <f>'Исходные для нормативов'!D78+'Исходные для нормативов'!D75</f>
        <v>0.18</v>
      </c>
      <c r="F239" s="49">
        <f>'Исходные для нормативов'!E78+'Исходные для нормативов'!E75</f>
        <v>0.18</v>
      </c>
      <c r="G239" s="51"/>
      <c r="H239" s="50">
        <f t="shared" si="35"/>
        <v>0.18</v>
      </c>
      <c r="I239" s="50">
        <f t="shared" si="35"/>
        <v>0.18</v>
      </c>
      <c r="J239" s="50">
        <f t="shared" si="35"/>
        <v>0.18</v>
      </c>
      <c r="K239" s="51"/>
    </row>
    <row r="240" spans="1:11" ht="27.6" x14ac:dyDescent="0.25">
      <c r="A240" s="341"/>
      <c r="B240" s="343"/>
      <c r="C240" s="36" t="s">
        <v>96</v>
      </c>
      <c r="D240" s="49">
        <f>'Исходные для нормативов'!C78+'Исходные для нормативов'!C75</f>
        <v>0.18</v>
      </c>
      <c r="E240" s="49">
        <f>'Исходные для нормативов'!D78+'Исходные для нормативов'!D75</f>
        <v>0.18</v>
      </c>
      <c r="F240" s="49">
        <f>'Исходные для нормативов'!E78+'Исходные для нормативов'!E75</f>
        <v>0.18</v>
      </c>
      <c r="G240" s="51"/>
      <c r="H240" s="50">
        <f t="shared" si="35"/>
        <v>0.18</v>
      </c>
      <c r="I240" s="50">
        <f t="shared" si="35"/>
        <v>0.18</v>
      </c>
      <c r="J240" s="50">
        <f t="shared" si="35"/>
        <v>0.18</v>
      </c>
      <c r="K240" s="51"/>
    </row>
    <row r="241" spans="1:11" ht="13.8" x14ac:dyDescent="0.25">
      <c r="A241" s="341"/>
      <c r="B241" s="343"/>
      <c r="C241" s="36" t="s">
        <v>97</v>
      </c>
      <c r="D241" s="49">
        <f>'Исходные для нормативов'!C78+'Исходные для нормативов'!C75</f>
        <v>0.18</v>
      </c>
      <c r="E241" s="49">
        <f>'Исходные для нормативов'!D78+'Исходные для нормативов'!D75</f>
        <v>0.18</v>
      </c>
      <c r="F241" s="49">
        <f>'Исходные для нормативов'!E78+'Исходные для нормативов'!E75</f>
        <v>0.18</v>
      </c>
      <c r="G241" s="51"/>
      <c r="H241" s="50">
        <f t="shared" si="35"/>
        <v>0.18</v>
      </c>
      <c r="I241" s="50">
        <f t="shared" si="35"/>
        <v>0.18</v>
      </c>
      <c r="J241" s="50">
        <f t="shared" si="35"/>
        <v>0.18</v>
      </c>
      <c r="K241" s="51"/>
    </row>
    <row r="242" spans="1:11" ht="27.6" x14ac:dyDescent="0.25">
      <c r="A242" s="341"/>
      <c r="B242" s="343"/>
      <c r="C242" s="36" t="s">
        <v>98</v>
      </c>
      <c r="D242" s="49">
        <f>'Исходные для нормативов'!C78+'Исходные для нормативов'!C75</f>
        <v>0.18</v>
      </c>
      <c r="E242" s="49">
        <f>'Исходные для нормативов'!D78+'Исходные для нормативов'!D75</f>
        <v>0.18</v>
      </c>
      <c r="F242" s="49">
        <f>'Исходные для нормативов'!E78+'Исходные для нормативов'!E75</f>
        <v>0.18</v>
      </c>
      <c r="G242" s="51"/>
      <c r="H242" s="50">
        <f t="shared" si="35"/>
        <v>0.18</v>
      </c>
      <c r="I242" s="50">
        <f t="shared" si="35"/>
        <v>0.18</v>
      </c>
      <c r="J242" s="50">
        <f t="shared" si="35"/>
        <v>0.18</v>
      </c>
      <c r="K242" s="51"/>
    </row>
    <row r="243" spans="1:11" ht="27.6" x14ac:dyDescent="0.25">
      <c r="A243" s="341"/>
      <c r="B243" s="343"/>
      <c r="C243" s="36" t="s">
        <v>99</v>
      </c>
      <c r="D243" s="49">
        <f>'Исходные для нормативов'!C78+'Исходные для нормативов'!C75</f>
        <v>0.18</v>
      </c>
      <c r="E243" s="49">
        <f>'Исходные для нормативов'!D78+'Исходные для нормативов'!D75</f>
        <v>0.18</v>
      </c>
      <c r="F243" s="49">
        <f>'Исходные для нормативов'!E78+'Исходные для нормативов'!E75</f>
        <v>0.18</v>
      </c>
      <c r="G243" s="51"/>
      <c r="H243" s="50">
        <f t="shared" si="35"/>
        <v>0.18</v>
      </c>
      <c r="I243" s="50">
        <f t="shared" si="35"/>
        <v>0.18</v>
      </c>
      <c r="J243" s="50">
        <f t="shared" si="35"/>
        <v>0.18</v>
      </c>
      <c r="K243" s="51"/>
    </row>
    <row r="244" spans="1:11" ht="13.8" customHeight="1" x14ac:dyDescent="0.25">
      <c r="A244" s="341"/>
      <c r="B244" s="343" t="s">
        <v>101</v>
      </c>
      <c r="C244" s="36" t="s">
        <v>91</v>
      </c>
      <c r="D244" s="49">
        <f>'Исходные для нормативов'!C78+'Исходные для нормативов'!C75</f>
        <v>0.18</v>
      </c>
      <c r="E244" s="49">
        <f>'Исходные для нормативов'!D78+'Исходные для нормативов'!D75</f>
        <v>0.18</v>
      </c>
      <c r="F244" s="49">
        <f>'Исходные для нормативов'!E78+'Исходные для нормативов'!E75</f>
        <v>0.18</v>
      </c>
      <c r="G244" s="51"/>
      <c r="H244" s="50">
        <f t="shared" si="35"/>
        <v>0.18</v>
      </c>
      <c r="I244" s="50">
        <f t="shared" si="35"/>
        <v>0.18</v>
      </c>
      <c r="J244" s="50">
        <f t="shared" si="35"/>
        <v>0.18</v>
      </c>
      <c r="K244" s="51"/>
    </row>
    <row r="245" spans="1:11" ht="13.8" x14ac:dyDescent="0.25">
      <c r="A245" s="341"/>
      <c r="B245" s="343"/>
      <c r="C245" s="36" t="s">
        <v>92</v>
      </c>
      <c r="D245" s="49">
        <f>'Исходные для нормативов'!C78+'Исходные для нормативов'!C75</f>
        <v>0.18</v>
      </c>
      <c r="E245" s="49">
        <f>'Исходные для нормативов'!D78+'Исходные для нормативов'!D75</f>
        <v>0.18</v>
      </c>
      <c r="F245" s="49">
        <f>'Исходные для нормативов'!E78+'Исходные для нормативов'!E75</f>
        <v>0.18</v>
      </c>
      <c r="G245" s="51"/>
      <c r="H245" s="50">
        <f t="shared" si="35"/>
        <v>0.18</v>
      </c>
      <c r="I245" s="50">
        <f t="shared" si="35"/>
        <v>0.18</v>
      </c>
      <c r="J245" s="50">
        <f t="shared" si="35"/>
        <v>0.18</v>
      </c>
      <c r="K245" s="51"/>
    </row>
    <row r="246" spans="1:11" ht="13.8" x14ac:dyDescent="0.25">
      <c r="A246" s="341"/>
      <c r="B246" s="343"/>
      <c r="C246" s="36" t="s">
        <v>93</v>
      </c>
      <c r="D246" s="49">
        <f>'Исходные для нормативов'!C78+'Исходные для нормативов'!C75</f>
        <v>0.18</v>
      </c>
      <c r="E246" s="49">
        <f>'Исходные для нормативов'!D78+'Исходные для нормативов'!D75</f>
        <v>0.18</v>
      </c>
      <c r="F246" s="49">
        <f>'Исходные для нормативов'!E78+'Исходные для нормативов'!E75</f>
        <v>0.18</v>
      </c>
      <c r="G246" s="51"/>
      <c r="H246" s="50">
        <f t="shared" si="35"/>
        <v>0.18</v>
      </c>
      <c r="I246" s="50">
        <f t="shared" si="35"/>
        <v>0.18</v>
      </c>
      <c r="J246" s="50">
        <f t="shared" si="35"/>
        <v>0.18</v>
      </c>
      <c r="K246" s="51"/>
    </row>
    <row r="247" spans="1:11" ht="13.8" x14ac:dyDescent="0.25">
      <c r="A247" s="341"/>
      <c r="B247" s="343"/>
      <c r="C247" s="36" t="s">
        <v>94</v>
      </c>
      <c r="D247" s="49">
        <f>'Исходные для нормативов'!C78+'Исходные для нормативов'!C75</f>
        <v>0.18</v>
      </c>
      <c r="E247" s="49">
        <f>'Исходные для нормативов'!D78+'Исходные для нормативов'!D75</f>
        <v>0.18</v>
      </c>
      <c r="F247" s="49">
        <f>'Исходные для нормативов'!E78+'Исходные для нормативов'!E75</f>
        <v>0.18</v>
      </c>
      <c r="G247" s="51"/>
      <c r="H247" s="50">
        <f t="shared" si="35"/>
        <v>0.18</v>
      </c>
      <c r="I247" s="50">
        <f t="shared" si="35"/>
        <v>0.18</v>
      </c>
      <c r="J247" s="50">
        <f t="shared" si="35"/>
        <v>0.18</v>
      </c>
      <c r="K247" s="51"/>
    </row>
    <row r="248" spans="1:11" ht="13.8" x14ac:dyDescent="0.25">
      <c r="A248" s="341"/>
      <c r="B248" s="343"/>
      <c r="C248" s="36" t="s">
        <v>95</v>
      </c>
      <c r="D248" s="49">
        <f>'Исходные для нормативов'!C78+'Исходные для нормативов'!C75</f>
        <v>0.18</v>
      </c>
      <c r="E248" s="49">
        <f>'Исходные для нормативов'!D78+'Исходные для нормативов'!D75</f>
        <v>0.18</v>
      </c>
      <c r="F248" s="49">
        <f>'Исходные для нормативов'!E78+'Исходные для нормативов'!E75</f>
        <v>0.18</v>
      </c>
      <c r="G248" s="51"/>
      <c r="H248" s="50">
        <f t="shared" si="35"/>
        <v>0.18</v>
      </c>
      <c r="I248" s="50">
        <f t="shared" si="35"/>
        <v>0.18</v>
      </c>
      <c r="J248" s="50">
        <f t="shared" si="35"/>
        <v>0.18</v>
      </c>
      <c r="K248" s="51"/>
    </row>
    <row r="249" spans="1:11" ht="27.6" x14ac:dyDescent="0.25">
      <c r="A249" s="341"/>
      <c r="B249" s="343"/>
      <c r="C249" s="36" t="s">
        <v>96</v>
      </c>
      <c r="D249" s="49">
        <f>'Исходные для нормативов'!C78+'Исходные для нормативов'!C75</f>
        <v>0.18</v>
      </c>
      <c r="E249" s="49">
        <f>'Исходные для нормативов'!D78+'Исходные для нормативов'!D75</f>
        <v>0.18</v>
      </c>
      <c r="F249" s="49">
        <f>'Исходные для нормативов'!E78+'Исходные для нормативов'!E75</f>
        <v>0.18</v>
      </c>
      <c r="G249" s="51"/>
      <c r="H249" s="50">
        <f t="shared" si="35"/>
        <v>0.18</v>
      </c>
      <c r="I249" s="50">
        <f t="shared" si="35"/>
        <v>0.18</v>
      </c>
      <c r="J249" s="50">
        <f t="shared" si="35"/>
        <v>0.18</v>
      </c>
      <c r="K249" s="51"/>
    </row>
    <row r="250" spans="1:11" ht="13.8" x14ac:dyDescent="0.25">
      <c r="A250" s="341"/>
      <c r="B250" s="343"/>
      <c r="C250" s="36" t="s">
        <v>97</v>
      </c>
      <c r="D250" s="49">
        <f>'Исходные для нормативов'!C78+'Исходные для нормативов'!C75</f>
        <v>0.18</v>
      </c>
      <c r="E250" s="49">
        <f>'Исходные для нормативов'!D78+'Исходные для нормативов'!D75</f>
        <v>0.18</v>
      </c>
      <c r="F250" s="49">
        <f>'Исходные для нормативов'!E78+'Исходные для нормативов'!E75</f>
        <v>0.18</v>
      </c>
      <c r="G250" s="51"/>
      <c r="H250" s="50">
        <f t="shared" si="35"/>
        <v>0.18</v>
      </c>
      <c r="I250" s="50">
        <f t="shared" si="35"/>
        <v>0.18</v>
      </c>
      <c r="J250" s="50">
        <f t="shared" si="35"/>
        <v>0.18</v>
      </c>
      <c r="K250" s="51"/>
    </row>
    <row r="251" spans="1:11" ht="27.6" x14ac:dyDescent="0.25">
      <c r="A251" s="341"/>
      <c r="B251" s="343"/>
      <c r="C251" s="36" t="s">
        <v>98</v>
      </c>
      <c r="D251" s="49">
        <f>'Исходные для нормативов'!C78+'Исходные для нормативов'!C75</f>
        <v>0.18</v>
      </c>
      <c r="E251" s="49">
        <f>'Исходные для нормативов'!D78+'Исходные для нормативов'!D75</f>
        <v>0.18</v>
      </c>
      <c r="F251" s="49">
        <f>'Исходные для нормативов'!E78+'Исходные для нормативов'!E75</f>
        <v>0.18</v>
      </c>
      <c r="G251" s="51"/>
      <c r="H251" s="50">
        <f t="shared" si="35"/>
        <v>0.18</v>
      </c>
      <c r="I251" s="50">
        <f t="shared" si="35"/>
        <v>0.18</v>
      </c>
      <c r="J251" s="50">
        <f t="shared" si="35"/>
        <v>0.18</v>
      </c>
      <c r="K251" s="51"/>
    </row>
    <row r="252" spans="1:11" ht="27.6" x14ac:dyDescent="0.25">
      <c r="A252" s="341"/>
      <c r="B252" s="343"/>
      <c r="C252" s="36" t="s">
        <v>99</v>
      </c>
      <c r="D252" s="49">
        <f>'Исходные для нормативов'!C78+'Исходные для нормативов'!C75</f>
        <v>0.18</v>
      </c>
      <c r="E252" s="49">
        <f>'Исходные для нормативов'!D78+'Исходные для нормативов'!D75</f>
        <v>0.18</v>
      </c>
      <c r="F252" s="49">
        <f>'Исходные для нормативов'!E78+'Исходные для нормативов'!E75</f>
        <v>0.18</v>
      </c>
      <c r="G252" s="51"/>
      <c r="H252" s="50">
        <f t="shared" si="35"/>
        <v>0.18</v>
      </c>
      <c r="I252" s="50">
        <f t="shared" si="35"/>
        <v>0.18</v>
      </c>
      <c r="J252" s="50">
        <f t="shared" si="35"/>
        <v>0.18</v>
      </c>
      <c r="K252" s="51"/>
    </row>
    <row r="253" spans="1:11" ht="13.8" customHeight="1" x14ac:dyDescent="0.25">
      <c r="A253" s="341"/>
      <c r="B253" s="343" t="s">
        <v>102</v>
      </c>
      <c r="C253" s="36" t="s">
        <v>91</v>
      </c>
      <c r="D253" s="49">
        <f>'Исходные для нормативов'!C78+'Исходные для нормативов'!C75</f>
        <v>0.18</v>
      </c>
      <c r="E253" s="49">
        <f>'Исходные для нормативов'!D78+'Исходные для нормативов'!D75</f>
        <v>0.18</v>
      </c>
      <c r="F253" s="49">
        <f>'Исходные для нормативов'!E78+'Исходные для нормативов'!E75</f>
        <v>0.18</v>
      </c>
      <c r="G253" s="51"/>
      <c r="H253" s="50">
        <f t="shared" si="35"/>
        <v>0.18</v>
      </c>
      <c r="I253" s="50">
        <f t="shared" si="35"/>
        <v>0.18</v>
      </c>
      <c r="J253" s="50">
        <f t="shared" si="35"/>
        <v>0.18</v>
      </c>
      <c r="K253" s="51"/>
    </row>
    <row r="254" spans="1:11" ht="13.8" x14ac:dyDescent="0.25">
      <c r="A254" s="341"/>
      <c r="B254" s="343"/>
      <c r="C254" s="36" t="s">
        <v>92</v>
      </c>
      <c r="D254" s="49">
        <f>'Исходные для нормативов'!C78+'Исходные для нормативов'!C75</f>
        <v>0.18</v>
      </c>
      <c r="E254" s="49">
        <f>'Исходные для нормативов'!D78+'Исходные для нормативов'!D75</f>
        <v>0.18</v>
      </c>
      <c r="F254" s="49">
        <f>'Исходные для нормативов'!E78+'Исходные для нормативов'!E75</f>
        <v>0.18</v>
      </c>
      <c r="G254" s="51"/>
      <c r="H254" s="50">
        <f t="shared" si="35"/>
        <v>0.18</v>
      </c>
      <c r="I254" s="50">
        <f t="shared" si="35"/>
        <v>0.18</v>
      </c>
      <c r="J254" s="50">
        <f t="shared" si="35"/>
        <v>0.18</v>
      </c>
      <c r="K254" s="51"/>
    </row>
    <row r="255" spans="1:11" ht="13.8" x14ac:dyDescent="0.25">
      <c r="A255" s="341"/>
      <c r="B255" s="343"/>
      <c r="C255" s="36" t="s">
        <v>93</v>
      </c>
      <c r="D255" s="49">
        <f>'Исходные для нормативов'!C78+'Исходные для нормативов'!C75</f>
        <v>0.18</v>
      </c>
      <c r="E255" s="49">
        <f>'Исходные для нормативов'!D78+'Исходные для нормативов'!D75</f>
        <v>0.18</v>
      </c>
      <c r="F255" s="49">
        <f>'Исходные для нормативов'!E78+'Исходные для нормативов'!E75</f>
        <v>0.18</v>
      </c>
      <c r="G255" s="51"/>
      <c r="H255" s="50">
        <f t="shared" si="35"/>
        <v>0.18</v>
      </c>
      <c r="I255" s="50">
        <f t="shared" si="35"/>
        <v>0.18</v>
      </c>
      <c r="J255" s="50">
        <f t="shared" si="35"/>
        <v>0.18</v>
      </c>
      <c r="K255" s="51"/>
    </row>
    <row r="256" spans="1:11" ht="13.8" x14ac:dyDescent="0.25">
      <c r="A256" s="341"/>
      <c r="B256" s="343"/>
      <c r="C256" s="36" t="s">
        <v>94</v>
      </c>
      <c r="D256" s="49">
        <f>'Исходные для нормативов'!C78+'Исходные для нормативов'!C75</f>
        <v>0.18</v>
      </c>
      <c r="E256" s="49">
        <f>'Исходные для нормативов'!D78+'Исходные для нормативов'!D75</f>
        <v>0.18</v>
      </c>
      <c r="F256" s="49">
        <f>'Исходные для нормативов'!E78+'Исходные для нормативов'!E75</f>
        <v>0.18</v>
      </c>
      <c r="G256" s="51"/>
      <c r="H256" s="50">
        <f t="shared" si="35"/>
        <v>0.18</v>
      </c>
      <c r="I256" s="50">
        <f t="shared" si="35"/>
        <v>0.18</v>
      </c>
      <c r="J256" s="50">
        <f t="shared" si="35"/>
        <v>0.18</v>
      </c>
      <c r="K256" s="51"/>
    </row>
    <row r="257" spans="1:11" ht="13.8" x14ac:dyDescent="0.25">
      <c r="A257" s="341"/>
      <c r="B257" s="343"/>
      <c r="C257" s="36" t="s">
        <v>95</v>
      </c>
      <c r="D257" s="49">
        <f>'Исходные для нормативов'!C78+'Исходные для нормативов'!C75</f>
        <v>0.18</v>
      </c>
      <c r="E257" s="49">
        <f>'Исходные для нормативов'!D78+'Исходные для нормативов'!D75</f>
        <v>0.18</v>
      </c>
      <c r="F257" s="49">
        <f>'Исходные для нормативов'!E78+'Исходные для нормативов'!E75</f>
        <v>0.18</v>
      </c>
      <c r="G257" s="51"/>
      <c r="H257" s="50">
        <f t="shared" si="35"/>
        <v>0.18</v>
      </c>
      <c r="I257" s="50">
        <f t="shared" si="35"/>
        <v>0.18</v>
      </c>
      <c r="J257" s="50">
        <f t="shared" si="35"/>
        <v>0.18</v>
      </c>
      <c r="K257" s="51"/>
    </row>
    <row r="258" spans="1:11" ht="27.6" x14ac:dyDescent="0.25">
      <c r="A258" s="341"/>
      <c r="B258" s="343"/>
      <c r="C258" s="36" t="s">
        <v>96</v>
      </c>
      <c r="D258" s="49">
        <f>'Исходные для нормативов'!C78+'Исходные для нормативов'!C75</f>
        <v>0.18</v>
      </c>
      <c r="E258" s="49">
        <f>'Исходные для нормативов'!D78+'Исходные для нормативов'!D75</f>
        <v>0.18</v>
      </c>
      <c r="F258" s="49">
        <f>'Исходные для нормативов'!E78+'Исходные для нормативов'!E75</f>
        <v>0.18</v>
      </c>
      <c r="G258" s="51"/>
      <c r="H258" s="50">
        <f t="shared" si="35"/>
        <v>0.18</v>
      </c>
      <c r="I258" s="50">
        <f t="shared" si="35"/>
        <v>0.18</v>
      </c>
      <c r="J258" s="50">
        <f t="shared" si="35"/>
        <v>0.18</v>
      </c>
      <c r="K258" s="51"/>
    </row>
    <row r="259" spans="1:11" ht="13.8" x14ac:dyDescent="0.25">
      <c r="A259" s="341"/>
      <c r="B259" s="343"/>
      <c r="C259" s="36" t="s">
        <v>97</v>
      </c>
      <c r="D259" s="49">
        <f>'Исходные для нормативов'!C78+'Исходные для нормативов'!C75</f>
        <v>0.18</v>
      </c>
      <c r="E259" s="49">
        <f>'Исходные для нормативов'!D78+'Исходные для нормативов'!D75</f>
        <v>0.18</v>
      </c>
      <c r="F259" s="49">
        <f>'Исходные для нормативов'!E78+'Исходные для нормативов'!E75</f>
        <v>0.18</v>
      </c>
      <c r="G259" s="51"/>
      <c r="H259" s="50">
        <f t="shared" si="35"/>
        <v>0.18</v>
      </c>
      <c r="I259" s="50">
        <f t="shared" si="35"/>
        <v>0.18</v>
      </c>
      <c r="J259" s="50">
        <f t="shared" si="35"/>
        <v>0.18</v>
      </c>
      <c r="K259" s="51"/>
    </row>
    <row r="260" spans="1:11" ht="27.6" x14ac:dyDescent="0.25">
      <c r="A260" s="341"/>
      <c r="B260" s="343"/>
      <c r="C260" s="36" t="s">
        <v>98</v>
      </c>
      <c r="D260" s="49">
        <f>'Исходные для нормативов'!C78+'Исходные для нормативов'!C75</f>
        <v>0.18</v>
      </c>
      <c r="E260" s="49">
        <f>'Исходные для нормативов'!D78+'Исходные для нормативов'!D75</f>
        <v>0.18</v>
      </c>
      <c r="F260" s="49">
        <f>'Исходные для нормативов'!E78+'Исходные для нормативов'!E75</f>
        <v>0.18</v>
      </c>
      <c r="G260" s="51"/>
      <c r="H260" s="50">
        <f t="shared" si="35"/>
        <v>0.18</v>
      </c>
      <c r="I260" s="50">
        <f t="shared" si="35"/>
        <v>0.18</v>
      </c>
      <c r="J260" s="50">
        <f t="shared" si="35"/>
        <v>0.18</v>
      </c>
      <c r="K260" s="51"/>
    </row>
    <row r="261" spans="1:11" ht="27.6" x14ac:dyDescent="0.25">
      <c r="A261" s="341"/>
      <c r="B261" s="343"/>
      <c r="C261" s="36" t="s">
        <v>99</v>
      </c>
      <c r="D261" s="49">
        <f>'Исходные для нормативов'!C78+'Исходные для нормативов'!C75</f>
        <v>0.18</v>
      </c>
      <c r="E261" s="49">
        <f>'Исходные для нормативов'!D78+'Исходные для нормативов'!D75</f>
        <v>0.18</v>
      </c>
      <c r="F261" s="49">
        <f>'Исходные для нормативов'!E78+'Исходные для нормативов'!E75</f>
        <v>0.18</v>
      </c>
      <c r="G261" s="51"/>
      <c r="H261" s="50">
        <f t="shared" si="35"/>
        <v>0.18</v>
      </c>
      <c r="I261" s="50">
        <f t="shared" si="35"/>
        <v>0.18</v>
      </c>
      <c r="J261" s="50">
        <f t="shared" si="35"/>
        <v>0.18</v>
      </c>
      <c r="K261" s="51"/>
    </row>
    <row r="262" spans="1:11" ht="13.2" customHeight="1" x14ac:dyDescent="0.25">
      <c r="A262" s="345" t="s">
        <v>110</v>
      </c>
      <c r="B262" s="345"/>
      <c r="C262" s="345"/>
      <c r="D262" s="49">
        <f>'Исходные для нормативов'!C81</f>
        <v>0.3</v>
      </c>
      <c r="E262" s="49">
        <f>'Исходные для нормативов'!D81</f>
        <v>0.3</v>
      </c>
      <c r="F262" s="49">
        <f>'Исходные для нормативов'!E81</f>
        <v>0.3</v>
      </c>
      <c r="G262" s="51">
        <f>F262</f>
        <v>0.3</v>
      </c>
      <c r="H262" s="50">
        <f>'Исходные для нормативов'!C81</f>
        <v>0.3</v>
      </c>
      <c r="I262" s="50">
        <f>'Исходные для нормативов'!D81</f>
        <v>0.3</v>
      </c>
      <c r="J262" s="50">
        <f>'Исходные для нормативов'!E81</f>
        <v>0.3</v>
      </c>
      <c r="K262" s="51">
        <f>J262</f>
        <v>0.3</v>
      </c>
    </row>
    <row r="263" spans="1:11" ht="13.2" customHeight="1" x14ac:dyDescent="0.25">
      <c r="A263" s="345" t="s">
        <v>111</v>
      </c>
      <c r="B263" s="345"/>
      <c r="C263" s="345"/>
      <c r="D263" s="49">
        <f>'Исходные для нормативов'!C82</f>
        <v>0.35</v>
      </c>
      <c r="E263" s="49">
        <f>'Исходные для нормативов'!D82</f>
        <v>0.35</v>
      </c>
      <c r="F263" s="49">
        <f>'Исходные для нормативов'!E82</f>
        <v>0.35</v>
      </c>
      <c r="G263" s="51">
        <f>F263</f>
        <v>0.35</v>
      </c>
      <c r="H263" s="50">
        <f>'Исходные для нормативов'!C82</f>
        <v>0.35</v>
      </c>
      <c r="I263" s="50">
        <f>'Исходные для нормативов'!D82</f>
        <v>0.35</v>
      </c>
      <c r="J263" s="50">
        <f>'Исходные для нормативов'!E82</f>
        <v>0.35</v>
      </c>
      <c r="K263" s="51">
        <f>J263</f>
        <v>0.35</v>
      </c>
    </row>
    <row r="264" spans="1:11" ht="36.75" customHeight="1" x14ac:dyDescent="0.25">
      <c r="A264" s="344" t="s">
        <v>112</v>
      </c>
      <c r="B264" s="344"/>
      <c r="C264" s="344"/>
      <c r="D264" s="45">
        <v>1.204</v>
      </c>
      <c r="E264" s="45">
        <f>D264</f>
        <v>1.204</v>
      </c>
      <c r="F264" s="45">
        <f>E264</f>
        <v>1.204</v>
      </c>
      <c r="G264" s="48">
        <f>F264</f>
        <v>1.204</v>
      </c>
      <c r="H264" s="47">
        <f>F264</f>
        <v>1.204</v>
      </c>
      <c r="I264" s="47">
        <f>H264</f>
        <v>1.204</v>
      </c>
      <c r="J264" s="47">
        <f>I264</f>
        <v>1.204</v>
      </c>
      <c r="K264" s="48">
        <f>J264</f>
        <v>1.204</v>
      </c>
    </row>
    <row r="265" spans="1:11" ht="20.399999999999999" customHeight="1" x14ac:dyDescent="0.25">
      <c r="A265" s="344" t="s">
        <v>113</v>
      </c>
      <c r="B265" s="344"/>
      <c r="C265" s="344"/>
      <c r="D265" s="45">
        <v>1.302</v>
      </c>
      <c r="E265" s="45">
        <f>D265</f>
        <v>1.302</v>
      </c>
      <c r="F265" s="45">
        <f>E265</f>
        <v>1.302</v>
      </c>
      <c r="G265" s="48">
        <f>F265</f>
        <v>1.302</v>
      </c>
      <c r="H265" s="47">
        <f>F265</f>
        <v>1.302</v>
      </c>
      <c r="I265" s="47">
        <f>H265</f>
        <v>1.302</v>
      </c>
      <c r="J265" s="47">
        <f>I265</f>
        <v>1.302</v>
      </c>
      <c r="K265" s="48">
        <f>J265</f>
        <v>1.302</v>
      </c>
    </row>
    <row r="266" spans="1:11" ht="22.2" customHeight="1" x14ac:dyDescent="0.25">
      <c r="A266" s="341" t="s">
        <v>114</v>
      </c>
      <c r="B266" s="340" t="s">
        <v>104</v>
      </c>
      <c r="C266" s="340"/>
      <c r="D266" s="49">
        <f t="shared" ref="D266:D271" si="37">ROUND(D109*D160*$D$4*12*(1+D211+$D$262)*$D$264*$D$265,2)</f>
        <v>26856.76</v>
      </c>
      <c r="E266" s="49">
        <f t="shared" ref="E266:E271" si="38">ROUND(E109*E160*$E$4*12*(1+E211+$E$262)*$E$264*$E$265,2)</f>
        <v>43714.02</v>
      </c>
      <c r="F266" s="49">
        <f t="shared" ref="F266:F271" si="39">ROUND(F109*F160*$F$4*12*(1+F211+$F$262)*$F$264*$F$265,2)</f>
        <v>55208.98</v>
      </c>
      <c r="G266" s="49">
        <f t="shared" ref="G266:G271" si="40">ROUND(G109*G160*$G$4*12*(1+G211+$G$262)*$G$264*$G$265,2)</f>
        <v>59298.53</v>
      </c>
      <c r="H266" s="50">
        <f t="shared" ref="H266:H271" si="41">ROUND(H109*H160*$H$4*12*(1+H211+$H$262)*$H$264*$H$265,2)</f>
        <v>37599.47</v>
      </c>
      <c r="I266" s="50">
        <f t="shared" ref="I266:I271" si="42">ROUND(I109*I160*$I$4*12*(1+I211+$I$262)*$I$264*$I$265,2)</f>
        <v>56203.74</v>
      </c>
      <c r="J266" s="50">
        <f t="shared" ref="J266:J271" si="43">ROUND(J109*J160*$J$4*12*(1+J211+$J$262)*$J$264*$J$265,2)</f>
        <v>70130.320000000007</v>
      </c>
      <c r="K266" s="49">
        <f t="shared" ref="K266:K271" si="44">ROUND(K109*K160*$K$4*12*(1+K211+$K$262)*$K$264*$K$265,2)</f>
        <v>75325.16</v>
      </c>
    </row>
    <row r="267" spans="1:11" ht="23.4" customHeight="1" x14ac:dyDescent="0.25">
      <c r="A267" s="341"/>
      <c r="B267" s="342" t="s">
        <v>76</v>
      </c>
      <c r="C267" s="342"/>
      <c r="D267" s="49">
        <f t="shared" si="37"/>
        <v>29426.04</v>
      </c>
      <c r="E267" s="49">
        <f t="shared" si="38"/>
        <v>47869.02</v>
      </c>
      <c r="F267" s="49">
        <f t="shared" si="39"/>
        <v>66878.039999999994</v>
      </c>
      <c r="G267" s="49">
        <f t="shared" si="40"/>
        <v>66878.039999999994</v>
      </c>
      <c r="H267" s="50">
        <f t="shared" si="41"/>
        <v>41196.449999999997</v>
      </c>
      <c r="I267" s="50">
        <f t="shared" si="42"/>
        <v>61545.88</v>
      </c>
      <c r="J267" s="50">
        <f t="shared" si="43"/>
        <v>84953.19</v>
      </c>
      <c r="K267" s="49">
        <f t="shared" si="44"/>
        <v>84953.19</v>
      </c>
    </row>
    <row r="268" spans="1:11" ht="13.2" customHeight="1" x14ac:dyDescent="0.25">
      <c r="A268" s="341"/>
      <c r="B268" s="340" t="s">
        <v>77</v>
      </c>
      <c r="C268" s="340"/>
      <c r="D268" s="49">
        <f t="shared" si="37"/>
        <v>26856.76</v>
      </c>
      <c r="E268" s="49">
        <f t="shared" si="38"/>
        <v>43714.02</v>
      </c>
      <c r="F268" s="49">
        <f t="shared" si="39"/>
        <v>55208.98</v>
      </c>
      <c r="G268" s="49">
        <f t="shared" si="40"/>
        <v>59298.53</v>
      </c>
      <c r="H268" s="50">
        <f t="shared" si="41"/>
        <v>37599.47</v>
      </c>
      <c r="I268" s="50">
        <f t="shared" si="42"/>
        <v>56203.74</v>
      </c>
      <c r="J268" s="50">
        <f t="shared" si="43"/>
        <v>70130.320000000007</v>
      </c>
      <c r="K268" s="49">
        <f t="shared" si="44"/>
        <v>75325.16</v>
      </c>
    </row>
    <row r="269" spans="1:11" ht="13.2" customHeight="1" x14ac:dyDescent="0.25">
      <c r="A269" s="341"/>
      <c r="B269" s="340" t="s">
        <v>78</v>
      </c>
      <c r="C269" s="340"/>
      <c r="D269" s="49">
        <f t="shared" si="37"/>
        <v>29192.14</v>
      </c>
      <c r="E269" s="49">
        <f t="shared" si="38"/>
        <v>47515.24</v>
      </c>
      <c r="F269" s="49">
        <f t="shared" si="39"/>
        <v>60009.760000000002</v>
      </c>
      <c r="G269" s="49">
        <f t="shared" si="40"/>
        <v>64454.93</v>
      </c>
      <c r="H269" s="50">
        <f t="shared" si="41"/>
        <v>40868.99</v>
      </c>
      <c r="I269" s="50">
        <f t="shared" si="42"/>
        <v>61091.02</v>
      </c>
      <c r="J269" s="50">
        <f t="shared" si="43"/>
        <v>76228.61</v>
      </c>
      <c r="K269" s="49">
        <f t="shared" si="44"/>
        <v>81875.179999999993</v>
      </c>
    </row>
    <row r="270" spans="1:11" ht="13.2" customHeight="1" x14ac:dyDescent="0.25">
      <c r="A270" s="341"/>
      <c r="B270" s="340" t="s">
        <v>79</v>
      </c>
      <c r="C270" s="340"/>
      <c r="D270" s="49">
        <f t="shared" si="37"/>
        <v>44716.6</v>
      </c>
      <c r="E270" s="49">
        <f t="shared" si="38"/>
        <v>72856.69</v>
      </c>
      <c r="F270" s="49">
        <f t="shared" si="39"/>
        <v>92014.97</v>
      </c>
      <c r="G270" s="49">
        <f t="shared" si="40"/>
        <v>98830.89</v>
      </c>
      <c r="H270" s="50">
        <f t="shared" si="41"/>
        <v>62603.24</v>
      </c>
      <c r="I270" s="50">
        <f t="shared" si="42"/>
        <v>93672.89</v>
      </c>
      <c r="J270" s="50">
        <f t="shared" si="43"/>
        <v>116883.87</v>
      </c>
      <c r="K270" s="49">
        <f t="shared" si="44"/>
        <v>125541.94</v>
      </c>
    </row>
    <row r="271" spans="1:11" ht="13.2" customHeight="1" x14ac:dyDescent="0.25">
      <c r="A271" s="341"/>
      <c r="B271" s="340" t="s">
        <v>80</v>
      </c>
      <c r="C271" s="340"/>
      <c r="D271" s="49">
        <f t="shared" si="37"/>
        <v>67007.899999999994</v>
      </c>
      <c r="E271" s="49">
        <f t="shared" si="38"/>
        <v>108801.48</v>
      </c>
      <c r="F271" s="49">
        <f t="shared" si="39"/>
        <v>138022.45000000001</v>
      </c>
      <c r="G271" s="49">
        <f t="shared" si="40"/>
        <v>148246.32999999999</v>
      </c>
      <c r="H271" s="50">
        <f t="shared" si="41"/>
        <v>93811.05</v>
      </c>
      <c r="I271" s="50">
        <f t="shared" si="42"/>
        <v>139887.62</v>
      </c>
      <c r="J271" s="50">
        <f t="shared" si="43"/>
        <v>175325.81</v>
      </c>
      <c r="K271" s="49">
        <f t="shared" si="44"/>
        <v>188312.91</v>
      </c>
    </row>
    <row r="272" spans="1:11" ht="13.2" customHeight="1" x14ac:dyDescent="0.25">
      <c r="A272" s="341"/>
      <c r="B272" s="340" t="s">
        <v>81</v>
      </c>
      <c r="C272" s="340"/>
      <c r="D272" s="49">
        <f>ROUND(D115*D166*$D$4*12*(1+D217+$D$263)*$D$264*$D$265,2)</f>
        <v>34833.019999999997</v>
      </c>
      <c r="E272" s="49">
        <f>ROUND(E115*E166*$E$4*12*(1+E217+$E$263)*$E$264*$E$265,2)</f>
        <v>56445.88</v>
      </c>
      <c r="F272" s="49">
        <f>ROUND(F115*F166*$F$4*12*(1+F217+$F$263)*$F$264*$F$265,2)</f>
        <v>71605.63</v>
      </c>
      <c r="G272" s="49">
        <f>ROUND(G115*G166*$G$4*12*(1+G217+$G$263)*$G$264*$G$265,2)</f>
        <v>76909.75</v>
      </c>
      <c r="H272" s="50">
        <f>ROUND(H115*H166*$H$4*12*(1+H217+$H$263)*$H$264*$H$265,2)</f>
        <v>48766.23</v>
      </c>
      <c r="I272" s="50">
        <f>ROUND(I115*I166*$I$4*12*(1+I217+$I$263)*$I$264*$I$265,2)</f>
        <v>72573.27</v>
      </c>
      <c r="J272" s="50">
        <f>ROUND(J115*J166*$J$4*12*(1+J217+$J$263)*$J$264*$J$265,2)</f>
        <v>90958.5</v>
      </c>
      <c r="K272" s="49">
        <f>ROUND(K115*K166*$K$4*12*(1+K217+$K$263)*$K$264*$K$265,2)</f>
        <v>97696.17</v>
      </c>
    </row>
    <row r="273" spans="1:11" ht="13.2" customHeight="1" x14ac:dyDescent="0.25">
      <c r="A273" s="341"/>
      <c r="B273" s="340" t="s">
        <v>82</v>
      </c>
      <c r="C273" s="340"/>
      <c r="D273" s="49">
        <f>ROUND(D116*D167*$D$4*12*(1+D218+$D$263)*$D$264*$D$265,2)</f>
        <v>38626.1</v>
      </c>
      <c r="E273" s="49">
        <f>ROUND(E116*E167*$E$4*12*(1+E218+$E$263)*$E$264*$E$265,2)</f>
        <v>61881.41</v>
      </c>
      <c r="F273" s="49">
        <f>ROUND(F116*F167*$F$4*12*(1+F218+$F$263)*$F$264*$F$265,2)</f>
        <v>79561.81</v>
      </c>
      <c r="G273" s="49">
        <f>ROUND(G116*G167*$G$4*12*(1+G218+$G$263)*$G$264*$G$265,2)</f>
        <v>85455.28</v>
      </c>
      <c r="H273" s="50">
        <f>ROUND(H116*H167*$H$4*12*(1+H218+$H$263)*$H$264*$H$265,2)</f>
        <v>54076.55</v>
      </c>
      <c r="I273" s="50">
        <f>ROUND(I116*I167*$I$4*12*(1+I218+$I$263)*$I$264*$I$265,2)</f>
        <v>79561.81</v>
      </c>
      <c r="J273" s="50">
        <f>ROUND(J116*J167*$J$4*12*(1+J218+$J$263)*$J$264*$J$265,2)</f>
        <v>101065</v>
      </c>
      <c r="K273" s="49">
        <f>ROUND(K116*K167*$K$4*12*(1+K218+$K$263)*$K$264*$K$265,2)</f>
        <v>108551.3</v>
      </c>
    </row>
    <row r="274" spans="1:11" ht="13.2" customHeight="1" x14ac:dyDescent="0.25">
      <c r="A274" s="341"/>
      <c r="B274" s="340" t="s">
        <v>83</v>
      </c>
      <c r="C274" s="340"/>
      <c r="D274" s="49">
        <f>ROUND(D117*D168*$D$4*12*(1+D219+$D$263)*$D$264*$D$265,2)</f>
        <v>46351.33</v>
      </c>
      <c r="E274" s="49">
        <f>ROUND(E117*E168*$E$4*12*(1+E219+$E$263)*$E$264*$E$265,2)</f>
        <v>74257.69</v>
      </c>
      <c r="F274" s="49">
        <f>ROUND(F117*F168*$F$4*12*(1+F219+$F$263)*$F$264*$F$265,2)</f>
        <v>95474.17</v>
      </c>
      <c r="G274" s="49">
        <f>ROUND(G117*G168*$G$4*12*(1+G219+$G$263)*$G$264*$G$265,2)</f>
        <v>102546.34</v>
      </c>
      <c r="H274" s="50">
        <f>ROUND(H117*H168*$H$4*12*(1+H219+$H$263)*$H$264*$H$265,2)</f>
        <v>64891.86</v>
      </c>
      <c r="I274" s="50">
        <f>ROUND(I117*I168*$I$4*12*(1+I219+$I$263)*$I$264*$I$265,2)</f>
        <v>95474.17</v>
      </c>
      <c r="J274" s="50">
        <f>ROUND(J117*J168*$J$4*12*(1+J219+$J$263)*$J$264*$J$265,2)</f>
        <v>121278.01</v>
      </c>
      <c r="K274" s="49">
        <f>ROUND(K117*K168*$K$4*12*(1+K219+$K$263)*$K$264*$K$265,2)</f>
        <v>130261.56</v>
      </c>
    </row>
    <row r="275" spans="1:11" ht="13.2" customHeight="1" x14ac:dyDescent="0.25">
      <c r="A275" s="341"/>
      <c r="B275" s="340" t="s">
        <v>84</v>
      </c>
      <c r="C275" s="340"/>
      <c r="D275" s="49">
        <f>ROUND(D118*D169*$D$4*12*(1+D220+$D$263)*$D$264*$D$265,2)</f>
        <v>63206.35</v>
      </c>
      <c r="E275" s="49">
        <f>ROUND(E118*E169*$E$4*12*(1+E220+$E$263)*$E$264*$E$265,2)</f>
        <v>101260.49</v>
      </c>
      <c r="F275" s="49">
        <f>ROUND(F118*F169*$F$4*12*(1+F220+$F$263)*$F$264*$F$265,2)</f>
        <v>130192.06</v>
      </c>
      <c r="G275" s="49">
        <f>ROUND(G118*G169*$G$4*12*(1+G220+$G$263)*$G$264*$G$265,2)</f>
        <v>139835.91</v>
      </c>
      <c r="H275" s="50">
        <f>ROUND(H118*H169*$H$4*12*(1+H220+$H$263)*$H$264*$H$265,2)</f>
        <v>88488.9</v>
      </c>
      <c r="I275" s="50">
        <f>ROUND(I118*I169*$I$4*12*(1+I220+$I$263)*$I$264*$I$265,2)</f>
        <v>130192.06</v>
      </c>
      <c r="J275" s="50">
        <f>ROUND(J118*J169*$J$4*12*(1+J220+$J$263)*$J$264*$J$265,2)</f>
        <v>165379.1</v>
      </c>
      <c r="K275" s="49">
        <f>ROUND(K118*K169*$K$4*12*(1+K220+$K$263)*$K$264*$K$265,2)</f>
        <v>177629.4</v>
      </c>
    </row>
    <row r="276" spans="1:11" ht="13.2" customHeight="1" x14ac:dyDescent="0.25">
      <c r="A276" s="341"/>
      <c r="B276" s="340" t="s">
        <v>85</v>
      </c>
      <c r="C276" s="340"/>
      <c r="D276" s="49">
        <f>ROUND(D119*D170*$D$4*12*(1+D221+$D$263)*$D$264*$D$265,2)</f>
        <v>99324.27</v>
      </c>
      <c r="E276" s="49">
        <f>ROUND(E119*E170*$E$4*12*(1+E221+$E$263)*$E$264*$E$265,2)</f>
        <v>159123.62</v>
      </c>
      <c r="F276" s="49">
        <f>ROUND(F119*F170*$F$4*12*(1+F221+$F$263)*$F$264*$F$265,2)</f>
        <v>204587.51999999999</v>
      </c>
      <c r="G276" s="49">
        <f>ROUND(G119*G170*$G$4*12*(1+G221+$G$263)*$G$264*$G$265,2)</f>
        <v>219742.15</v>
      </c>
      <c r="H276" s="50">
        <f>ROUND(H119*H170*$H$4*12*(1+H221+$H$263)*$H$264*$H$265,2)</f>
        <v>139053.98000000001</v>
      </c>
      <c r="I276" s="50">
        <f>ROUND(I119*I170*$I$4*12*(1+I221+$I$263)*$I$264*$I$265,2)</f>
        <v>204587.51999999999</v>
      </c>
      <c r="J276" s="50">
        <f>ROUND(J119*J170*$J$4*12*(1+J221+$J$263)*$J$264*$J$265,2)</f>
        <v>259881.44</v>
      </c>
      <c r="K276" s="49">
        <f>ROUND(K119*K170*$K$4*12*(1+K221+$K$263)*$K$264*$K$265,2)</f>
        <v>279131.92</v>
      </c>
    </row>
    <row r="277" spans="1:11" ht="13.2" customHeight="1" x14ac:dyDescent="0.25">
      <c r="A277" s="341"/>
      <c r="B277" s="340" t="s">
        <v>86</v>
      </c>
      <c r="C277" s="340"/>
      <c r="D277" s="49">
        <f>ROUND(D120*D171*$D$4*12*(1+D222+$D$262)*$D$264*$D$265,2)</f>
        <v>26803.16</v>
      </c>
      <c r="E277" s="49">
        <f>ROUND(E120*E171*$E$4*12*(1+E222+$E$262)*$E$264*$E$265,2)</f>
        <v>28737.41</v>
      </c>
      <c r="F277" s="49">
        <f>ROUND(F120*F171*$F$4*12*(1+F222+$F$262)*$F$264*$F$265,2)</f>
        <v>28737.41</v>
      </c>
      <c r="G277" s="51"/>
      <c r="H277" s="50">
        <f>ROUND(H120*H171*$H$4*12*(1+H222+$H$262)*$H$264*$H$265,2)</f>
        <v>26803.16</v>
      </c>
      <c r="I277" s="50">
        <f>ROUND(I120*I171*$I$4*12*(1+I222+$I$262)*$I$264*$I$265,2)</f>
        <v>28737.41</v>
      </c>
      <c r="J277" s="50">
        <f>ROUND(J120*J171*$J$4*12*(1+J222+$J$262)*$J$264*$J$265,2)</f>
        <v>28737.41</v>
      </c>
      <c r="K277" s="51"/>
    </row>
    <row r="278" spans="1:11" ht="13.2" customHeight="1" x14ac:dyDescent="0.25">
      <c r="A278" s="341"/>
      <c r="B278" s="340" t="s">
        <v>87</v>
      </c>
      <c r="C278" s="340"/>
      <c r="D278" s="49">
        <f>ROUND(D121*D172*$D$4*12*(1+D223+$D$263)*$D$264*$D$265,2)</f>
        <v>27810.799999999999</v>
      </c>
      <c r="E278" s="49">
        <f>ROUND(E121*E172*$E$4*12*(1+E223+$E$263)*$E$264*$E$265,2)</f>
        <v>29817.759999999998</v>
      </c>
      <c r="F278" s="49">
        <f>ROUND(F121*F172*$F$4*12*(1+F223+$F$263)*$F$264*$F$265,2)</f>
        <v>29817.759999999998</v>
      </c>
      <c r="G278" s="51"/>
      <c r="H278" s="50">
        <f>ROUND(H121*H172*$H$4*12*(1+H223+$H$263)*$H$264*$H$265,2)</f>
        <v>27810.799999999999</v>
      </c>
      <c r="I278" s="50">
        <f>ROUND(I121*I172*$I$4*12*(1+I223+$I$263)*$I$264*$I$265,2)</f>
        <v>29817.759999999998</v>
      </c>
      <c r="J278" s="50">
        <f>ROUND(J121*J172*$J$4*12*(1+J223+$J$263)*$J$264*$J$265,2)</f>
        <v>29817.759999999998</v>
      </c>
      <c r="K278" s="51"/>
    </row>
    <row r="279" spans="1:11" ht="13.2" customHeight="1" x14ac:dyDescent="0.25">
      <c r="A279" s="341"/>
      <c r="B279" s="340" t="s">
        <v>88</v>
      </c>
      <c r="C279" s="340"/>
      <c r="D279" s="49">
        <f t="shared" ref="D279:D316" si="45">ROUND(D122*D173*$D$4*12*(1+D224+$D$262)*$D$264*$D$265,2)</f>
        <v>209588.6</v>
      </c>
      <c r="E279" s="49">
        <f>ROUND(E122*E173*$E$4*12*(1+E224+$E$262)*$E$264*$E$265,2)</f>
        <v>270088.40999999997</v>
      </c>
      <c r="F279" s="49">
        <f>ROUND(F122*F173*$F$4*12*(1+F224+$F$262)*$F$264*$F$265,2)</f>
        <v>297097.25</v>
      </c>
      <c r="G279" s="51"/>
      <c r="H279" s="50">
        <f>ROUND(H122*H173*$H$4*12*(1+H224+$H$262)*$H$264*$H$265,2)</f>
        <v>209588.6</v>
      </c>
      <c r="I279" s="50">
        <f>ROUND(I122*I173*$I$4*12*(1+I224+$I$262)*$I$264*$I$265,2)</f>
        <v>270088.40999999997</v>
      </c>
      <c r="J279" s="50">
        <f>ROUND(J122*J173*$J$4*12*(1+J224+$J$262)*$J$264*$J$265,2)</f>
        <v>297097.25</v>
      </c>
      <c r="K279" s="51"/>
    </row>
    <row r="280" spans="1:11" ht="13.2" customHeight="1" x14ac:dyDescent="0.25">
      <c r="A280" s="341"/>
      <c r="B280" s="340" t="s">
        <v>89</v>
      </c>
      <c r="C280" s="340"/>
      <c r="D280" s="49">
        <f t="shared" si="45"/>
        <v>6030.71</v>
      </c>
      <c r="E280" s="49">
        <f>E123*E174*E4*12*(1+E225+E262)*E264*E265</f>
        <v>11743.651726239999</v>
      </c>
      <c r="F280" s="49">
        <f>F123*F174*F4*12*(1+F225+F262)*F264*F265</f>
        <v>13125.25781168</v>
      </c>
      <c r="G280" s="51"/>
      <c r="H280" s="50">
        <f>H123*H174*H4*12*(1+H225+H262)*H264*H265</f>
        <v>6030.7105629456009</v>
      </c>
      <c r="I280" s="50">
        <f>I123*I174*I4*12*(1+I225+I262)*I264*I265</f>
        <v>11743.651726239999</v>
      </c>
      <c r="J280" s="50">
        <f>J123*J174*J4*12*(1+J225+J262)*J264*J265</f>
        <v>13125.25781168</v>
      </c>
      <c r="K280" s="51"/>
    </row>
    <row r="281" spans="1:11" ht="13.8" customHeight="1" x14ac:dyDescent="0.25">
      <c r="A281" s="341"/>
      <c r="B281" s="343" t="s">
        <v>90</v>
      </c>
      <c r="C281" s="36" t="s">
        <v>91</v>
      </c>
      <c r="D281" s="49">
        <f t="shared" si="45"/>
        <v>36752.85</v>
      </c>
      <c r="E281" s="49">
        <f t="shared" ref="E281:E316" si="46">ROUND(E124*E175*$E$4*12*(1+E226+$E$262)*$E$264*$E$265,2)</f>
        <v>60805.21</v>
      </c>
      <c r="F281" s="49">
        <f t="shared" ref="F281:F316" si="47">ROUND(F124*F175*$F$4*12*(1+F226+$F$262)*$F$264*$F$265,2)</f>
        <v>76794.44</v>
      </c>
      <c r="G281" s="51"/>
      <c r="H281" s="50">
        <f t="shared" ref="H281:H316" si="48">ROUND(H124*H175*$H$4*12*(1+H226+$H$262)*$H$264*$H$265,2)</f>
        <v>51695.71</v>
      </c>
      <c r="I281" s="50">
        <f t="shared" ref="I281:I316" si="49">ROUND(I124*I175*$I$4*12*(1+I226+$I$262)*$I$264*$I$265,2)</f>
        <v>78178.13</v>
      </c>
      <c r="J281" s="50">
        <f t="shared" ref="J281:J316" si="50">ROUND(J124*J175*$J$4*12*(1+J226+$J$262)*$J$264*$J$265,2)</f>
        <v>97549.7</v>
      </c>
      <c r="K281" s="51"/>
    </row>
    <row r="282" spans="1:11" ht="13.8" x14ac:dyDescent="0.25">
      <c r="A282" s="341"/>
      <c r="B282" s="343"/>
      <c r="C282" s="36" t="s">
        <v>92</v>
      </c>
      <c r="D282" s="49">
        <f t="shared" si="45"/>
        <v>29402.28</v>
      </c>
      <c r="E282" s="49">
        <f t="shared" si="46"/>
        <v>48644.17</v>
      </c>
      <c r="F282" s="49">
        <f t="shared" si="47"/>
        <v>61435.56</v>
      </c>
      <c r="G282" s="51"/>
      <c r="H282" s="50">
        <f t="shared" si="48"/>
        <v>41356.57</v>
      </c>
      <c r="I282" s="50">
        <f t="shared" si="49"/>
        <v>62542.5</v>
      </c>
      <c r="J282" s="50">
        <f t="shared" si="50"/>
        <v>78039.759999999995</v>
      </c>
      <c r="K282" s="51"/>
    </row>
    <row r="283" spans="1:11" ht="13.8" x14ac:dyDescent="0.25">
      <c r="A283" s="341"/>
      <c r="B283" s="343"/>
      <c r="C283" s="36" t="s">
        <v>93</v>
      </c>
      <c r="D283" s="49">
        <f t="shared" si="45"/>
        <v>36752.85</v>
      </c>
      <c r="E283" s="49">
        <f t="shared" si="46"/>
        <v>60805.21</v>
      </c>
      <c r="F283" s="49">
        <f t="shared" si="47"/>
        <v>76794.44</v>
      </c>
      <c r="G283" s="51"/>
      <c r="H283" s="50">
        <f t="shared" si="48"/>
        <v>51695.71</v>
      </c>
      <c r="I283" s="50">
        <f t="shared" si="49"/>
        <v>78178.13</v>
      </c>
      <c r="J283" s="50">
        <f t="shared" si="50"/>
        <v>97549.7</v>
      </c>
      <c r="K283" s="51"/>
    </row>
    <row r="284" spans="1:11" ht="13.8" x14ac:dyDescent="0.25">
      <c r="A284" s="341"/>
      <c r="B284" s="343"/>
      <c r="C284" s="36" t="s">
        <v>94</v>
      </c>
      <c r="D284" s="49">
        <f t="shared" si="45"/>
        <v>29402.28</v>
      </c>
      <c r="E284" s="49">
        <f t="shared" si="46"/>
        <v>48644.17</v>
      </c>
      <c r="F284" s="49">
        <f t="shared" si="47"/>
        <v>61435.56</v>
      </c>
      <c r="G284" s="51"/>
      <c r="H284" s="50">
        <f t="shared" si="48"/>
        <v>41356.57</v>
      </c>
      <c r="I284" s="50">
        <f t="shared" si="49"/>
        <v>62542.5</v>
      </c>
      <c r="J284" s="50">
        <f t="shared" si="50"/>
        <v>78039.759999999995</v>
      </c>
      <c r="K284" s="51"/>
    </row>
    <row r="285" spans="1:11" ht="13.8" x14ac:dyDescent="0.25">
      <c r="A285" s="341"/>
      <c r="B285" s="343"/>
      <c r="C285" s="36" t="s">
        <v>95</v>
      </c>
      <c r="D285" s="49">
        <f t="shared" si="45"/>
        <v>29402.28</v>
      </c>
      <c r="E285" s="49">
        <f t="shared" si="46"/>
        <v>48644.17</v>
      </c>
      <c r="F285" s="49">
        <f t="shared" si="47"/>
        <v>61435.56</v>
      </c>
      <c r="G285" s="51"/>
      <c r="H285" s="50">
        <f t="shared" si="48"/>
        <v>41356.57</v>
      </c>
      <c r="I285" s="50">
        <f t="shared" si="49"/>
        <v>62542.5</v>
      </c>
      <c r="J285" s="50">
        <f t="shared" si="50"/>
        <v>78039.759999999995</v>
      </c>
      <c r="K285" s="51"/>
    </row>
    <row r="286" spans="1:11" ht="27.6" x14ac:dyDescent="0.25">
      <c r="A286" s="341"/>
      <c r="B286" s="343"/>
      <c r="C286" s="36" t="s">
        <v>96</v>
      </c>
      <c r="D286" s="49">
        <f t="shared" si="45"/>
        <v>36752.85</v>
      </c>
      <c r="E286" s="49">
        <f t="shared" si="46"/>
        <v>60805.21</v>
      </c>
      <c r="F286" s="49">
        <f t="shared" si="47"/>
        <v>76794.44</v>
      </c>
      <c r="G286" s="51"/>
      <c r="H286" s="50">
        <f t="shared" si="48"/>
        <v>51695.71</v>
      </c>
      <c r="I286" s="50">
        <f t="shared" si="49"/>
        <v>78178.13</v>
      </c>
      <c r="J286" s="50">
        <f t="shared" si="50"/>
        <v>97549.7</v>
      </c>
      <c r="K286" s="51"/>
    </row>
    <row r="287" spans="1:11" ht="13.8" x14ac:dyDescent="0.25">
      <c r="A287" s="341"/>
      <c r="B287" s="343"/>
      <c r="C287" s="36" t="s">
        <v>97</v>
      </c>
      <c r="D287" s="49">
        <f t="shared" si="45"/>
        <v>29402.28</v>
      </c>
      <c r="E287" s="49">
        <f t="shared" si="46"/>
        <v>48644.17</v>
      </c>
      <c r="F287" s="49">
        <f t="shared" si="47"/>
        <v>61435.56</v>
      </c>
      <c r="G287" s="51"/>
      <c r="H287" s="50">
        <f t="shared" si="48"/>
        <v>41356.57</v>
      </c>
      <c r="I287" s="50">
        <f t="shared" si="49"/>
        <v>62542.5</v>
      </c>
      <c r="J287" s="50">
        <f t="shared" si="50"/>
        <v>78039.759999999995</v>
      </c>
      <c r="K287" s="51"/>
    </row>
    <row r="288" spans="1:11" ht="27.6" x14ac:dyDescent="0.25">
      <c r="A288" s="341"/>
      <c r="B288" s="343"/>
      <c r="C288" s="36" t="s">
        <v>98</v>
      </c>
      <c r="D288" s="49">
        <f t="shared" si="45"/>
        <v>36752.85</v>
      </c>
      <c r="E288" s="49">
        <f t="shared" si="46"/>
        <v>60805.21</v>
      </c>
      <c r="F288" s="49">
        <f t="shared" si="47"/>
        <v>76794.44</v>
      </c>
      <c r="G288" s="51"/>
      <c r="H288" s="50">
        <f t="shared" si="48"/>
        <v>51695.71</v>
      </c>
      <c r="I288" s="50">
        <f t="shared" si="49"/>
        <v>78178.13</v>
      </c>
      <c r="J288" s="50">
        <f t="shared" si="50"/>
        <v>97549.7</v>
      </c>
      <c r="K288" s="51"/>
    </row>
    <row r="289" spans="1:11" ht="27.6" x14ac:dyDescent="0.25">
      <c r="A289" s="341"/>
      <c r="B289" s="343"/>
      <c r="C289" s="36" t="s">
        <v>99</v>
      </c>
      <c r="D289" s="49">
        <f t="shared" si="45"/>
        <v>0</v>
      </c>
      <c r="E289" s="49">
        <f t="shared" si="46"/>
        <v>0</v>
      </c>
      <c r="F289" s="49">
        <f t="shared" si="47"/>
        <v>0</v>
      </c>
      <c r="G289" s="51"/>
      <c r="H289" s="50">
        <f t="shared" si="48"/>
        <v>0</v>
      </c>
      <c r="I289" s="50">
        <f t="shared" si="49"/>
        <v>0</v>
      </c>
      <c r="J289" s="50">
        <f t="shared" si="50"/>
        <v>0</v>
      </c>
      <c r="K289" s="51"/>
    </row>
    <row r="290" spans="1:11" ht="13.8" customHeight="1" x14ac:dyDescent="0.25">
      <c r="A290" s="341"/>
      <c r="B290" s="343" t="s">
        <v>100</v>
      </c>
      <c r="C290" s="36" t="s">
        <v>91</v>
      </c>
      <c r="D290" s="49">
        <f t="shared" si="45"/>
        <v>171127.08</v>
      </c>
      <c r="E290" s="49">
        <f t="shared" si="46"/>
        <v>246203.45</v>
      </c>
      <c r="F290" s="49">
        <f t="shared" si="47"/>
        <v>266589.71999999997</v>
      </c>
      <c r="G290" s="51"/>
      <c r="H290" s="50">
        <f t="shared" si="48"/>
        <v>247183.56</v>
      </c>
      <c r="I290" s="50">
        <f t="shared" si="49"/>
        <v>324612.19</v>
      </c>
      <c r="J290" s="50">
        <f t="shared" si="50"/>
        <v>344998.47</v>
      </c>
      <c r="K290" s="51"/>
    </row>
    <row r="291" spans="1:11" ht="13.8" x14ac:dyDescent="0.25">
      <c r="A291" s="341"/>
      <c r="B291" s="343"/>
      <c r="C291" s="36" t="s">
        <v>92</v>
      </c>
      <c r="D291" s="49">
        <f t="shared" si="45"/>
        <v>146680.35</v>
      </c>
      <c r="E291" s="49">
        <f t="shared" si="46"/>
        <v>211031.53</v>
      </c>
      <c r="F291" s="49">
        <f t="shared" si="47"/>
        <v>228505.48</v>
      </c>
      <c r="G291" s="51"/>
      <c r="H291" s="50">
        <f t="shared" si="48"/>
        <v>211871.62</v>
      </c>
      <c r="I291" s="50">
        <f t="shared" si="49"/>
        <v>278239.02</v>
      </c>
      <c r="J291" s="50">
        <f t="shared" si="50"/>
        <v>295712.96999999997</v>
      </c>
      <c r="K291" s="51"/>
    </row>
    <row r="292" spans="1:11" ht="13.8" x14ac:dyDescent="0.25">
      <c r="A292" s="341"/>
      <c r="B292" s="343"/>
      <c r="C292" s="36" t="s">
        <v>93</v>
      </c>
      <c r="D292" s="49">
        <f t="shared" si="45"/>
        <v>114084.72</v>
      </c>
      <c r="E292" s="49">
        <f t="shared" si="46"/>
        <v>164135.63</v>
      </c>
      <c r="F292" s="49">
        <f t="shared" si="47"/>
        <v>177726.48</v>
      </c>
      <c r="G292" s="51"/>
      <c r="H292" s="50">
        <f t="shared" si="48"/>
        <v>164789.04</v>
      </c>
      <c r="I292" s="50">
        <f t="shared" si="49"/>
        <v>216408.13</v>
      </c>
      <c r="J292" s="50">
        <f t="shared" si="50"/>
        <v>229998.98</v>
      </c>
      <c r="K292" s="51"/>
    </row>
    <row r="293" spans="1:11" ht="13.8" x14ac:dyDescent="0.25">
      <c r="A293" s="341"/>
      <c r="B293" s="343"/>
      <c r="C293" s="36" t="s">
        <v>94</v>
      </c>
      <c r="D293" s="49">
        <f t="shared" si="45"/>
        <v>85563.54</v>
      </c>
      <c r="E293" s="49">
        <f t="shared" si="46"/>
        <v>123101.73</v>
      </c>
      <c r="F293" s="49">
        <f t="shared" si="47"/>
        <v>133294.85999999999</v>
      </c>
      <c r="G293" s="51"/>
      <c r="H293" s="50">
        <f t="shared" si="48"/>
        <v>123591.78</v>
      </c>
      <c r="I293" s="50">
        <f t="shared" si="49"/>
        <v>162306.1</v>
      </c>
      <c r="J293" s="50">
        <f t="shared" si="50"/>
        <v>172499.23</v>
      </c>
      <c r="K293" s="51"/>
    </row>
    <row r="294" spans="1:11" ht="13.8" x14ac:dyDescent="0.25">
      <c r="A294" s="341"/>
      <c r="B294" s="343"/>
      <c r="C294" s="36" t="s">
        <v>95</v>
      </c>
      <c r="D294" s="49">
        <f t="shared" si="45"/>
        <v>85563.54</v>
      </c>
      <c r="E294" s="49">
        <f t="shared" si="46"/>
        <v>123101.73</v>
      </c>
      <c r="F294" s="49">
        <f t="shared" si="47"/>
        <v>133294.85999999999</v>
      </c>
      <c r="G294" s="51"/>
      <c r="H294" s="50">
        <f t="shared" si="48"/>
        <v>123591.78</v>
      </c>
      <c r="I294" s="50">
        <f t="shared" si="49"/>
        <v>162306.1</v>
      </c>
      <c r="J294" s="50">
        <f t="shared" si="50"/>
        <v>172499.23</v>
      </c>
      <c r="K294" s="51"/>
    </row>
    <row r="295" spans="1:11" ht="27.6" x14ac:dyDescent="0.25">
      <c r="A295" s="341"/>
      <c r="B295" s="343"/>
      <c r="C295" s="36" t="s">
        <v>96</v>
      </c>
      <c r="D295" s="49">
        <f t="shared" si="45"/>
        <v>205352.5</v>
      </c>
      <c r="E295" s="49">
        <f t="shared" si="46"/>
        <v>295444.14</v>
      </c>
      <c r="F295" s="49">
        <f t="shared" si="47"/>
        <v>319907.67</v>
      </c>
      <c r="G295" s="51"/>
      <c r="H295" s="50">
        <f t="shared" si="48"/>
        <v>296620.27</v>
      </c>
      <c r="I295" s="50">
        <f t="shared" si="49"/>
        <v>389534.63</v>
      </c>
      <c r="J295" s="50">
        <f t="shared" si="50"/>
        <v>413998.16</v>
      </c>
      <c r="K295" s="51"/>
    </row>
    <row r="296" spans="1:11" ht="13.8" x14ac:dyDescent="0.25">
      <c r="A296" s="341"/>
      <c r="B296" s="343"/>
      <c r="C296" s="36" t="s">
        <v>97</v>
      </c>
      <c r="D296" s="49">
        <f t="shared" si="45"/>
        <v>85563.54</v>
      </c>
      <c r="E296" s="49">
        <f t="shared" si="46"/>
        <v>123101.73</v>
      </c>
      <c r="F296" s="49">
        <f t="shared" si="47"/>
        <v>133294.85999999999</v>
      </c>
      <c r="G296" s="51"/>
      <c r="H296" s="50">
        <f t="shared" si="48"/>
        <v>123591.78</v>
      </c>
      <c r="I296" s="50">
        <f t="shared" si="49"/>
        <v>162306.1</v>
      </c>
      <c r="J296" s="50">
        <f t="shared" si="50"/>
        <v>172499.23</v>
      </c>
      <c r="K296" s="51"/>
    </row>
    <row r="297" spans="1:11" ht="27.6" x14ac:dyDescent="0.25">
      <c r="A297" s="341"/>
      <c r="B297" s="343"/>
      <c r="C297" s="36" t="s">
        <v>98</v>
      </c>
      <c r="D297" s="49">
        <f t="shared" si="45"/>
        <v>85563.54</v>
      </c>
      <c r="E297" s="49">
        <f t="shared" si="46"/>
        <v>123101.73</v>
      </c>
      <c r="F297" s="49">
        <f t="shared" si="47"/>
        <v>133294.85999999999</v>
      </c>
      <c r="G297" s="51"/>
      <c r="H297" s="50">
        <f t="shared" si="48"/>
        <v>123591.78</v>
      </c>
      <c r="I297" s="50">
        <f t="shared" si="49"/>
        <v>162306.1</v>
      </c>
      <c r="J297" s="50">
        <f t="shared" si="50"/>
        <v>172499.23</v>
      </c>
      <c r="K297" s="51"/>
    </row>
    <row r="298" spans="1:11" ht="27.6" x14ac:dyDescent="0.25">
      <c r="A298" s="341"/>
      <c r="B298" s="343"/>
      <c r="C298" s="36" t="s">
        <v>99</v>
      </c>
      <c r="D298" s="49">
        <f t="shared" si="45"/>
        <v>0</v>
      </c>
      <c r="E298" s="49">
        <f t="shared" si="46"/>
        <v>0</v>
      </c>
      <c r="F298" s="49">
        <f t="shared" si="47"/>
        <v>0</v>
      </c>
      <c r="G298" s="51"/>
      <c r="H298" s="50">
        <f t="shared" si="48"/>
        <v>0</v>
      </c>
      <c r="I298" s="50">
        <f t="shared" si="49"/>
        <v>0</v>
      </c>
      <c r="J298" s="50">
        <f t="shared" si="50"/>
        <v>0</v>
      </c>
      <c r="K298" s="51"/>
    </row>
    <row r="299" spans="1:11" ht="13.8" customHeight="1" x14ac:dyDescent="0.25">
      <c r="A299" s="341"/>
      <c r="B299" s="343" t="s">
        <v>101</v>
      </c>
      <c r="C299" s="36" t="s">
        <v>91</v>
      </c>
      <c r="D299" s="49">
        <f t="shared" si="45"/>
        <v>205352.5</v>
      </c>
      <c r="E299" s="49">
        <f t="shared" si="46"/>
        <v>295444.14</v>
      </c>
      <c r="F299" s="49">
        <f t="shared" si="47"/>
        <v>319907.67</v>
      </c>
      <c r="G299" s="51"/>
      <c r="H299" s="50">
        <f t="shared" si="48"/>
        <v>296620.27</v>
      </c>
      <c r="I299" s="50">
        <f t="shared" si="49"/>
        <v>389534.63</v>
      </c>
      <c r="J299" s="50">
        <f t="shared" si="50"/>
        <v>413998.16</v>
      </c>
      <c r="K299" s="51"/>
    </row>
    <row r="300" spans="1:11" ht="13.8" x14ac:dyDescent="0.25">
      <c r="A300" s="341"/>
      <c r="B300" s="343"/>
      <c r="C300" s="36" t="s">
        <v>92</v>
      </c>
      <c r="D300" s="49">
        <f t="shared" si="45"/>
        <v>205352.5</v>
      </c>
      <c r="E300" s="49">
        <f t="shared" si="46"/>
        <v>295444.14</v>
      </c>
      <c r="F300" s="49">
        <f t="shared" si="47"/>
        <v>319907.67</v>
      </c>
      <c r="G300" s="51"/>
      <c r="H300" s="50">
        <f t="shared" si="48"/>
        <v>296620.27</v>
      </c>
      <c r="I300" s="50">
        <f t="shared" si="49"/>
        <v>389534.63</v>
      </c>
      <c r="J300" s="50">
        <f t="shared" si="50"/>
        <v>413998.16</v>
      </c>
      <c r="K300" s="51"/>
    </row>
    <row r="301" spans="1:11" ht="13.8" x14ac:dyDescent="0.25">
      <c r="A301" s="341"/>
      <c r="B301" s="343"/>
      <c r="C301" s="36" t="s">
        <v>93</v>
      </c>
      <c r="D301" s="49">
        <f t="shared" si="45"/>
        <v>146680.35</v>
      </c>
      <c r="E301" s="49">
        <f t="shared" si="46"/>
        <v>211031.53</v>
      </c>
      <c r="F301" s="49">
        <f t="shared" si="47"/>
        <v>228505.48</v>
      </c>
      <c r="G301" s="51"/>
      <c r="H301" s="50">
        <f t="shared" si="48"/>
        <v>211871.62</v>
      </c>
      <c r="I301" s="50">
        <f t="shared" si="49"/>
        <v>278239.02</v>
      </c>
      <c r="J301" s="50">
        <f t="shared" si="50"/>
        <v>295712.96999999997</v>
      </c>
      <c r="K301" s="51"/>
    </row>
    <row r="302" spans="1:11" ht="13.8" x14ac:dyDescent="0.25">
      <c r="A302" s="341"/>
      <c r="B302" s="343"/>
      <c r="C302" s="36" t="s">
        <v>94</v>
      </c>
      <c r="D302" s="49">
        <f t="shared" si="45"/>
        <v>114084.72</v>
      </c>
      <c r="E302" s="49">
        <f t="shared" si="46"/>
        <v>164135.63</v>
      </c>
      <c r="F302" s="49">
        <f t="shared" si="47"/>
        <v>177726.48</v>
      </c>
      <c r="G302" s="51"/>
      <c r="H302" s="50">
        <f t="shared" si="48"/>
        <v>164789.04</v>
      </c>
      <c r="I302" s="50">
        <f t="shared" si="49"/>
        <v>216408.13</v>
      </c>
      <c r="J302" s="50">
        <f t="shared" si="50"/>
        <v>229998.98</v>
      </c>
      <c r="K302" s="51"/>
    </row>
    <row r="303" spans="1:11" ht="13.8" x14ac:dyDescent="0.25">
      <c r="A303" s="341"/>
      <c r="B303" s="343"/>
      <c r="C303" s="36" t="s">
        <v>95</v>
      </c>
      <c r="D303" s="49">
        <f t="shared" si="45"/>
        <v>0</v>
      </c>
      <c r="E303" s="49">
        <f t="shared" si="46"/>
        <v>0</v>
      </c>
      <c r="F303" s="49">
        <f t="shared" si="47"/>
        <v>0</v>
      </c>
      <c r="G303" s="51"/>
      <c r="H303" s="50">
        <f t="shared" si="48"/>
        <v>0</v>
      </c>
      <c r="I303" s="50">
        <f t="shared" si="49"/>
        <v>0</v>
      </c>
      <c r="J303" s="50">
        <f t="shared" si="50"/>
        <v>0</v>
      </c>
      <c r="K303" s="51"/>
    </row>
    <row r="304" spans="1:11" ht="27.6" x14ac:dyDescent="0.25">
      <c r="A304" s="341"/>
      <c r="B304" s="343"/>
      <c r="C304" s="36" t="s">
        <v>96</v>
      </c>
      <c r="D304" s="49">
        <f t="shared" si="45"/>
        <v>205352.5</v>
      </c>
      <c r="E304" s="49">
        <f t="shared" si="46"/>
        <v>295444.14</v>
      </c>
      <c r="F304" s="49">
        <f t="shared" si="47"/>
        <v>319907.67</v>
      </c>
      <c r="G304" s="51"/>
      <c r="H304" s="50">
        <f t="shared" si="48"/>
        <v>296620.27</v>
      </c>
      <c r="I304" s="50">
        <f t="shared" si="49"/>
        <v>389534.63</v>
      </c>
      <c r="J304" s="50">
        <f t="shared" si="50"/>
        <v>413998.16</v>
      </c>
      <c r="K304" s="51"/>
    </row>
    <row r="305" spans="1:11" ht="13.8" x14ac:dyDescent="0.25">
      <c r="A305" s="341"/>
      <c r="B305" s="343"/>
      <c r="C305" s="36" t="s">
        <v>97</v>
      </c>
      <c r="D305" s="49">
        <f t="shared" si="45"/>
        <v>0</v>
      </c>
      <c r="E305" s="49">
        <f t="shared" si="46"/>
        <v>0</v>
      </c>
      <c r="F305" s="49">
        <f t="shared" si="47"/>
        <v>0</v>
      </c>
      <c r="G305" s="51"/>
      <c r="H305" s="50">
        <f t="shared" si="48"/>
        <v>0</v>
      </c>
      <c r="I305" s="50">
        <f t="shared" si="49"/>
        <v>0</v>
      </c>
      <c r="J305" s="50">
        <f t="shared" si="50"/>
        <v>0</v>
      </c>
      <c r="K305" s="51"/>
    </row>
    <row r="306" spans="1:11" ht="27.6" x14ac:dyDescent="0.25">
      <c r="A306" s="341"/>
      <c r="B306" s="343"/>
      <c r="C306" s="36" t="s">
        <v>98</v>
      </c>
      <c r="D306" s="49">
        <f t="shared" si="45"/>
        <v>114084.72</v>
      </c>
      <c r="E306" s="49">
        <f t="shared" si="46"/>
        <v>164135.63</v>
      </c>
      <c r="F306" s="49">
        <f t="shared" si="47"/>
        <v>177726.48</v>
      </c>
      <c r="G306" s="51"/>
      <c r="H306" s="50">
        <f t="shared" si="48"/>
        <v>164789.04</v>
      </c>
      <c r="I306" s="50">
        <f t="shared" si="49"/>
        <v>216408.13</v>
      </c>
      <c r="J306" s="50">
        <f t="shared" si="50"/>
        <v>229998.98</v>
      </c>
      <c r="K306" s="51"/>
    </row>
    <row r="307" spans="1:11" ht="27.6" x14ac:dyDescent="0.25">
      <c r="A307" s="341"/>
      <c r="B307" s="343"/>
      <c r="C307" s="36" t="s">
        <v>99</v>
      </c>
      <c r="D307" s="49">
        <f t="shared" si="45"/>
        <v>85563.54</v>
      </c>
      <c r="E307" s="49">
        <f t="shared" si="46"/>
        <v>123101.73</v>
      </c>
      <c r="F307" s="49">
        <f t="shared" si="47"/>
        <v>133294.85999999999</v>
      </c>
      <c r="G307" s="51"/>
      <c r="H307" s="50">
        <f t="shared" si="48"/>
        <v>123591.78</v>
      </c>
      <c r="I307" s="50">
        <f t="shared" si="49"/>
        <v>162306.1</v>
      </c>
      <c r="J307" s="50">
        <f t="shared" si="50"/>
        <v>172499.23</v>
      </c>
      <c r="K307" s="51"/>
    </row>
    <row r="308" spans="1:11" ht="13.8" customHeight="1" x14ac:dyDescent="0.25">
      <c r="A308" s="341"/>
      <c r="B308" s="343" t="s">
        <v>102</v>
      </c>
      <c r="C308" s="36" t="s">
        <v>91</v>
      </c>
      <c r="D308" s="49">
        <f t="shared" si="45"/>
        <v>205352.5</v>
      </c>
      <c r="E308" s="49">
        <f t="shared" si="46"/>
        <v>295444.14</v>
      </c>
      <c r="F308" s="49">
        <f t="shared" si="47"/>
        <v>319907.67</v>
      </c>
      <c r="G308" s="51"/>
      <c r="H308" s="50">
        <f t="shared" si="48"/>
        <v>296620.27</v>
      </c>
      <c r="I308" s="50">
        <f t="shared" si="49"/>
        <v>389534.63</v>
      </c>
      <c r="J308" s="50">
        <f t="shared" si="50"/>
        <v>413998.16</v>
      </c>
      <c r="K308" s="51"/>
    </row>
    <row r="309" spans="1:11" ht="13.8" x14ac:dyDescent="0.25">
      <c r="A309" s="341"/>
      <c r="B309" s="343"/>
      <c r="C309" s="36" t="s">
        <v>92</v>
      </c>
      <c r="D309" s="49">
        <f t="shared" si="45"/>
        <v>0</v>
      </c>
      <c r="E309" s="49">
        <f t="shared" si="46"/>
        <v>0</v>
      </c>
      <c r="F309" s="49">
        <f t="shared" si="47"/>
        <v>0</v>
      </c>
      <c r="G309" s="51"/>
      <c r="H309" s="50">
        <f t="shared" si="48"/>
        <v>0</v>
      </c>
      <c r="I309" s="50">
        <f t="shared" si="49"/>
        <v>0</v>
      </c>
      <c r="J309" s="50">
        <f t="shared" si="50"/>
        <v>0</v>
      </c>
      <c r="K309" s="51"/>
    </row>
    <row r="310" spans="1:11" ht="13.8" x14ac:dyDescent="0.25">
      <c r="A310" s="341"/>
      <c r="B310" s="343"/>
      <c r="C310" s="36" t="s">
        <v>93</v>
      </c>
      <c r="D310" s="49">
        <f t="shared" si="45"/>
        <v>205352.5</v>
      </c>
      <c r="E310" s="49">
        <f t="shared" si="46"/>
        <v>295444.14</v>
      </c>
      <c r="F310" s="49">
        <f t="shared" si="47"/>
        <v>319907.67</v>
      </c>
      <c r="G310" s="51"/>
      <c r="H310" s="50">
        <f t="shared" si="48"/>
        <v>296620.27</v>
      </c>
      <c r="I310" s="50">
        <f t="shared" si="49"/>
        <v>389534.63</v>
      </c>
      <c r="J310" s="50">
        <f t="shared" si="50"/>
        <v>413998.16</v>
      </c>
      <c r="K310" s="51"/>
    </row>
    <row r="311" spans="1:11" ht="13.8" x14ac:dyDescent="0.25">
      <c r="A311" s="341"/>
      <c r="B311" s="343"/>
      <c r="C311" s="36" t="s">
        <v>94</v>
      </c>
      <c r="D311" s="49">
        <f t="shared" si="45"/>
        <v>0</v>
      </c>
      <c r="E311" s="49">
        <f t="shared" si="46"/>
        <v>0</v>
      </c>
      <c r="F311" s="49">
        <f t="shared" si="47"/>
        <v>0</v>
      </c>
      <c r="G311" s="51"/>
      <c r="H311" s="50">
        <f t="shared" si="48"/>
        <v>0</v>
      </c>
      <c r="I311" s="50">
        <f t="shared" si="49"/>
        <v>0</v>
      </c>
      <c r="J311" s="50">
        <f t="shared" si="50"/>
        <v>0</v>
      </c>
      <c r="K311" s="51"/>
    </row>
    <row r="312" spans="1:11" ht="13.8" x14ac:dyDescent="0.25">
      <c r="A312" s="341"/>
      <c r="B312" s="343"/>
      <c r="C312" s="36" t="s">
        <v>95</v>
      </c>
      <c r="D312" s="49">
        <f t="shared" si="45"/>
        <v>0</v>
      </c>
      <c r="E312" s="49">
        <f t="shared" si="46"/>
        <v>0</v>
      </c>
      <c r="F312" s="49">
        <f t="shared" si="47"/>
        <v>0</v>
      </c>
      <c r="G312" s="51"/>
      <c r="H312" s="50">
        <f t="shared" si="48"/>
        <v>0</v>
      </c>
      <c r="I312" s="50">
        <f t="shared" si="49"/>
        <v>0</v>
      </c>
      <c r="J312" s="50">
        <f t="shared" si="50"/>
        <v>0</v>
      </c>
      <c r="K312" s="51"/>
    </row>
    <row r="313" spans="1:11" ht="27.6" x14ac:dyDescent="0.25">
      <c r="A313" s="341"/>
      <c r="B313" s="343"/>
      <c r="C313" s="36" t="s">
        <v>96</v>
      </c>
      <c r="D313" s="49">
        <f t="shared" si="45"/>
        <v>205352.5</v>
      </c>
      <c r="E313" s="49">
        <f t="shared" si="46"/>
        <v>295444.14</v>
      </c>
      <c r="F313" s="49">
        <f t="shared" si="47"/>
        <v>319907.67</v>
      </c>
      <c r="G313" s="51"/>
      <c r="H313" s="50">
        <f t="shared" si="48"/>
        <v>296620.27</v>
      </c>
      <c r="I313" s="50">
        <f t="shared" si="49"/>
        <v>389534.63</v>
      </c>
      <c r="J313" s="50">
        <f t="shared" si="50"/>
        <v>413998.16</v>
      </c>
      <c r="K313" s="51"/>
    </row>
    <row r="314" spans="1:11" ht="13.8" x14ac:dyDescent="0.25">
      <c r="A314" s="341"/>
      <c r="B314" s="343"/>
      <c r="C314" s="36" t="s">
        <v>97</v>
      </c>
      <c r="D314" s="49">
        <f t="shared" si="45"/>
        <v>0</v>
      </c>
      <c r="E314" s="49">
        <f t="shared" si="46"/>
        <v>0</v>
      </c>
      <c r="F314" s="49">
        <f t="shared" si="47"/>
        <v>0</v>
      </c>
      <c r="G314" s="51"/>
      <c r="H314" s="50">
        <f t="shared" si="48"/>
        <v>0</v>
      </c>
      <c r="I314" s="50">
        <f t="shared" si="49"/>
        <v>0</v>
      </c>
      <c r="J314" s="50">
        <f t="shared" si="50"/>
        <v>0</v>
      </c>
      <c r="K314" s="51"/>
    </row>
    <row r="315" spans="1:11" ht="27.6" x14ac:dyDescent="0.25">
      <c r="A315" s="341"/>
      <c r="B315" s="343"/>
      <c r="C315" s="36" t="s">
        <v>98</v>
      </c>
      <c r="D315" s="49">
        <f t="shared" si="45"/>
        <v>205352.5</v>
      </c>
      <c r="E315" s="49">
        <f t="shared" si="46"/>
        <v>295444.14</v>
      </c>
      <c r="F315" s="49">
        <f t="shared" si="47"/>
        <v>319907.67</v>
      </c>
      <c r="G315" s="51"/>
      <c r="H315" s="50">
        <f t="shared" si="48"/>
        <v>296620.27</v>
      </c>
      <c r="I315" s="50">
        <f t="shared" si="49"/>
        <v>389534.63</v>
      </c>
      <c r="J315" s="50">
        <f t="shared" si="50"/>
        <v>413998.16</v>
      </c>
      <c r="K315" s="51"/>
    </row>
    <row r="316" spans="1:11" ht="27.6" x14ac:dyDescent="0.25">
      <c r="A316" s="341"/>
      <c r="B316" s="343"/>
      <c r="C316" s="36" t="s">
        <v>99</v>
      </c>
      <c r="D316" s="49">
        <f t="shared" si="45"/>
        <v>205352.5</v>
      </c>
      <c r="E316" s="49">
        <f t="shared" si="46"/>
        <v>295444.14</v>
      </c>
      <c r="F316" s="49">
        <f t="shared" si="47"/>
        <v>319907.67</v>
      </c>
      <c r="G316" s="51"/>
      <c r="H316" s="50">
        <f t="shared" si="48"/>
        <v>296620.27</v>
      </c>
      <c r="I316" s="50">
        <f t="shared" si="49"/>
        <v>389534.63</v>
      </c>
      <c r="J316" s="50">
        <f t="shared" si="50"/>
        <v>413998.16</v>
      </c>
      <c r="K316" s="51"/>
    </row>
    <row r="317" spans="1:11" ht="13.2" customHeight="1" x14ac:dyDescent="0.25">
      <c r="A317" s="341" t="s">
        <v>115</v>
      </c>
      <c r="B317" s="340" t="s">
        <v>104</v>
      </c>
      <c r="C317" s="340"/>
      <c r="D317" s="45">
        <f>'Исходные для нормативов'!C67</f>
        <v>0.3</v>
      </c>
      <c r="E317" s="45">
        <f>'Исходные для нормативов'!D67</f>
        <v>0.3</v>
      </c>
      <c r="F317" s="45">
        <f>'Исходные для нормативов'!E67</f>
        <v>0.3</v>
      </c>
      <c r="G317" s="48">
        <f t="shared" ref="G317:G327" si="51">F317</f>
        <v>0.3</v>
      </c>
      <c r="H317" s="47">
        <f t="shared" ref="H317:J321" si="52">D317</f>
        <v>0.3</v>
      </c>
      <c r="I317" s="47">
        <f t="shared" si="52"/>
        <v>0.3</v>
      </c>
      <c r="J317" s="47">
        <f t="shared" si="52"/>
        <v>0.3</v>
      </c>
      <c r="K317" s="48">
        <f t="shared" ref="K317:K327" si="53">J317</f>
        <v>0.3</v>
      </c>
    </row>
    <row r="318" spans="1:11" ht="22.95" customHeight="1" x14ac:dyDescent="0.25">
      <c r="A318" s="341"/>
      <c r="B318" s="342" t="s">
        <v>76</v>
      </c>
      <c r="C318" s="342"/>
      <c r="D318" s="45">
        <f>'Исходные для нормативов'!C67</f>
        <v>0.3</v>
      </c>
      <c r="E318" s="45">
        <f>'Исходные для нормативов'!D67</f>
        <v>0.3</v>
      </c>
      <c r="F318" s="45">
        <f>'Исходные для нормативов'!E67</f>
        <v>0.3</v>
      </c>
      <c r="G318" s="48">
        <f t="shared" si="51"/>
        <v>0.3</v>
      </c>
      <c r="H318" s="47">
        <f t="shared" si="52"/>
        <v>0.3</v>
      </c>
      <c r="I318" s="47">
        <f t="shared" si="52"/>
        <v>0.3</v>
      </c>
      <c r="J318" s="47">
        <f t="shared" si="52"/>
        <v>0.3</v>
      </c>
      <c r="K318" s="48">
        <f t="shared" si="53"/>
        <v>0.3</v>
      </c>
    </row>
    <row r="319" spans="1:11" ht="13.2" customHeight="1" x14ac:dyDescent="0.25">
      <c r="A319" s="341"/>
      <c r="B319" s="340" t="s">
        <v>77</v>
      </c>
      <c r="C319" s="340"/>
      <c r="D319" s="45">
        <f>'Исходные для нормативов'!C67</f>
        <v>0.3</v>
      </c>
      <c r="E319" s="45">
        <f>'Исходные для нормативов'!D67</f>
        <v>0.3</v>
      </c>
      <c r="F319" s="45">
        <f>'Исходные для нормативов'!E67</f>
        <v>0.3</v>
      </c>
      <c r="G319" s="48">
        <f t="shared" si="51"/>
        <v>0.3</v>
      </c>
      <c r="H319" s="47">
        <f t="shared" si="52"/>
        <v>0.3</v>
      </c>
      <c r="I319" s="47">
        <f t="shared" si="52"/>
        <v>0.3</v>
      </c>
      <c r="J319" s="47">
        <f t="shared" si="52"/>
        <v>0.3</v>
      </c>
      <c r="K319" s="48">
        <f t="shared" si="53"/>
        <v>0.3</v>
      </c>
    </row>
    <row r="320" spans="1:11" ht="13.2" customHeight="1" x14ac:dyDescent="0.25">
      <c r="A320" s="341"/>
      <c r="B320" s="340" t="s">
        <v>78</v>
      </c>
      <c r="C320" s="340"/>
      <c r="D320" s="45">
        <f>'Исходные для нормативов'!C67</f>
        <v>0.3</v>
      </c>
      <c r="E320" s="45">
        <f>'Исходные для нормативов'!D67</f>
        <v>0.3</v>
      </c>
      <c r="F320" s="45">
        <f>'Исходные для нормативов'!E67</f>
        <v>0.3</v>
      </c>
      <c r="G320" s="48">
        <f t="shared" si="51"/>
        <v>0.3</v>
      </c>
      <c r="H320" s="47">
        <f t="shared" si="52"/>
        <v>0.3</v>
      </c>
      <c r="I320" s="47">
        <f t="shared" si="52"/>
        <v>0.3</v>
      </c>
      <c r="J320" s="47">
        <f t="shared" si="52"/>
        <v>0.3</v>
      </c>
      <c r="K320" s="48">
        <f t="shared" si="53"/>
        <v>0.3</v>
      </c>
    </row>
    <row r="321" spans="1:11" ht="13.2" customHeight="1" x14ac:dyDescent="0.25">
      <c r="A321" s="341"/>
      <c r="B321" s="340" t="s">
        <v>79</v>
      </c>
      <c r="C321" s="340"/>
      <c r="D321" s="45">
        <f>'Исходные для нормативов'!C67</f>
        <v>0.3</v>
      </c>
      <c r="E321" s="45">
        <f>'Исходные для нормативов'!D67</f>
        <v>0.3</v>
      </c>
      <c r="F321" s="45">
        <f>'Исходные для нормативов'!E67</f>
        <v>0.3</v>
      </c>
      <c r="G321" s="48">
        <f t="shared" si="51"/>
        <v>0.3</v>
      </c>
      <c r="H321" s="47">
        <f t="shared" si="52"/>
        <v>0.3</v>
      </c>
      <c r="I321" s="47">
        <f t="shared" si="52"/>
        <v>0.3</v>
      </c>
      <c r="J321" s="47">
        <f t="shared" si="52"/>
        <v>0.3</v>
      </c>
      <c r="K321" s="48">
        <f t="shared" si="53"/>
        <v>0.3</v>
      </c>
    </row>
    <row r="322" spans="1:11" ht="13.2" customHeight="1" x14ac:dyDescent="0.25">
      <c r="A322" s="341"/>
      <c r="B322" s="340" t="s">
        <v>80</v>
      </c>
      <c r="C322" s="340"/>
      <c r="D322" s="45">
        <v>0.30499999999999999</v>
      </c>
      <c r="E322" s="45">
        <v>0.30499999999999999</v>
      </c>
      <c r="F322" s="45">
        <v>0.30499999999999999</v>
      </c>
      <c r="G322" s="48">
        <f t="shared" si="51"/>
        <v>0.30499999999999999</v>
      </c>
      <c r="H322" s="47">
        <v>0.30499999999999999</v>
      </c>
      <c r="I322" s="47">
        <v>0.30499999999999999</v>
      </c>
      <c r="J322" s="47">
        <v>0.30499999999999999</v>
      </c>
      <c r="K322" s="48">
        <f t="shared" si="53"/>
        <v>0.30499999999999999</v>
      </c>
    </row>
    <row r="323" spans="1:11" ht="13.2" customHeight="1" x14ac:dyDescent="0.25">
      <c r="A323" s="341"/>
      <c r="B323" s="340" t="s">
        <v>81</v>
      </c>
      <c r="C323" s="340"/>
      <c r="D323" s="45">
        <f>'Исходные для нормативов'!C67</f>
        <v>0.3</v>
      </c>
      <c r="E323" s="45">
        <f>'Исходные для нормативов'!D67</f>
        <v>0.3</v>
      </c>
      <c r="F323" s="45">
        <f>'Исходные для нормативов'!E67</f>
        <v>0.3</v>
      </c>
      <c r="G323" s="48">
        <f t="shared" si="51"/>
        <v>0.3</v>
      </c>
      <c r="H323" s="47">
        <f t="shared" ref="H323:J333" si="54">D323</f>
        <v>0.3</v>
      </c>
      <c r="I323" s="47">
        <f>E323</f>
        <v>0.3</v>
      </c>
      <c r="J323" s="47">
        <f>F323</f>
        <v>0.3</v>
      </c>
      <c r="K323" s="48">
        <f t="shared" si="53"/>
        <v>0.3</v>
      </c>
    </row>
    <row r="324" spans="1:11" ht="13.8" customHeight="1" x14ac:dyDescent="0.25">
      <c r="A324" s="341"/>
      <c r="B324" s="340" t="s">
        <v>82</v>
      </c>
      <c r="C324" s="340"/>
      <c r="D324" s="52">
        <f>'Исходные для нормативов'!C69</f>
        <v>0.36199999999999999</v>
      </c>
      <c r="E324" s="52">
        <f>'Исходные для нормативов'!D69</f>
        <v>0.36199999999999999</v>
      </c>
      <c r="F324" s="52">
        <f>'Исходные для нормативов'!E69</f>
        <v>0.36199999999999999</v>
      </c>
      <c r="G324" s="53">
        <f t="shared" si="51"/>
        <v>0.36199999999999999</v>
      </c>
      <c r="H324" s="52">
        <f t="shared" si="54"/>
        <v>0.36199999999999999</v>
      </c>
      <c r="I324" s="52">
        <f>H324</f>
        <v>0.36199999999999999</v>
      </c>
      <c r="J324" s="52">
        <f>H324</f>
        <v>0.36199999999999999</v>
      </c>
      <c r="K324" s="53">
        <f t="shared" si="53"/>
        <v>0.36199999999999999</v>
      </c>
    </row>
    <row r="325" spans="1:11" ht="13.8" customHeight="1" x14ac:dyDescent="0.25">
      <c r="A325" s="341"/>
      <c r="B325" s="340" t="s">
        <v>83</v>
      </c>
      <c r="C325" s="340"/>
      <c r="D325" s="52">
        <f>'Исходные для нормативов'!C69</f>
        <v>0.36199999999999999</v>
      </c>
      <c r="E325" s="52">
        <f>'Исходные для нормативов'!D69</f>
        <v>0.36199999999999999</v>
      </c>
      <c r="F325" s="52">
        <f>'Исходные для нормативов'!E69</f>
        <v>0.36199999999999999</v>
      </c>
      <c r="G325" s="53">
        <f t="shared" si="51"/>
        <v>0.36199999999999999</v>
      </c>
      <c r="H325" s="52">
        <f t="shared" si="54"/>
        <v>0.36199999999999999</v>
      </c>
      <c r="I325" s="52">
        <f>H325</f>
        <v>0.36199999999999999</v>
      </c>
      <c r="J325" s="52">
        <f>H325</f>
        <v>0.36199999999999999</v>
      </c>
      <c r="K325" s="53">
        <f t="shared" si="53"/>
        <v>0.36199999999999999</v>
      </c>
    </row>
    <row r="326" spans="1:11" ht="13.8" customHeight="1" x14ac:dyDescent="0.25">
      <c r="A326" s="341"/>
      <c r="B326" s="340" t="s">
        <v>84</v>
      </c>
      <c r="C326" s="340"/>
      <c r="D326" s="52">
        <f>'Исходные для нормативов'!C69</f>
        <v>0.36199999999999999</v>
      </c>
      <c r="E326" s="52">
        <f>'Исходные для нормативов'!D69</f>
        <v>0.36199999999999999</v>
      </c>
      <c r="F326" s="52">
        <f>'Исходные для нормативов'!E69</f>
        <v>0.36199999999999999</v>
      </c>
      <c r="G326" s="53">
        <f t="shared" si="51"/>
        <v>0.36199999999999999</v>
      </c>
      <c r="H326" s="52">
        <f t="shared" si="54"/>
        <v>0.36199999999999999</v>
      </c>
      <c r="I326" s="52">
        <f>H326</f>
        <v>0.36199999999999999</v>
      </c>
      <c r="J326" s="52">
        <f>H326</f>
        <v>0.36199999999999999</v>
      </c>
      <c r="K326" s="53">
        <f t="shared" si="53"/>
        <v>0.36199999999999999</v>
      </c>
    </row>
    <row r="327" spans="1:11" ht="13.8" customHeight="1" x14ac:dyDescent="0.25">
      <c r="A327" s="341"/>
      <c r="B327" s="340" t="s">
        <v>85</v>
      </c>
      <c r="C327" s="340"/>
      <c r="D327" s="52">
        <f>'Исходные для нормативов'!C69</f>
        <v>0.36199999999999999</v>
      </c>
      <c r="E327" s="52">
        <f>'Исходные для нормативов'!D69</f>
        <v>0.36199999999999999</v>
      </c>
      <c r="F327" s="52">
        <f>'Исходные для нормативов'!E69</f>
        <v>0.36199999999999999</v>
      </c>
      <c r="G327" s="53">
        <f t="shared" si="51"/>
        <v>0.36199999999999999</v>
      </c>
      <c r="H327" s="52">
        <f t="shared" si="54"/>
        <v>0.36199999999999999</v>
      </c>
      <c r="I327" s="52">
        <f>H327</f>
        <v>0.36199999999999999</v>
      </c>
      <c r="J327" s="52">
        <f>H327</f>
        <v>0.36199999999999999</v>
      </c>
      <c r="K327" s="53">
        <f t="shared" si="53"/>
        <v>0.36199999999999999</v>
      </c>
    </row>
    <row r="328" spans="1:11" ht="13.2" customHeight="1" x14ac:dyDescent="0.25">
      <c r="A328" s="341"/>
      <c r="B328" s="340" t="s">
        <v>86</v>
      </c>
      <c r="C328" s="340"/>
      <c r="D328" s="45">
        <f>'Исходные для нормативов'!C70</f>
        <v>0.28000000000000003</v>
      </c>
      <c r="E328" s="45">
        <f>'Исходные для нормативов'!D70</f>
        <v>0.28000000000000003</v>
      </c>
      <c r="F328" s="45">
        <f>'Исходные для нормативов'!E70</f>
        <v>0.28000000000000003</v>
      </c>
      <c r="G328" s="48"/>
      <c r="H328" s="47">
        <f t="shared" si="54"/>
        <v>0.28000000000000003</v>
      </c>
      <c r="I328" s="47">
        <f t="shared" si="54"/>
        <v>0.28000000000000003</v>
      </c>
      <c r="J328" s="47">
        <f t="shared" si="54"/>
        <v>0.28000000000000003</v>
      </c>
      <c r="K328" s="48"/>
    </row>
    <row r="329" spans="1:11" ht="13.2" customHeight="1" x14ac:dyDescent="0.25">
      <c r="A329" s="341"/>
      <c r="B329" s="340" t="s">
        <v>87</v>
      </c>
      <c r="C329" s="340"/>
      <c r="D329" s="45">
        <f>'Исходные для нормативов'!C70</f>
        <v>0.28000000000000003</v>
      </c>
      <c r="E329" s="45">
        <f>'Исходные для нормативов'!D70</f>
        <v>0.28000000000000003</v>
      </c>
      <c r="F329" s="45">
        <f>'Исходные для нормативов'!E70</f>
        <v>0.28000000000000003</v>
      </c>
      <c r="G329" s="48"/>
      <c r="H329" s="47">
        <f t="shared" si="54"/>
        <v>0.28000000000000003</v>
      </c>
      <c r="I329" s="47">
        <f t="shared" si="54"/>
        <v>0.28000000000000003</v>
      </c>
      <c r="J329" s="47">
        <f t="shared" si="54"/>
        <v>0.28000000000000003</v>
      </c>
      <c r="K329" s="48"/>
    </row>
    <row r="330" spans="1:11" ht="13.2" customHeight="1" x14ac:dyDescent="0.25">
      <c r="A330" s="341"/>
      <c r="B330" s="340" t="s">
        <v>88</v>
      </c>
      <c r="C330" s="340"/>
      <c r="D330" s="45">
        <v>0</v>
      </c>
      <c r="E330" s="45">
        <v>0</v>
      </c>
      <c r="F330" s="45">
        <v>0</v>
      </c>
      <c r="G330" s="48"/>
      <c r="H330" s="47">
        <f t="shared" si="54"/>
        <v>0</v>
      </c>
      <c r="I330" s="47">
        <f t="shared" si="54"/>
        <v>0</v>
      </c>
      <c r="J330" s="47">
        <f t="shared" si="54"/>
        <v>0</v>
      </c>
      <c r="K330" s="48"/>
    </row>
    <row r="331" spans="1:11" ht="13.2" customHeight="1" x14ac:dyDescent="0.25">
      <c r="A331" s="341"/>
      <c r="B331" s="340" t="s">
        <v>89</v>
      </c>
      <c r="C331" s="340"/>
      <c r="D331" s="45">
        <v>0</v>
      </c>
      <c r="E331" s="45">
        <v>0</v>
      </c>
      <c r="F331" s="45">
        <v>0</v>
      </c>
      <c r="G331" s="48"/>
      <c r="H331" s="47">
        <f t="shared" si="54"/>
        <v>0</v>
      </c>
      <c r="I331" s="47">
        <f t="shared" si="54"/>
        <v>0</v>
      </c>
      <c r="J331" s="47">
        <f t="shared" si="54"/>
        <v>0</v>
      </c>
      <c r="K331" s="48"/>
    </row>
    <row r="332" spans="1:11" ht="13.8" customHeight="1" x14ac:dyDescent="0.25">
      <c r="A332" s="341"/>
      <c r="B332" s="343" t="s">
        <v>90</v>
      </c>
      <c r="C332" s="36" t="s">
        <v>91</v>
      </c>
      <c r="D332" s="45">
        <f>'Исходные для нормативов'!C71</f>
        <v>0.41</v>
      </c>
      <c r="E332" s="45">
        <f>'Исходные для нормативов'!D71</f>
        <v>0.41</v>
      </c>
      <c r="F332" s="45">
        <f>'Исходные для нормативов'!E71</f>
        <v>0.41</v>
      </c>
      <c r="G332" s="48"/>
      <c r="H332" s="47">
        <f t="shared" si="54"/>
        <v>0.41</v>
      </c>
      <c r="I332" s="47">
        <f t="shared" si="54"/>
        <v>0.41</v>
      </c>
      <c r="J332" s="47">
        <f t="shared" si="54"/>
        <v>0.41</v>
      </c>
      <c r="K332" s="48"/>
    </row>
    <row r="333" spans="1:11" ht="13.8" x14ac:dyDescent="0.25">
      <c r="A333" s="341"/>
      <c r="B333" s="343"/>
      <c r="C333" s="36" t="s">
        <v>92</v>
      </c>
      <c r="D333" s="45">
        <f>'Исходные для нормативов'!C71</f>
        <v>0.41</v>
      </c>
      <c r="E333" s="45">
        <f>'Исходные для нормативов'!D71</f>
        <v>0.41</v>
      </c>
      <c r="F333" s="45">
        <f>'Исходные для нормативов'!E71</f>
        <v>0.41</v>
      </c>
      <c r="G333" s="48"/>
      <c r="H333" s="47">
        <f t="shared" si="54"/>
        <v>0.41</v>
      </c>
      <c r="I333" s="47">
        <f t="shared" si="54"/>
        <v>0.41</v>
      </c>
      <c r="J333" s="47">
        <f t="shared" si="54"/>
        <v>0.41</v>
      </c>
      <c r="K333" s="48"/>
    </row>
    <row r="334" spans="1:11" ht="13.8" x14ac:dyDescent="0.25">
      <c r="A334" s="341"/>
      <c r="B334" s="343"/>
      <c r="C334" s="36" t="s">
        <v>93</v>
      </c>
      <c r="D334" s="45">
        <v>0.91</v>
      </c>
      <c r="E334" s="45">
        <v>0.91</v>
      </c>
      <c r="F334" s="45">
        <v>0.91</v>
      </c>
      <c r="G334" s="48"/>
      <c r="H334" s="47">
        <v>0.91</v>
      </c>
      <c r="I334" s="47">
        <v>0.91</v>
      </c>
      <c r="J334" s="47">
        <v>0.91</v>
      </c>
      <c r="K334" s="48"/>
    </row>
    <row r="335" spans="1:11" ht="13.8" x14ac:dyDescent="0.25">
      <c r="A335" s="341"/>
      <c r="B335" s="343"/>
      <c r="C335" s="36" t="s">
        <v>94</v>
      </c>
      <c r="D335" s="45">
        <v>0.91</v>
      </c>
      <c r="E335" s="45">
        <v>0.91</v>
      </c>
      <c r="F335" s="45">
        <v>0.91</v>
      </c>
      <c r="G335" s="48"/>
      <c r="H335" s="47">
        <v>0.91</v>
      </c>
      <c r="I335" s="47">
        <v>0.91</v>
      </c>
      <c r="J335" s="47">
        <v>0.91</v>
      </c>
      <c r="K335" s="48"/>
    </row>
    <row r="336" spans="1:11" ht="13.8" x14ac:dyDescent="0.25">
      <c r="A336" s="341"/>
      <c r="B336" s="343"/>
      <c r="C336" s="36" t="s">
        <v>95</v>
      </c>
      <c r="D336" s="45">
        <f>'Исходные для нормативов'!C71</f>
        <v>0.41</v>
      </c>
      <c r="E336" s="45">
        <f>'Исходные для нормативов'!D71</f>
        <v>0.41</v>
      </c>
      <c r="F336" s="45">
        <f>'Исходные для нормативов'!E71</f>
        <v>0.41</v>
      </c>
      <c r="G336" s="48"/>
      <c r="H336" s="47">
        <f t="shared" ref="H336:J339" si="55">D336</f>
        <v>0.41</v>
      </c>
      <c r="I336" s="47">
        <f t="shared" si="55"/>
        <v>0.41</v>
      </c>
      <c r="J336" s="47">
        <f t="shared" si="55"/>
        <v>0.41</v>
      </c>
      <c r="K336" s="48"/>
    </row>
    <row r="337" spans="1:11" ht="27.6" x14ac:dyDescent="0.25">
      <c r="A337" s="341"/>
      <c r="B337" s="343"/>
      <c r="C337" s="36" t="s">
        <v>96</v>
      </c>
      <c r="D337" s="45">
        <f>'Исходные для нормативов'!C71</f>
        <v>0.41</v>
      </c>
      <c r="E337" s="45">
        <f>'Исходные для нормативов'!D71</f>
        <v>0.41</v>
      </c>
      <c r="F337" s="45">
        <f>'Исходные для нормативов'!E71</f>
        <v>0.41</v>
      </c>
      <c r="G337" s="48"/>
      <c r="H337" s="47">
        <f t="shared" si="55"/>
        <v>0.41</v>
      </c>
      <c r="I337" s="47">
        <f t="shared" si="55"/>
        <v>0.41</v>
      </c>
      <c r="J337" s="47">
        <f t="shared" si="55"/>
        <v>0.41</v>
      </c>
      <c r="K337" s="48"/>
    </row>
    <row r="338" spans="1:11" ht="13.8" x14ac:dyDescent="0.25">
      <c r="A338" s="341"/>
      <c r="B338" s="343"/>
      <c r="C338" s="36" t="s">
        <v>97</v>
      </c>
      <c r="D338" s="45">
        <f>'Исходные для нормативов'!C71</f>
        <v>0.41</v>
      </c>
      <c r="E338" s="45">
        <f>'Исходные для нормативов'!D71</f>
        <v>0.41</v>
      </c>
      <c r="F338" s="45">
        <f>'Исходные для нормативов'!E71</f>
        <v>0.41</v>
      </c>
      <c r="G338" s="48"/>
      <c r="H338" s="47">
        <f t="shared" si="55"/>
        <v>0.41</v>
      </c>
      <c r="I338" s="47">
        <f t="shared" si="55"/>
        <v>0.41</v>
      </c>
      <c r="J338" s="47">
        <f t="shared" si="55"/>
        <v>0.41</v>
      </c>
      <c r="K338" s="48"/>
    </row>
    <row r="339" spans="1:11" ht="27.6" x14ac:dyDescent="0.25">
      <c r="A339" s="341"/>
      <c r="B339" s="343"/>
      <c r="C339" s="36" t="s">
        <v>98</v>
      </c>
      <c r="D339" s="45">
        <f>'Исходные для нормативов'!C71</f>
        <v>0.41</v>
      </c>
      <c r="E339" s="45">
        <f>'Исходные для нормативов'!D71</f>
        <v>0.41</v>
      </c>
      <c r="F339" s="45">
        <f>'Исходные для нормативов'!E71</f>
        <v>0.41</v>
      </c>
      <c r="G339" s="48"/>
      <c r="H339" s="47">
        <f t="shared" si="55"/>
        <v>0.41</v>
      </c>
      <c r="I339" s="47">
        <f t="shared" si="55"/>
        <v>0.41</v>
      </c>
      <c r="J339" s="47">
        <f t="shared" si="55"/>
        <v>0.41</v>
      </c>
      <c r="K339" s="48"/>
    </row>
    <row r="340" spans="1:11" ht="27.6" x14ac:dyDescent="0.25">
      <c r="A340" s="341"/>
      <c r="B340" s="343"/>
      <c r="C340" s="36" t="s">
        <v>99</v>
      </c>
      <c r="D340" s="45"/>
      <c r="E340" s="45"/>
      <c r="F340" s="45"/>
      <c r="G340" s="48"/>
      <c r="H340" s="47"/>
      <c r="I340" s="47"/>
      <c r="J340" s="47"/>
      <c r="K340" s="48"/>
    </row>
    <row r="341" spans="1:11" ht="13.8" customHeight="1" x14ac:dyDescent="0.25">
      <c r="A341" s="341"/>
      <c r="B341" s="343" t="s">
        <v>100</v>
      </c>
      <c r="C341" s="36" t="s">
        <v>91</v>
      </c>
      <c r="D341" s="45">
        <f>'Исходные для нормативов'!C73</f>
        <v>0.61</v>
      </c>
      <c r="E341" s="45">
        <f>'Исходные для нормативов'!D73</f>
        <v>0.61</v>
      </c>
      <c r="F341" s="45">
        <f>'Исходные для нормативов'!E73</f>
        <v>0.61</v>
      </c>
      <c r="G341" s="48"/>
      <c r="H341" s="47">
        <f t="shared" ref="H341:J342" si="56">D341</f>
        <v>0.61</v>
      </c>
      <c r="I341" s="47">
        <f t="shared" si="56"/>
        <v>0.61</v>
      </c>
      <c r="J341" s="47">
        <f t="shared" si="56"/>
        <v>0.61</v>
      </c>
      <c r="K341" s="48"/>
    </row>
    <row r="342" spans="1:11" ht="13.8" x14ac:dyDescent="0.25">
      <c r="A342" s="341"/>
      <c r="B342" s="343"/>
      <c r="C342" s="36" t="s">
        <v>92</v>
      </c>
      <c r="D342" s="45">
        <f>'Исходные для нормативов'!C73</f>
        <v>0.61</v>
      </c>
      <c r="E342" s="45">
        <f>'Исходные для нормативов'!D73</f>
        <v>0.61</v>
      </c>
      <c r="F342" s="45">
        <f>'Исходные для нормативов'!E73</f>
        <v>0.61</v>
      </c>
      <c r="G342" s="48"/>
      <c r="H342" s="47">
        <f t="shared" si="56"/>
        <v>0.61</v>
      </c>
      <c r="I342" s="47">
        <f t="shared" si="56"/>
        <v>0.61</v>
      </c>
      <c r="J342" s="47">
        <f t="shared" si="56"/>
        <v>0.61</v>
      </c>
      <c r="K342" s="48"/>
    </row>
    <row r="343" spans="1:11" ht="13.8" x14ac:dyDescent="0.25">
      <c r="A343" s="341"/>
      <c r="B343" s="343"/>
      <c r="C343" s="36" t="s">
        <v>93</v>
      </c>
      <c r="D343" s="45">
        <v>0.86499999999999999</v>
      </c>
      <c r="E343" s="45">
        <v>0.86499999999999999</v>
      </c>
      <c r="F343" s="45">
        <v>0.86499999999999999</v>
      </c>
      <c r="G343" s="48"/>
      <c r="H343" s="47">
        <v>0.86499999999999999</v>
      </c>
      <c r="I343" s="47">
        <v>0.86499999999999999</v>
      </c>
      <c r="J343" s="47">
        <v>0.86499999999999999</v>
      </c>
      <c r="K343" s="48"/>
    </row>
    <row r="344" spans="1:11" ht="13.8" x14ac:dyDescent="0.25">
      <c r="A344" s="341"/>
      <c r="B344" s="343"/>
      <c r="C344" s="36" t="s">
        <v>94</v>
      </c>
      <c r="D344" s="45">
        <v>0.86499999999999999</v>
      </c>
      <c r="E344" s="45">
        <v>0.86499999999999999</v>
      </c>
      <c r="F344" s="45">
        <v>0.86499999999999999</v>
      </c>
      <c r="G344" s="48"/>
      <c r="H344" s="47">
        <v>0.86499999999999999</v>
      </c>
      <c r="I344" s="47">
        <v>0.86499999999999999</v>
      </c>
      <c r="J344" s="47">
        <v>0.86499999999999999</v>
      </c>
      <c r="K344" s="48"/>
    </row>
    <row r="345" spans="1:11" ht="13.8" x14ac:dyDescent="0.25">
      <c r="A345" s="341"/>
      <c r="B345" s="343"/>
      <c r="C345" s="36" t="s">
        <v>95</v>
      </c>
      <c r="D345" s="45">
        <f>'Исходные для нормативов'!C73</f>
        <v>0.61</v>
      </c>
      <c r="E345" s="45">
        <f>'Исходные для нормативов'!D73</f>
        <v>0.61</v>
      </c>
      <c r="F345" s="45">
        <f>'Исходные для нормативов'!E73</f>
        <v>0.61</v>
      </c>
      <c r="G345" s="48"/>
      <c r="H345" s="47">
        <f t="shared" ref="H345:J348" si="57">D345</f>
        <v>0.61</v>
      </c>
      <c r="I345" s="47">
        <f t="shared" si="57"/>
        <v>0.61</v>
      </c>
      <c r="J345" s="47">
        <f t="shared" si="57"/>
        <v>0.61</v>
      </c>
      <c r="K345" s="48"/>
    </row>
    <row r="346" spans="1:11" ht="27.6" x14ac:dyDescent="0.25">
      <c r="A346" s="341"/>
      <c r="B346" s="343"/>
      <c r="C346" s="36" t="s">
        <v>96</v>
      </c>
      <c r="D346" s="45">
        <f>'Исходные для нормативов'!C73</f>
        <v>0.61</v>
      </c>
      <c r="E346" s="45">
        <f>'Исходные для нормативов'!D73</f>
        <v>0.61</v>
      </c>
      <c r="F346" s="45">
        <f>'Исходные для нормативов'!E73</f>
        <v>0.61</v>
      </c>
      <c r="G346" s="48"/>
      <c r="H346" s="47">
        <f t="shared" si="57"/>
        <v>0.61</v>
      </c>
      <c r="I346" s="47">
        <f t="shared" si="57"/>
        <v>0.61</v>
      </c>
      <c r="J346" s="47">
        <f t="shared" si="57"/>
        <v>0.61</v>
      </c>
      <c r="K346" s="48"/>
    </row>
    <row r="347" spans="1:11" ht="13.8" x14ac:dyDescent="0.25">
      <c r="A347" s="341"/>
      <c r="B347" s="343"/>
      <c r="C347" s="36" t="s">
        <v>97</v>
      </c>
      <c r="D347" s="45">
        <f>'Исходные для нормативов'!C73</f>
        <v>0.61</v>
      </c>
      <c r="E347" s="45">
        <f>'Исходные для нормативов'!D73</f>
        <v>0.61</v>
      </c>
      <c r="F347" s="45">
        <f>'Исходные для нормативов'!E73</f>
        <v>0.61</v>
      </c>
      <c r="G347" s="48"/>
      <c r="H347" s="47">
        <f t="shared" si="57"/>
        <v>0.61</v>
      </c>
      <c r="I347" s="47">
        <f t="shared" si="57"/>
        <v>0.61</v>
      </c>
      <c r="J347" s="47">
        <f t="shared" si="57"/>
        <v>0.61</v>
      </c>
      <c r="K347" s="48"/>
    </row>
    <row r="348" spans="1:11" ht="27.6" x14ac:dyDescent="0.25">
      <c r="A348" s="341"/>
      <c r="B348" s="343"/>
      <c r="C348" s="36" t="s">
        <v>98</v>
      </c>
      <c r="D348" s="45">
        <f>'Исходные для нормативов'!C73</f>
        <v>0.61</v>
      </c>
      <c r="E348" s="45">
        <f>'Исходные для нормативов'!D73</f>
        <v>0.61</v>
      </c>
      <c r="F348" s="45">
        <f>'Исходные для нормативов'!E73</f>
        <v>0.61</v>
      </c>
      <c r="G348" s="48"/>
      <c r="H348" s="47">
        <f t="shared" si="57"/>
        <v>0.61</v>
      </c>
      <c r="I348" s="47">
        <f t="shared" si="57"/>
        <v>0.61</v>
      </c>
      <c r="J348" s="47">
        <f t="shared" si="57"/>
        <v>0.61</v>
      </c>
      <c r="K348" s="48"/>
    </row>
    <row r="349" spans="1:11" ht="27.6" x14ac:dyDescent="0.25">
      <c r="A349" s="341"/>
      <c r="B349" s="343"/>
      <c r="C349" s="36" t="s">
        <v>99</v>
      </c>
      <c r="D349" s="45"/>
      <c r="E349" s="45"/>
      <c r="F349" s="45"/>
      <c r="G349" s="48"/>
      <c r="H349" s="47"/>
      <c r="I349" s="47"/>
      <c r="J349" s="47"/>
      <c r="K349" s="48"/>
    </row>
    <row r="350" spans="1:11" ht="13.8" customHeight="1" x14ac:dyDescent="0.25">
      <c r="A350" s="341"/>
      <c r="B350" s="343" t="s">
        <v>101</v>
      </c>
      <c r="C350" s="36" t="s">
        <v>91</v>
      </c>
      <c r="D350" s="45">
        <f>'Исходные для нормативов'!C73</f>
        <v>0.61</v>
      </c>
      <c r="E350" s="45">
        <f>'Исходные для нормативов'!D73</f>
        <v>0.61</v>
      </c>
      <c r="F350" s="45">
        <f>'Исходные для нормативов'!E73</f>
        <v>0.61</v>
      </c>
      <c r="G350" s="48"/>
      <c r="H350" s="47">
        <f t="shared" ref="H350:J351" si="58">D350</f>
        <v>0.61</v>
      </c>
      <c r="I350" s="47">
        <f t="shared" si="58"/>
        <v>0.61</v>
      </c>
      <c r="J350" s="47">
        <f t="shared" si="58"/>
        <v>0.61</v>
      </c>
      <c r="K350" s="48"/>
    </row>
    <row r="351" spans="1:11" ht="13.8" x14ac:dyDescent="0.25">
      <c r="A351" s="341"/>
      <c r="B351" s="343"/>
      <c r="C351" s="36" t="s">
        <v>92</v>
      </c>
      <c r="D351" s="45">
        <f>'Исходные для нормативов'!C73</f>
        <v>0.61</v>
      </c>
      <c r="E351" s="45">
        <f>'Исходные для нормативов'!D73</f>
        <v>0.61</v>
      </c>
      <c r="F351" s="45">
        <f>'Исходные для нормативов'!E73</f>
        <v>0.61</v>
      </c>
      <c r="G351" s="48"/>
      <c r="H351" s="47">
        <f t="shared" si="58"/>
        <v>0.61</v>
      </c>
      <c r="I351" s="47">
        <f t="shared" si="58"/>
        <v>0.61</v>
      </c>
      <c r="J351" s="47">
        <f t="shared" si="58"/>
        <v>0.61</v>
      </c>
      <c r="K351" s="48"/>
    </row>
    <row r="352" spans="1:11" ht="13.8" x14ac:dyDescent="0.25">
      <c r="A352" s="341"/>
      <c r="B352" s="343"/>
      <c r="C352" s="36" t="s">
        <v>93</v>
      </c>
      <c r="D352" s="45">
        <v>0.86499999999999999</v>
      </c>
      <c r="E352" s="45">
        <v>0.86499999999999999</v>
      </c>
      <c r="F352" s="45">
        <v>0.86499999999999999</v>
      </c>
      <c r="G352" s="48"/>
      <c r="H352" s="47">
        <v>0.86499999999999999</v>
      </c>
      <c r="I352" s="47">
        <v>0.86499999999999999</v>
      </c>
      <c r="J352" s="47">
        <v>0.86499999999999999</v>
      </c>
      <c r="K352" s="48"/>
    </row>
    <row r="353" spans="1:11" ht="13.8" x14ac:dyDescent="0.25">
      <c r="A353" s="341"/>
      <c r="B353" s="343"/>
      <c r="C353" s="36" t="s">
        <v>94</v>
      </c>
      <c r="D353" s="45">
        <v>0.86499999999999999</v>
      </c>
      <c r="E353" s="45">
        <v>0.86499999999999999</v>
      </c>
      <c r="F353" s="45">
        <v>0.86499999999999999</v>
      </c>
      <c r="G353" s="48"/>
      <c r="H353" s="47">
        <v>0.86499999999999999</v>
      </c>
      <c r="I353" s="47">
        <v>0.86499999999999999</v>
      </c>
      <c r="J353" s="47">
        <v>0.86499999999999999</v>
      </c>
      <c r="K353" s="48"/>
    </row>
    <row r="354" spans="1:11" ht="13.8" x14ac:dyDescent="0.25">
      <c r="A354" s="341"/>
      <c r="B354" s="343"/>
      <c r="C354" s="36" t="s">
        <v>95</v>
      </c>
      <c r="D354" s="45"/>
      <c r="E354" s="45"/>
      <c r="F354" s="45"/>
      <c r="G354" s="48"/>
      <c r="H354" s="47"/>
      <c r="I354" s="47"/>
      <c r="J354" s="47"/>
      <c r="K354" s="48"/>
    </row>
    <row r="355" spans="1:11" ht="27.6" x14ac:dyDescent="0.25">
      <c r="A355" s="341"/>
      <c r="B355" s="343"/>
      <c r="C355" s="36" t="s">
        <v>96</v>
      </c>
      <c r="D355" s="45">
        <f>'Исходные для нормативов'!C73</f>
        <v>0.61</v>
      </c>
      <c r="E355" s="45">
        <f>'Исходные для нормативов'!D73</f>
        <v>0.61</v>
      </c>
      <c r="F355" s="45">
        <f>'Исходные для нормативов'!E73</f>
        <v>0.61</v>
      </c>
      <c r="G355" s="48"/>
      <c r="H355" s="47">
        <f>D355</f>
        <v>0.61</v>
      </c>
      <c r="I355" s="47">
        <f>E355</f>
        <v>0.61</v>
      </c>
      <c r="J355" s="47">
        <f>F355</f>
        <v>0.61</v>
      </c>
      <c r="K355" s="48"/>
    </row>
    <row r="356" spans="1:11" ht="13.8" x14ac:dyDescent="0.25">
      <c r="A356" s="341"/>
      <c r="B356" s="343"/>
      <c r="C356" s="36" t="s">
        <v>97</v>
      </c>
      <c r="D356" s="45"/>
      <c r="E356" s="45"/>
      <c r="F356" s="45"/>
      <c r="G356" s="48"/>
      <c r="H356" s="47"/>
      <c r="I356" s="47"/>
      <c r="J356" s="47"/>
      <c r="K356" s="48"/>
    </row>
    <row r="357" spans="1:11" ht="27.6" x14ac:dyDescent="0.25">
      <c r="A357" s="341"/>
      <c r="B357" s="343"/>
      <c r="C357" s="36" t="s">
        <v>98</v>
      </c>
      <c r="D357" s="45">
        <f>'Исходные для нормативов'!C73</f>
        <v>0.61</v>
      </c>
      <c r="E357" s="45">
        <f>'Исходные для нормативов'!D73</f>
        <v>0.61</v>
      </c>
      <c r="F357" s="45">
        <f>'Исходные для нормативов'!E73</f>
        <v>0.61</v>
      </c>
      <c r="G357" s="48"/>
      <c r="H357" s="47">
        <f t="shared" ref="H357:J359" si="59">D357</f>
        <v>0.61</v>
      </c>
      <c r="I357" s="47">
        <f t="shared" si="59"/>
        <v>0.61</v>
      </c>
      <c r="J357" s="47">
        <f t="shared" si="59"/>
        <v>0.61</v>
      </c>
      <c r="K357" s="48"/>
    </row>
    <row r="358" spans="1:11" ht="27.6" x14ac:dyDescent="0.25">
      <c r="A358" s="341"/>
      <c r="B358" s="343"/>
      <c r="C358" s="36" t="s">
        <v>99</v>
      </c>
      <c r="D358" s="45">
        <f>'Исходные для нормативов'!C73</f>
        <v>0.61</v>
      </c>
      <c r="E358" s="45">
        <f>'Исходные для нормативов'!D73</f>
        <v>0.61</v>
      </c>
      <c r="F358" s="45">
        <f>'Исходные для нормативов'!E73</f>
        <v>0.61</v>
      </c>
      <c r="G358" s="48"/>
      <c r="H358" s="47">
        <f t="shared" si="59"/>
        <v>0.61</v>
      </c>
      <c r="I358" s="47">
        <f t="shared" si="59"/>
        <v>0.61</v>
      </c>
      <c r="J358" s="47">
        <f t="shared" si="59"/>
        <v>0.61</v>
      </c>
      <c r="K358" s="48"/>
    </row>
    <row r="359" spans="1:11" ht="13.8" customHeight="1" x14ac:dyDescent="0.25">
      <c r="A359" s="341"/>
      <c r="B359" s="343" t="s">
        <v>102</v>
      </c>
      <c r="C359" s="36" t="s">
        <v>91</v>
      </c>
      <c r="D359" s="45">
        <f>'Исходные для нормативов'!C73</f>
        <v>0.61</v>
      </c>
      <c r="E359" s="45">
        <f>'Исходные для нормативов'!D73</f>
        <v>0.61</v>
      </c>
      <c r="F359" s="45">
        <f>'Исходные для нормативов'!E73</f>
        <v>0.61</v>
      </c>
      <c r="G359" s="48"/>
      <c r="H359" s="47">
        <f t="shared" si="59"/>
        <v>0.61</v>
      </c>
      <c r="I359" s="47">
        <f t="shared" si="59"/>
        <v>0.61</v>
      </c>
      <c r="J359" s="47">
        <f t="shared" si="59"/>
        <v>0.61</v>
      </c>
      <c r="K359" s="48"/>
    </row>
    <row r="360" spans="1:11" ht="13.8" x14ac:dyDescent="0.25">
      <c r="A360" s="341"/>
      <c r="B360" s="343"/>
      <c r="C360" s="36" t="s">
        <v>92</v>
      </c>
      <c r="D360" s="45"/>
      <c r="E360" s="45"/>
      <c r="F360" s="45"/>
      <c r="G360" s="48"/>
      <c r="H360" s="47"/>
      <c r="I360" s="47"/>
      <c r="J360" s="47"/>
      <c r="K360" s="48"/>
    </row>
    <row r="361" spans="1:11" ht="13.8" x14ac:dyDescent="0.25">
      <c r="A361" s="341"/>
      <c r="B361" s="343"/>
      <c r="C361" s="36" t="s">
        <v>93</v>
      </c>
      <c r="D361" s="45">
        <v>0.86499999999999999</v>
      </c>
      <c r="E361" s="45">
        <v>0.86499999999999999</v>
      </c>
      <c r="F361" s="45">
        <v>0.86499999999999999</v>
      </c>
      <c r="G361" s="48"/>
      <c r="H361" s="47">
        <v>0.86499999999999999</v>
      </c>
      <c r="I361" s="47">
        <v>0.86499999999999999</v>
      </c>
      <c r="J361" s="47">
        <v>0.86499999999999999</v>
      </c>
      <c r="K361" s="48"/>
    </row>
    <row r="362" spans="1:11" ht="13.8" x14ac:dyDescent="0.25">
      <c r="A362" s="341"/>
      <c r="B362" s="343"/>
      <c r="C362" s="36" t="s">
        <v>94</v>
      </c>
      <c r="D362" s="45"/>
      <c r="E362" s="45"/>
      <c r="F362" s="45"/>
      <c r="G362" s="48"/>
      <c r="H362" s="47"/>
      <c r="I362" s="47"/>
      <c r="J362" s="47"/>
      <c r="K362" s="48"/>
    </row>
    <row r="363" spans="1:11" ht="13.8" x14ac:dyDescent="0.25">
      <c r="A363" s="341"/>
      <c r="B363" s="343"/>
      <c r="C363" s="36" t="s">
        <v>95</v>
      </c>
      <c r="D363" s="45"/>
      <c r="E363" s="45"/>
      <c r="F363" s="45"/>
      <c r="G363" s="48"/>
      <c r="H363" s="47"/>
      <c r="I363" s="47"/>
      <c r="J363" s="47"/>
      <c r="K363" s="48"/>
    </row>
    <row r="364" spans="1:11" ht="27.6" x14ac:dyDescent="0.25">
      <c r="A364" s="341"/>
      <c r="B364" s="343"/>
      <c r="C364" s="36" t="s">
        <v>96</v>
      </c>
      <c r="D364" s="45">
        <f>'Исходные для нормативов'!C73</f>
        <v>0.61</v>
      </c>
      <c r="E364" s="45">
        <f>'Исходные для нормативов'!D73</f>
        <v>0.61</v>
      </c>
      <c r="F364" s="45">
        <f>'Исходные для нормативов'!E73</f>
        <v>0.61</v>
      </c>
      <c r="G364" s="48"/>
      <c r="H364" s="47">
        <f>D364</f>
        <v>0.61</v>
      </c>
      <c r="I364" s="47">
        <f>E364</f>
        <v>0.61</v>
      </c>
      <c r="J364" s="47">
        <f>F364</f>
        <v>0.61</v>
      </c>
      <c r="K364" s="48"/>
    </row>
    <row r="365" spans="1:11" ht="13.8" x14ac:dyDescent="0.25">
      <c r="A365" s="341"/>
      <c r="B365" s="343"/>
      <c r="C365" s="36" t="s">
        <v>97</v>
      </c>
      <c r="D365" s="45"/>
      <c r="E365" s="45"/>
      <c r="F365" s="45"/>
      <c r="G365" s="48"/>
      <c r="H365" s="47"/>
      <c r="I365" s="47"/>
      <c r="J365" s="47"/>
      <c r="K365" s="48"/>
    </row>
    <row r="366" spans="1:11" ht="27.6" x14ac:dyDescent="0.25">
      <c r="A366" s="341"/>
      <c r="B366" s="343"/>
      <c r="C366" s="36" t="s">
        <v>98</v>
      </c>
      <c r="D366" s="45">
        <f>'Исходные для нормативов'!C73</f>
        <v>0.61</v>
      </c>
      <c r="E366" s="45">
        <f>'Исходные для нормативов'!D73</f>
        <v>0.61</v>
      </c>
      <c r="F366" s="45">
        <f>'Исходные для нормативов'!E73</f>
        <v>0.61</v>
      </c>
      <c r="G366" s="48"/>
      <c r="H366" s="47">
        <f t="shared" ref="H366:J367" si="60">D366</f>
        <v>0.61</v>
      </c>
      <c r="I366" s="47">
        <f t="shared" si="60"/>
        <v>0.61</v>
      </c>
      <c r="J366" s="47">
        <f t="shared" si="60"/>
        <v>0.61</v>
      </c>
      <c r="K366" s="48"/>
    </row>
    <row r="367" spans="1:11" ht="27.6" x14ac:dyDescent="0.25">
      <c r="A367" s="341"/>
      <c r="B367" s="343"/>
      <c r="C367" s="36" t="s">
        <v>99</v>
      </c>
      <c r="D367" s="45">
        <f>'Исходные для нормативов'!C73</f>
        <v>0.61</v>
      </c>
      <c r="E367" s="45">
        <f>'Исходные для нормативов'!D73</f>
        <v>0.61</v>
      </c>
      <c r="F367" s="45">
        <f>'Исходные для нормативов'!E73</f>
        <v>0.61</v>
      </c>
      <c r="G367" s="48"/>
      <c r="H367" s="47">
        <f t="shared" si="60"/>
        <v>0.61</v>
      </c>
      <c r="I367" s="47">
        <f t="shared" si="60"/>
        <v>0.61</v>
      </c>
      <c r="J367" s="47">
        <f t="shared" si="60"/>
        <v>0.61</v>
      </c>
      <c r="K367" s="48"/>
    </row>
    <row r="368" spans="1:11" ht="13.2" customHeight="1" x14ac:dyDescent="0.25">
      <c r="A368" s="341" t="s">
        <v>116</v>
      </c>
      <c r="B368" s="340" t="s">
        <v>104</v>
      </c>
      <c r="C368" s="340"/>
      <c r="D368" s="45">
        <f t="shared" ref="D368:D373" si="61">ROUND($D$4*D109*12*(1+$D$262)*$D$265*D317,2)</f>
        <v>6527.88</v>
      </c>
      <c r="E368" s="45">
        <f t="shared" ref="E368:E373" si="62">ROUND($E$4*E109*12*(1+$E$262)*$E$265*E317,2)</f>
        <v>9421.69</v>
      </c>
      <c r="F368" s="45">
        <f t="shared" ref="F368:F373" si="63">ROUND($F$4*F109*12*(1+$F$262)*$F$265*F317,2)</f>
        <v>9960.07</v>
      </c>
      <c r="G368" s="45">
        <f t="shared" ref="G368:G373" si="64">ROUND($G$4*G109*12*(1+$G$262)*$G$265*G317,2)</f>
        <v>9960.07</v>
      </c>
      <c r="H368" s="47">
        <f t="shared" ref="H368:H373" si="65">ROUND($H$4*H109*12*(1+$H$262)*$H$265*H317,2)</f>
        <v>9139.0400000000009</v>
      </c>
      <c r="I368" s="47">
        <f t="shared" ref="I368:I373" si="66">ROUND($I$4*I109*12*(1+$I$262)*$I$265*I317,2)</f>
        <v>12113.6</v>
      </c>
      <c r="J368" s="47">
        <f t="shared" ref="J368:J373" si="67">ROUND($J$4*J109*12*(1+$J$262)*$J$265*J317,2)</f>
        <v>12651.98</v>
      </c>
      <c r="K368" s="45">
        <f t="shared" ref="K368:K373" si="68">ROUND($K$4*K109*12*(1+$K$262)*$K$265*K317,2)</f>
        <v>12651.98</v>
      </c>
    </row>
    <row r="369" spans="1:11" ht="21" customHeight="1" x14ac:dyDescent="0.25">
      <c r="A369" s="341"/>
      <c r="B369" s="342" t="s">
        <v>76</v>
      </c>
      <c r="C369" s="342"/>
      <c r="D369" s="45">
        <f t="shared" si="61"/>
        <v>6527.88</v>
      </c>
      <c r="E369" s="45">
        <f t="shared" si="62"/>
        <v>9421.69</v>
      </c>
      <c r="F369" s="45">
        <f t="shared" si="63"/>
        <v>9960.07</v>
      </c>
      <c r="G369" s="45">
        <f t="shared" si="64"/>
        <v>9960.07</v>
      </c>
      <c r="H369" s="47">
        <f t="shared" si="65"/>
        <v>9139.0400000000009</v>
      </c>
      <c r="I369" s="47">
        <f t="shared" si="66"/>
        <v>12113.6</v>
      </c>
      <c r="J369" s="47">
        <f t="shared" si="67"/>
        <v>12651.98</v>
      </c>
      <c r="K369" s="45">
        <f t="shared" si="68"/>
        <v>12651.98</v>
      </c>
    </row>
    <row r="370" spans="1:11" ht="13.2" customHeight="1" x14ac:dyDescent="0.25">
      <c r="A370" s="341"/>
      <c r="B370" s="340" t="s">
        <v>77</v>
      </c>
      <c r="C370" s="340"/>
      <c r="D370" s="45">
        <f t="shared" si="61"/>
        <v>6527.88</v>
      </c>
      <c r="E370" s="45">
        <f t="shared" si="62"/>
        <v>9421.69</v>
      </c>
      <c r="F370" s="45">
        <f t="shared" si="63"/>
        <v>9960.07</v>
      </c>
      <c r="G370" s="45">
        <f t="shared" si="64"/>
        <v>9960.07</v>
      </c>
      <c r="H370" s="47">
        <f t="shared" si="65"/>
        <v>9139.0400000000009</v>
      </c>
      <c r="I370" s="47">
        <f t="shared" si="66"/>
        <v>12113.6</v>
      </c>
      <c r="J370" s="47">
        <f t="shared" si="67"/>
        <v>12651.98</v>
      </c>
      <c r="K370" s="45">
        <f t="shared" si="68"/>
        <v>12651.98</v>
      </c>
    </row>
    <row r="371" spans="1:11" ht="13.2" customHeight="1" x14ac:dyDescent="0.25">
      <c r="A371" s="341"/>
      <c r="B371" s="340" t="s">
        <v>78</v>
      </c>
      <c r="C371" s="340"/>
      <c r="D371" s="45">
        <f t="shared" si="61"/>
        <v>7095.53</v>
      </c>
      <c r="E371" s="45">
        <f t="shared" si="62"/>
        <v>10240.969999999999</v>
      </c>
      <c r="F371" s="45">
        <f t="shared" si="63"/>
        <v>10826.16</v>
      </c>
      <c r="G371" s="45">
        <f t="shared" si="64"/>
        <v>10826.16</v>
      </c>
      <c r="H371" s="47">
        <f t="shared" si="65"/>
        <v>9933.74</v>
      </c>
      <c r="I371" s="47">
        <f t="shared" si="66"/>
        <v>13166.96</v>
      </c>
      <c r="J371" s="47">
        <f t="shared" si="67"/>
        <v>13752.15</v>
      </c>
      <c r="K371" s="45">
        <f t="shared" si="68"/>
        <v>13752.15</v>
      </c>
    </row>
    <row r="372" spans="1:11" ht="13.2" customHeight="1" x14ac:dyDescent="0.25">
      <c r="A372" s="341"/>
      <c r="B372" s="340" t="s">
        <v>79</v>
      </c>
      <c r="C372" s="340"/>
      <c r="D372" s="45">
        <f t="shared" si="61"/>
        <v>10879.81</v>
      </c>
      <c r="E372" s="45">
        <f t="shared" si="62"/>
        <v>15702.81</v>
      </c>
      <c r="F372" s="45">
        <f t="shared" si="63"/>
        <v>16600.12</v>
      </c>
      <c r="G372" s="45">
        <f t="shared" si="64"/>
        <v>16600.12</v>
      </c>
      <c r="H372" s="47">
        <f t="shared" si="65"/>
        <v>15231.73</v>
      </c>
      <c r="I372" s="47">
        <f t="shared" si="66"/>
        <v>20189.330000000002</v>
      </c>
      <c r="J372" s="47">
        <f t="shared" si="67"/>
        <v>21086.639999999999</v>
      </c>
      <c r="K372" s="45">
        <f t="shared" si="68"/>
        <v>21086.639999999999</v>
      </c>
    </row>
    <row r="373" spans="1:11" ht="13.2" customHeight="1" x14ac:dyDescent="0.25">
      <c r="A373" s="341"/>
      <c r="B373" s="340" t="s">
        <v>80</v>
      </c>
      <c r="C373" s="340"/>
      <c r="D373" s="45">
        <f t="shared" si="61"/>
        <v>16591.71</v>
      </c>
      <c r="E373" s="45">
        <f t="shared" si="62"/>
        <v>23946.79</v>
      </c>
      <c r="F373" s="45">
        <f t="shared" si="63"/>
        <v>25315.18</v>
      </c>
      <c r="G373" s="45">
        <f t="shared" si="64"/>
        <v>25315.18</v>
      </c>
      <c r="H373" s="47">
        <f t="shared" si="65"/>
        <v>23228.39</v>
      </c>
      <c r="I373" s="47">
        <f t="shared" si="66"/>
        <v>30788.73</v>
      </c>
      <c r="J373" s="47">
        <f t="shared" si="67"/>
        <v>32157.119999999999</v>
      </c>
      <c r="K373" s="45">
        <f t="shared" si="68"/>
        <v>32157.119999999999</v>
      </c>
    </row>
    <row r="374" spans="1:11" ht="13.2" customHeight="1" x14ac:dyDescent="0.25">
      <c r="A374" s="341"/>
      <c r="B374" s="340" t="s">
        <v>81</v>
      </c>
      <c r="C374" s="340"/>
      <c r="D374" s="45">
        <f>ROUND($D$4*D115*12*(1+$D$263)*$D$265*D323,2)</f>
        <v>8473.7000000000007</v>
      </c>
      <c r="E374" s="45">
        <f>ROUND($E$4*E115*12*(1+$E$263)*$E$265*E323,2)</f>
        <v>12230.08</v>
      </c>
      <c r="F374" s="45">
        <f>ROUND($F$4*F115*12*(1+$F$263)*$F$265*F323,2)</f>
        <v>12928.94</v>
      </c>
      <c r="G374" s="45">
        <f>ROUND($G$4*G115*12*(1+$G$263)*$G$265*G323,2)</f>
        <v>12928.94</v>
      </c>
      <c r="H374" s="47">
        <f>ROUND($H$4*H115*12*(1+$H$263)*$H$265*H323,2)</f>
        <v>11863.17</v>
      </c>
      <c r="I374" s="47">
        <f>ROUND($I$4*I115*12*(1+$I$263)*$I$265*I323,2)</f>
        <v>15724.38</v>
      </c>
      <c r="J374" s="47">
        <f>ROUND($J$4*J115*12*(1+$J$263)*$J$265*J323,2)</f>
        <v>16423.25</v>
      </c>
      <c r="K374" s="45">
        <f>ROUND($K$4*K115*12*(1+$K$263)*$K$265*K323,2)</f>
        <v>16423.25</v>
      </c>
    </row>
    <row r="375" spans="1:11" ht="13.2" customHeight="1" x14ac:dyDescent="0.25">
      <c r="A375" s="341"/>
      <c r="B375" s="340" t="s">
        <v>82</v>
      </c>
      <c r="C375" s="340"/>
      <c r="D375" s="45">
        <f>ROUND($D$4*D116*12*(1+$D$263)*$D$265*D324,2)</f>
        <v>11361.03</v>
      </c>
      <c r="E375" s="45">
        <f>ROUND($E$4*E116*12*(1+$E$263)*$E$265*E324,2)</f>
        <v>16397.36</v>
      </c>
      <c r="F375" s="45">
        <f>ROUND($F$4*F116*12*(1+$F$263)*$F$265*F324,2)</f>
        <v>17334.349999999999</v>
      </c>
      <c r="G375" s="45">
        <f>ROUND($G$4*G116*12*(1+$G$263)*$G$265*G324,2)</f>
        <v>17334.349999999999</v>
      </c>
      <c r="H375" s="47">
        <f>ROUND($H$4*H116*12*(1+$H$263)*$H$265*H324,2)</f>
        <v>15905.44</v>
      </c>
      <c r="I375" s="47">
        <f>ROUND($I$4*I116*12*(1+$I$263)*$I$265*I324,2)</f>
        <v>21082.32</v>
      </c>
      <c r="J375" s="47">
        <f>ROUND($J$4*J116*12*(1+$J$263)*$J$265*J324,2)</f>
        <v>22019.31</v>
      </c>
      <c r="K375" s="45">
        <f>ROUND($K$4*K116*12*(1+$K$263)*$K$265*K324,2)</f>
        <v>22019.31</v>
      </c>
    </row>
    <row r="376" spans="1:11" ht="13.2" customHeight="1" x14ac:dyDescent="0.25">
      <c r="A376" s="341"/>
      <c r="B376" s="340" t="s">
        <v>83</v>
      </c>
      <c r="C376" s="340"/>
      <c r="D376" s="45">
        <f>ROUND($D$4*D117*12*(1+$D$263)*$D$265*D325,2)</f>
        <v>13633.24</v>
      </c>
      <c r="E376" s="45">
        <f>ROUND($E$4*E117*12*(1+$E$263)*$E$265*E325,2)</f>
        <v>19676.830000000002</v>
      </c>
      <c r="F376" s="45">
        <f>ROUND($F$4*F117*12*(1+$F$263)*$F$265*F325,2)</f>
        <v>20801.22</v>
      </c>
      <c r="G376" s="45">
        <f>ROUND($G$4*G117*12*(1+$G$263)*$G$265*G325,2)</f>
        <v>20801.22</v>
      </c>
      <c r="H376" s="47">
        <f>ROUND($H$4*H117*12*(1+$H$263)*$H$265*H325,2)</f>
        <v>19086.53</v>
      </c>
      <c r="I376" s="47">
        <f>ROUND($I$4*I117*12*(1+$I$263)*$I$265*I325,2)</f>
        <v>25298.79</v>
      </c>
      <c r="J376" s="47">
        <f>ROUND($J$4*J117*12*(1+$J$263)*$J$265*J325,2)</f>
        <v>26423.18</v>
      </c>
      <c r="K376" s="45">
        <f>ROUND($K$4*K117*12*(1+$K$263)*$K$265*K325,2)</f>
        <v>26423.18</v>
      </c>
    </row>
    <row r="377" spans="1:11" ht="13.2" customHeight="1" x14ac:dyDescent="0.25">
      <c r="A377" s="341"/>
      <c r="B377" s="340" t="s">
        <v>84</v>
      </c>
      <c r="C377" s="340"/>
      <c r="D377" s="45">
        <f>ROUND($D$4*D118*12*(1+$D$263)*$D$265*D326,2)</f>
        <v>18590.78</v>
      </c>
      <c r="E377" s="45">
        <f>ROUND($E$4*E118*12*(1+$E$263)*$E$265*E326,2)</f>
        <v>26832.05</v>
      </c>
      <c r="F377" s="45">
        <f>ROUND($F$4*F118*12*(1+$F$263)*$F$265*F326,2)</f>
        <v>28365.31</v>
      </c>
      <c r="G377" s="45">
        <f>ROUND($G$4*G118*12*(1+$G$263)*$G$265*G326,2)</f>
        <v>28365.31</v>
      </c>
      <c r="H377" s="47">
        <f>ROUND($H$4*H118*12*(1+$H$263)*$H$265*H326,2)</f>
        <v>26027.09</v>
      </c>
      <c r="I377" s="47">
        <f>ROUND($I$4*I118*12*(1+$I$263)*$I$265*I326,2)</f>
        <v>34498.35</v>
      </c>
      <c r="J377" s="47">
        <f>ROUND($J$4*J118*12*(1+$J$263)*$J$265*J326,2)</f>
        <v>36031.61</v>
      </c>
      <c r="K377" s="45">
        <f>ROUND($K$4*K118*12*(1+$K$263)*$K$265*K326,2)</f>
        <v>36031.61</v>
      </c>
    </row>
    <row r="378" spans="1:11" ht="13.2" customHeight="1" x14ac:dyDescent="0.25">
      <c r="A378" s="341"/>
      <c r="B378" s="340" t="s">
        <v>85</v>
      </c>
      <c r="C378" s="340"/>
      <c r="D378" s="45">
        <f>ROUND($D$4*D119*12*(1+$D$263)*$D$265*D327,2)</f>
        <v>29214.080000000002</v>
      </c>
      <c r="E378" s="45">
        <f>ROUND($E$4*E119*12*(1+$E$263)*$E$265*E327,2)</f>
        <v>42164.65</v>
      </c>
      <c r="F378" s="45">
        <f>ROUND($F$4*F119*12*(1+$F$263)*$F$265*F327,2)</f>
        <v>44574.05</v>
      </c>
      <c r="G378" s="45">
        <f>ROUND($G$4*G119*12*(1+$G$263)*$G$265*G327,2)</f>
        <v>44574.05</v>
      </c>
      <c r="H378" s="47">
        <f>ROUND($H$4*H119*12*(1+$H$263)*$H$265*H327,2)</f>
        <v>40899.71</v>
      </c>
      <c r="I378" s="47">
        <f>ROUND($I$4*I119*12*(1+$I$263)*$I$265*I327,2)</f>
        <v>54211.69</v>
      </c>
      <c r="J378" s="47">
        <f>ROUND($J$4*J119*12*(1+$J$263)*$J$265*J327,2)</f>
        <v>56621.09</v>
      </c>
      <c r="K378" s="45">
        <f>ROUND($K$4*K119*12*(1+$K$263)*$K$265*K327,2)</f>
        <v>56621.09</v>
      </c>
    </row>
    <row r="379" spans="1:11" ht="13.2" customHeight="1" x14ac:dyDescent="0.25">
      <c r="A379" s="341"/>
      <c r="B379" s="340" t="s">
        <v>86</v>
      </c>
      <c r="C379" s="340"/>
      <c r="D379" s="45">
        <f>ROUND($D$4*D120*12*(1+$D$262)*$D$265*D328,2)</f>
        <v>6092.69</v>
      </c>
      <c r="E379" s="45">
        <f>ROUND($E$4*E120*12*(1+$E$262)*$E$265*E328,2)</f>
        <v>6532.37</v>
      </c>
      <c r="F379" s="45">
        <f>ROUND($F$4*F120*12*(1+$F$262)*$F$265*F328,2)</f>
        <v>6532.37</v>
      </c>
      <c r="G379" s="48"/>
      <c r="H379" s="47">
        <f>ROUND($H$4*H120*12*(1+$H$262)*$H$265*H328,2)</f>
        <v>6092.69</v>
      </c>
      <c r="I379" s="47">
        <f>ROUND($I$4*I120*12*(1+$I$262)*$I$265*I328,2)</f>
        <v>6532.37</v>
      </c>
      <c r="J379" s="47">
        <f>ROUND($J$4*J120*12*(1+$J$262)*$J$265*J328,2)</f>
        <v>6532.37</v>
      </c>
      <c r="K379" s="48"/>
    </row>
    <row r="380" spans="1:11" ht="13.2" customHeight="1" x14ac:dyDescent="0.25">
      <c r="A380" s="341"/>
      <c r="B380" s="340" t="s">
        <v>87</v>
      </c>
      <c r="C380" s="340"/>
      <c r="D380" s="45">
        <f>ROUND($D$4*D121*12*(1+$D$263)*$D$265*D329,2)</f>
        <v>6327.03</v>
      </c>
      <c r="E380" s="45">
        <f>ROUND($E$4*E121*12*(1+$E$263)*$E$265*E329,2)</f>
        <v>6783.62</v>
      </c>
      <c r="F380" s="45">
        <f>ROUND($F$4*F121*12*(1+$F$263)*$F$265*F329,2)</f>
        <v>6783.62</v>
      </c>
      <c r="G380" s="48"/>
      <c r="H380" s="47">
        <f>ROUND($H$4*H121*12*(1+$H$263)*$H$265*H329,2)</f>
        <v>6327.03</v>
      </c>
      <c r="I380" s="47">
        <f>ROUND($I$4*I121*12*(1+$I$263)*$I$265*I329,2)</f>
        <v>6783.62</v>
      </c>
      <c r="J380" s="47">
        <f>ROUND($J$4*J121*12*(1+$J$263)*$J$265*J329,2)</f>
        <v>6783.62</v>
      </c>
      <c r="K380" s="48"/>
    </row>
    <row r="381" spans="1:11" ht="13.2" customHeight="1" x14ac:dyDescent="0.25">
      <c r="A381" s="341"/>
      <c r="B381" s="340" t="s">
        <v>88</v>
      </c>
      <c r="C381" s="340"/>
      <c r="D381" s="45">
        <f t="shared" ref="D381:D418" si="69">ROUND($D$4*D122*12*(1+$D$262)*$D$265*D330,2)</f>
        <v>0</v>
      </c>
      <c r="E381" s="45">
        <f t="shared" ref="E381:E418" si="70">ROUND($E$4*E122*12*(1+$E$262)*$E$265*E330,2)</f>
        <v>0</v>
      </c>
      <c r="F381" s="45">
        <f t="shared" ref="F381:F418" si="71">ROUND($F$4*F122*12*(1+$F$262)*$F$265*F330,2)</f>
        <v>0</v>
      </c>
      <c r="G381" s="48"/>
      <c r="H381" s="47">
        <f t="shared" ref="H381:H418" si="72">ROUND($H$4*H122*12*(1+$H$262)*$H$265*H330,2)</f>
        <v>0</v>
      </c>
      <c r="I381" s="47">
        <f t="shared" ref="I381:I418" si="73">ROUND($I$4*I122*12*(1+$I$262)*$I$265*I330,2)</f>
        <v>0</v>
      </c>
      <c r="J381" s="47">
        <f t="shared" ref="J381:J418" si="74">ROUND($J$4*J122*12*(1+$J$262)*$J$265*J330,2)</f>
        <v>0</v>
      </c>
      <c r="K381" s="48"/>
    </row>
    <row r="382" spans="1:11" ht="13.2" customHeight="1" x14ac:dyDescent="0.25">
      <c r="A382" s="341"/>
      <c r="B382" s="340" t="s">
        <v>89</v>
      </c>
      <c r="C382" s="340"/>
      <c r="D382" s="45">
        <f t="shared" si="69"/>
        <v>0</v>
      </c>
      <c r="E382" s="45">
        <f t="shared" si="70"/>
        <v>0</v>
      </c>
      <c r="F382" s="45">
        <f t="shared" si="71"/>
        <v>0</v>
      </c>
      <c r="G382" s="48"/>
      <c r="H382" s="47">
        <f t="shared" si="72"/>
        <v>0</v>
      </c>
      <c r="I382" s="47">
        <f t="shared" si="73"/>
        <v>0</v>
      </c>
      <c r="J382" s="47">
        <f t="shared" si="74"/>
        <v>0</v>
      </c>
      <c r="K382" s="48"/>
    </row>
    <row r="383" spans="1:11" ht="13.8" customHeight="1" x14ac:dyDescent="0.25">
      <c r="A383" s="341"/>
      <c r="B383" s="343" t="s">
        <v>90</v>
      </c>
      <c r="C383" s="36" t="s">
        <v>91</v>
      </c>
      <c r="D383" s="45">
        <f t="shared" si="69"/>
        <v>10971.41</v>
      </c>
      <c r="E383" s="45">
        <f t="shared" si="70"/>
        <v>16095.38</v>
      </c>
      <c r="F383" s="45">
        <f t="shared" si="71"/>
        <v>17015.12</v>
      </c>
      <c r="G383" s="48"/>
      <c r="H383" s="47">
        <f t="shared" si="72"/>
        <v>15432.13</v>
      </c>
      <c r="I383" s="47">
        <f t="shared" si="73"/>
        <v>20694.07</v>
      </c>
      <c r="J383" s="47">
        <f t="shared" si="74"/>
        <v>21613.8</v>
      </c>
      <c r="K383" s="48"/>
    </row>
    <row r="384" spans="1:11" ht="13.8" x14ac:dyDescent="0.25">
      <c r="A384" s="341"/>
      <c r="B384" s="343"/>
      <c r="C384" s="36" t="s">
        <v>92</v>
      </c>
      <c r="D384" s="45">
        <f t="shared" si="69"/>
        <v>8777.1200000000008</v>
      </c>
      <c r="E384" s="45">
        <f t="shared" si="70"/>
        <v>12876.31</v>
      </c>
      <c r="F384" s="45">
        <f t="shared" si="71"/>
        <v>13612.1</v>
      </c>
      <c r="G384" s="48"/>
      <c r="H384" s="47">
        <f t="shared" si="72"/>
        <v>12345.7</v>
      </c>
      <c r="I384" s="47">
        <f t="shared" si="73"/>
        <v>16555.25</v>
      </c>
      <c r="J384" s="47">
        <f t="shared" si="74"/>
        <v>17291.04</v>
      </c>
      <c r="K384" s="48"/>
    </row>
    <row r="385" spans="1:11" ht="13.8" x14ac:dyDescent="0.25">
      <c r="A385" s="341"/>
      <c r="B385" s="343"/>
      <c r="C385" s="36" t="s">
        <v>93</v>
      </c>
      <c r="D385" s="45">
        <f t="shared" si="69"/>
        <v>24351.17</v>
      </c>
      <c r="E385" s="45">
        <f t="shared" si="70"/>
        <v>35723.9</v>
      </c>
      <c r="F385" s="45">
        <f t="shared" si="71"/>
        <v>37765.269999999997</v>
      </c>
      <c r="G385" s="48"/>
      <c r="H385" s="47">
        <f t="shared" si="72"/>
        <v>34251.79</v>
      </c>
      <c r="I385" s="47">
        <f t="shared" si="73"/>
        <v>45930.73</v>
      </c>
      <c r="J385" s="47">
        <f t="shared" si="74"/>
        <v>47972.1</v>
      </c>
      <c r="K385" s="48"/>
    </row>
    <row r="386" spans="1:11" ht="13.8" x14ac:dyDescent="0.25">
      <c r="A386" s="341"/>
      <c r="B386" s="343"/>
      <c r="C386" s="36" t="s">
        <v>94</v>
      </c>
      <c r="D386" s="45">
        <f t="shared" si="69"/>
        <v>19480.93</v>
      </c>
      <c r="E386" s="45">
        <f t="shared" si="70"/>
        <v>28579.119999999999</v>
      </c>
      <c r="F386" s="45">
        <f t="shared" si="71"/>
        <v>30212.21</v>
      </c>
      <c r="G386" s="48"/>
      <c r="H386" s="47">
        <f t="shared" si="72"/>
        <v>27401.43</v>
      </c>
      <c r="I386" s="47">
        <f t="shared" si="73"/>
        <v>36744.589999999997</v>
      </c>
      <c r="J386" s="47">
        <f t="shared" si="74"/>
        <v>38377.68</v>
      </c>
      <c r="K386" s="48"/>
    </row>
    <row r="387" spans="1:11" ht="13.8" x14ac:dyDescent="0.25">
      <c r="A387" s="341"/>
      <c r="B387" s="343"/>
      <c r="C387" s="36" t="s">
        <v>95</v>
      </c>
      <c r="D387" s="45">
        <f t="shared" si="69"/>
        <v>8777.1200000000008</v>
      </c>
      <c r="E387" s="45">
        <f t="shared" si="70"/>
        <v>12876.31</v>
      </c>
      <c r="F387" s="45">
        <f t="shared" si="71"/>
        <v>13612.1</v>
      </c>
      <c r="G387" s="48"/>
      <c r="H387" s="47">
        <f t="shared" si="72"/>
        <v>12345.7</v>
      </c>
      <c r="I387" s="47">
        <f t="shared" si="73"/>
        <v>16555.25</v>
      </c>
      <c r="J387" s="47">
        <f t="shared" si="74"/>
        <v>17291.04</v>
      </c>
      <c r="K387" s="48"/>
    </row>
    <row r="388" spans="1:11" ht="27.6" x14ac:dyDescent="0.25">
      <c r="A388" s="341"/>
      <c r="B388" s="343"/>
      <c r="C388" s="36" t="s">
        <v>96</v>
      </c>
      <c r="D388" s="45">
        <f t="shared" si="69"/>
        <v>10971.41</v>
      </c>
      <c r="E388" s="45">
        <f t="shared" si="70"/>
        <v>16095.38</v>
      </c>
      <c r="F388" s="45">
        <f t="shared" si="71"/>
        <v>17015.12</v>
      </c>
      <c r="G388" s="48"/>
      <c r="H388" s="47">
        <f t="shared" si="72"/>
        <v>15432.13</v>
      </c>
      <c r="I388" s="47">
        <f t="shared" si="73"/>
        <v>20694.07</v>
      </c>
      <c r="J388" s="47">
        <f t="shared" si="74"/>
        <v>21613.8</v>
      </c>
      <c r="K388" s="48"/>
    </row>
    <row r="389" spans="1:11" ht="13.8" x14ac:dyDescent="0.25">
      <c r="A389" s="341"/>
      <c r="B389" s="343"/>
      <c r="C389" s="36" t="s">
        <v>97</v>
      </c>
      <c r="D389" s="45">
        <f t="shared" si="69"/>
        <v>8777.1200000000008</v>
      </c>
      <c r="E389" s="45">
        <f t="shared" si="70"/>
        <v>12876.31</v>
      </c>
      <c r="F389" s="45">
        <f t="shared" si="71"/>
        <v>13612.1</v>
      </c>
      <c r="G389" s="48"/>
      <c r="H389" s="47">
        <f t="shared" si="72"/>
        <v>12345.7</v>
      </c>
      <c r="I389" s="47">
        <f t="shared" si="73"/>
        <v>16555.25</v>
      </c>
      <c r="J389" s="47">
        <f t="shared" si="74"/>
        <v>17291.04</v>
      </c>
      <c r="K389" s="48"/>
    </row>
    <row r="390" spans="1:11" ht="27.6" x14ac:dyDescent="0.25">
      <c r="A390" s="341"/>
      <c r="B390" s="343"/>
      <c r="C390" s="36" t="s">
        <v>98</v>
      </c>
      <c r="D390" s="45">
        <f t="shared" si="69"/>
        <v>10971.41</v>
      </c>
      <c r="E390" s="45">
        <f t="shared" si="70"/>
        <v>16095.38</v>
      </c>
      <c r="F390" s="45">
        <f t="shared" si="71"/>
        <v>17015.12</v>
      </c>
      <c r="G390" s="48"/>
      <c r="H390" s="47">
        <f t="shared" si="72"/>
        <v>15432.13</v>
      </c>
      <c r="I390" s="47">
        <f t="shared" si="73"/>
        <v>20694.07</v>
      </c>
      <c r="J390" s="47">
        <f t="shared" si="74"/>
        <v>21613.8</v>
      </c>
      <c r="K390" s="48"/>
    </row>
    <row r="391" spans="1:11" ht="27.6" x14ac:dyDescent="0.25">
      <c r="A391" s="341"/>
      <c r="B391" s="343"/>
      <c r="C391" s="36" t="s">
        <v>99</v>
      </c>
      <c r="D391" s="45">
        <f t="shared" si="69"/>
        <v>0</v>
      </c>
      <c r="E391" s="45">
        <f t="shared" si="70"/>
        <v>0</v>
      </c>
      <c r="F391" s="45">
        <f t="shared" si="71"/>
        <v>0</v>
      </c>
      <c r="G391" s="48"/>
      <c r="H391" s="47">
        <f t="shared" si="72"/>
        <v>0</v>
      </c>
      <c r="I391" s="47">
        <f t="shared" si="73"/>
        <v>0</v>
      </c>
      <c r="J391" s="47">
        <f t="shared" si="74"/>
        <v>0</v>
      </c>
      <c r="K391" s="48"/>
    </row>
    <row r="392" spans="1:11" ht="13.8" customHeight="1" x14ac:dyDescent="0.25">
      <c r="A392" s="341"/>
      <c r="B392" s="343" t="s">
        <v>100</v>
      </c>
      <c r="C392" s="36" t="s">
        <v>91</v>
      </c>
      <c r="D392" s="45">
        <f t="shared" si="69"/>
        <v>49775.12</v>
      </c>
      <c r="E392" s="45">
        <f t="shared" si="70"/>
        <v>71612.31</v>
      </c>
      <c r="F392" s="45">
        <f t="shared" si="71"/>
        <v>77541.990000000005</v>
      </c>
      <c r="G392" s="48"/>
      <c r="H392" s="47">
        <f t="shared" si="72"/>
        <v>71897.39</v>
      </c>
      <c r="I392" s="47">
        <f t="shared" si="73"/>
        <v>94418.78</v>
      </c>
      <c r="J392" s="47">
        <f t="shared" si="74"/>
        <v>100348.46</v>
      </c>
      <c r="K392" s="48"/>
    </row>
    <row r="393" spans="1:11" ht="13.8" x14ac:dyDescent="0.25">
      <c r="A393" s="341"/>
      <c r="B393" s="343"/>
      <c r="C393" s="36" t="s">
        <v>92</v>
      </c>
      <c r="D393" s="45">
        <f t="shared" si="69"/>
        <v>42664.39</v>
      </c>
      <c r="E393" s="45">
        <f t="shared" si="70"/>
        <v>61381.98</v>
      </c>
      <c r="F393" s="45">
        <f t="shared" si="71"/>
        <v>66464.570000000007</v>
      </c>
      <c r="G393" s="48"/>
      <c r="H393" s="47">
        <f t="shared" si="72"/>
        <v>61626.34</v>
      </c>
      <c r="I393" s="47">
        <f t="shared" si="73"/>
        <v>80930.38</v>
      </c>
      <c r="J393" s="47">
        <f t="shared" si="74"/>
        <v>86012.97</v>
      </c>
      <c r="K393" s="48"/>
    </row>
    <row r="394" spans="1:11" ht="13.8" x14ac:dyDescent="0.25">
      <c r="A394" s="341"/>
      <c r="B394" s="343"/>
      <c r="C394" s="36" t="s">
        <v>93</v>
      </c>
      <c r="D394" s="45">
        <f t="shared" si="69"/>
        <v>47055.17</v>
      </c>
      <c r="E394" s="45">
        <f t="shared" si="70"/>
        <v>67699.070000000007</v>
      </c>
      <c r="F394" s="45">
        <f t="shared" si="71"/>
        <v>73304.73</v>
      </c>
      <c r="G394" s="48"/>
      <c r="H394" s="47">
        <f t="shared" si="72"/>
        <v>67968.570000000007</v>
      </c>
      <c r="I394" s="47">
        <f t="shared" si="73"/>
        <v>89259.28</v>
      </c>
      <c r="J394" s="47">
        <f t="shared" si="74"/>
        <v>94864.94</v>
      </c>
      <c r="K394" s="48"/>
    </row>
    <row r="395" spans="1:11" ht="13.8" x14ac:dyDescent="0.25">
      <c r="A395" s="341"/>
      <c r="B395" s="343"/>
      <c r="C395" s="36" t="s">
        <v>94</v>
      </c>
      <c r="D395" s="45">
        <f t="shared" si="69"/>
        <v>35291.370000000003</v>
      </c>
      <c r="E395" s="45">
        <f t="shared" si="70"/>
        <v>50774.3</v>
      </c>
      <c r="F395" s="45">
        <f t="shared" si="71"/>
        <v>54978.54</v>
      </c>
      <c r="G395" s="48"/>
      <c r="H395" s="47">
        <f t="shared" si="72"/>
        <v>50976.43</v>
      </c>
      <c r="I395" s="47">
        <f t="shared" si="73"/>
        <v>66944.460000000006</v>
      </c>
      <c r="J395" s="47">
        <f t="shared" si="74"/>
        <v>71148.7</v>
      </c>
      <c r="K395" s="48"/>
    </row>
    <row r="396" spans="1:11" ht="13.8" x14ac:dyDescent="0.25">
      <c r="A396" s="341"/>
      <c r="B396" s="343"/>
      <c r="C396" s="36" t="s">
        <v>95</v>
      </c>
      <c r="D396" s="45">
        <f t="shared" si="69"/>
        <v>24887.56</v>
      </c>
      <c r="E396" s="45">
        <f t="shared" si="70"/>
        <v>35806.160000000003</v>
      </c>
      <c r="F396" s="45">
        <f t="shared" si="71"/>
        <v>38771</v>
      </c>
      <c r="G396" s="48"/>
      <c r="H396" s="47">
        <f t="shared" si="72"/>
        <v>35948.699999999997</v>
      </c>
      <c r="I396" s="47">
        <f t="shared" si="73"/>
        <v>47209.39</v>
      </c>
      <c r="J396" s="47">
        <f t="shared" si="74"/>
        <v>50174.23</v>
      </c>
      <c r="K396" s="48"/>
    </row>
    <row r="397" spans="1:11" ht="27.6" x14ac:dyDescent="0.25">
      <c r="A397" s="341"/>
      <c r="B397" s="343"/>
      <c r="C397" s="36" t="s">
        <v>96</v>
      </c>
      <c r="D397" s="45">
        <f t="shared" si="69"/>
        <v>59730.14</v>
      </c>
      <c r="E397" s="45">
        <f t="shared" si="70"/>
        <v>85934.77</v>
      </c>
      <c r="F397" s="45">
        <f t="shared" si="71"/>
        <v>93050.39</v>
      </c>
      <c r="G397" s="48"/>
      <c r="H397" s="47">
        <f t="shared" si="72"/>
        <v>86276.87</v>
      </c>
      <c r="I397" s="47">
        <f t="shared" si="73"/>
        <v>113302.54</v>
      </c>
      <c r="J397" s="47">
        <f t="shared" si="74"/>
        <v>120418.15</v>
      </c>
      <c r="K397" s="48"/>
    </row>
    <row r="398" spans="1:11" ht="13.8" x14ac:dyDescent="0.25">
      <c r="A398" s="341"/>
      <c r="B398" s="343"/>
      <c r="C398" s="36" t="s">
        <v>97</v>
      </c>
      <c r="D398" s="45">
        <f t="shared" si="69"/>
        <v>24887.56</v>
      </c>
      <c r="E398" s="45">
        <f t="shared" si="70"/>
        <v>35806.160000000003</v>
      </c>
      <c r="F398" s="45">
        <f t="shared" si="71"/>
        <v>38771</v>
      </c>
      <c r="G398" s="48"/>
      <c r="H398" s="47">
        <f t="shared" si="72"/>
        <v>35948.699999999997</v>
      </c>
      <c r="I398" s="47">
        <f t="shared" si="73"/>
        <v>47209.39</v>
      </c>
      <c r="J398" s="47">
        <f t="shared" si="74"/>
        <v>50174.23</v>
      </c>
      <c r="K398" s="48"/>
    </row>
    <row r="399" spans="1:11" ht="27.6" x14ac:dyDescent="0.25">
      <c r="A399" s="341"/>
      <c r="B399" s="343"/>
      <c r="C399" s="36" t="s">
        <v>98</v>
      </c>
      <c r="D399" s="45">
        <f t="shared" si="69"/>
        <v>24887.56</v>
      </c>
      <c r="E399" s="45">
        <f t="shared" si="70"/>
        <v>35806.160000000003</v>
      </c>
      <c r="F399" s="45">
        <f t="shared" si="71"/>
        <v>38771</v>
      </c>
      <c r="G399" s="48"/>
      <c r="H399" s="47">
        <f t="shared" si="72"/>
        <v>35948.699999999997</v>
      </c>
      <c r="I399" s="47">
        <f t="shared" si="73"/>
        <v>47209.39</v>
      </c>
      <c r="J399" s="47">
        <f t="shared" si="74"/>
        <v>50174.23</v>
      </c>
      <c r="K399" s="48"/>
    </row>
    <row r="400" spans="1:11" ht="27.6" x14ac:dyDescent="0.25">
      <c r="A400" s="341"/>
      <c r="B400" s="343"/>
      <c r="C400" s="36" t="s">
        <v>99</v>
      </c>
      <c r="D400" s="45">
        <f t="shared" si="69"/>
        <v>0</v>
      </c>
      <c r="E400" s="45">
        <f t="shared" si="70"/>
        <v>0</v>
      </c>
      <c r="F400" s="45">
        <f t="shared" si="71"/>
        <v>0</v>
      </c>
      <c r="G400" s="48"/>
      <c r="H400" s="47">
        <f t="shared" si="72"/>
        <v>0</v>
      </c>
      <c r="I400" s="47">
        <f t="shared" si="73"/>
        <v>0</v>
      </c>
      <c r="J400" s="47">
        <f t="shared" si="74"/>
        <v>0</v>
      </c>
      <c r="K400" s="48"/>
    </row>
    <row r="401" spans="1:11" ht="13.8" customHeight="1" x14ac:dyDescent="0.25">
      <c r="A401" s="341"/>
      <c r="B401" s="343" t="s">
        <v>101</v>
      </c>
      <c r="C401" s="36" t="s">
        <v>91</v>
      </c>
      <c r="D401" s="45">
        <f t="shared" si="69"/>
        <v>59730.14</v>
      </c>
      <c r="E401" s="45">
        <f t="shared" si="70"/>
        <v>85934.77</v>
      </c>
      <c r="F401" s="45">
        <f t="shared" si="71"/>
        <v>93050.39</v>
      </c>
      <c r="G401" s="48"/>
      <c r="H401" s="47">
        <f t="shared" si="72"/>
        <v>86276.87</v>
      </c>
      <c r="I401" s="47">
        <f t="shared" si="73"/>
        <v>113302.54</v>
      </c>
      <c r="J401" s="47">
        <f t="shared" si="74"/>
        <v>120418.15</v>
      </c>
      <c r="K401" s="48"/>
    </row>
    <row r="402" spans="1:11" ht="13.8" x14ac:dyDescent="0.25">
      <c r="A402" s="341"/>
      <c r="B402" s="343"/>
      <c r="C402" s="36" t="s">
        <v>92</v>
      </c>
      <c r="D402" s="45">
        <f t="shared" si="69"/>
        <v>59730.14</v>
      </c>
      <c r="E402" s="45">
        <f t="shared" si="70"/>
        <v>85934.77</v>
      </c>
      <c r="F402" s="45">
        <f t="shared" si="71"/>
        <v>93050.39</v>
      </c>
      <c r="G402" s="48"/>
      <c r="H402" s="47">
        <f t="shared" si="72"/>
        <v>86276.87</v>
      </c>
      <c r="I402" s="47">
        <f t="shared" si="73"/>
        <v>113302.54</v>
      </c>
      <c r="J402" s="47">
        <f t="shared" si="74"/>
        <v>120418.15</v>
      </c>
      <c r="K402" s="48"/>
    </row>
    <row r="403" spans="1:11" ht="13.8" x14ac:dyDescent="0.25">
      <c r="A403" s="341"/>
      <c r="B403" s="343"/>
      <c r="C403" s="36" t="s">
        <v>93</v>
      </c>
      <c r="D403" s="45">
        <f t="shared" si="69"/>
        <v>60499.5</v>
      </c>
      <c r="E403" s="45">
        <f t="shared" si="70"/>
        <v>87041.66</v>
      </c>
      <c r="F403" s="45">
        <f t="shared" si="71"/>
        <v>94248.93</v>
      </c>
      <c r="G403" s="48"/>
      <c r="H403" s="47">
        <f t="shared" si="72"/>
        <v>87388.17</v>
      </c>
      <c r="I403" s="47">
        <f t="shared" si="73"/>
        <v>114761.94</v>
      </c>
      <c r="J403" s="47">
        <f t="shared" si="74"/>
        <v>121969.21</v>
      </c>
      <c r="K403" s="48"/>
    </row>
    <row r="404" spans="1:11" ht="13.8" x14ac:dyDescent="0.25">
      <c r="A404" s="341"/>
      <c r="B404" s="343"/>
      <c r="C404" s="36" t="s">
        <v>94</v>
      </c>
      <c r="D404" s="45">
        <f t="shared" si="69"/>
        <v>47055.17</v>
      </c>
      <c r="E404" s="45">
        <f t="shared" si="70"/>
        <v>67699.070000000007</v>
      </c>
      <c r="F404" s="45">
        <f t="shared" si="71"/>
        <v>73304.73</v>
      </c>
      <c r="G404" s="48"/>
      <c r="H404" s="47">
        <f t="shared" si="72"/>
        <v>67968.570000000007</v>
      </c>
      <c r="I404" s="47">
        <f t="shared" si="73"/>
        <v>89259.28</v>
      </c>
      <c r="J404" s="47">
        <f t="shared" si="74"/>
        <v>94864.94</v>
      </c>
      <c r="K404" s="48"/>
    </row>
    <row r="405" spans="1:11" ht="13.8" x14ac:dyDescent="0.25">
      <c r="A405" s="341"/>
      <c r="B405" s="343"/>
      <c r="C405" s="36" t="s">
        <v>95</v>
      </c>
      <c r="D405" s="45">
        <f t="shared" si="69"/>
        <v>0</v>
      </c>
      <c r="E405" s="45">
        <f t="shared" si="70"/>
        <v>0</v>
      </c>
      <c r="F405" s="45">
        <f t="shared" si="71"/>
        <v>0</v>
      </c>
      <c r="G405" s="48"/>
      <c r="H405" s="47">
        <f t="shared" si="72"/>
        <v>0</v>
      </c>
      <c r="I405" s="47">
        <f t="shared" si="73"/>
        <v>0</v>
      </c>
      <c r="J405" s="47">
        <f t="shared" si="74"/>
        <v>0</v>
      </c>
      <c r="K405" s="48"/>
    </row>
    <row r="406" spans="1:11" ht="27.6" x14ac:dyDescent="0.25">
      <c r="A406" s="341"/>
      <c r="B406" s="343"/>
      <c r="C406" s="36" t="s">
        <v>96</v>
      </c>
      <c r="D406" s="45">
        <f t="shared" si="69"/>
        <v>59730.14</v>
      </c>
      <c r="E406" s="45">
        <f t="shared" si="70"/>
        <v>85934.77</v>
      </c>
      <c r="F406" s="45">
        <f t="shared" si="71"/>
        <v>93050.39</v>
      </c>
      <c r="G406" s="48"/>
      <c r="H406" s="47">
        <f t="shared" si="72"/>
        <v>86276.87</v>
      </c>
      <c r="I406" s="47">
        <f t="shared" si="73"/>
        <v>113302.54</v>
      </c>
      <c r="J406" s="47">
        <f t="shared" si="74"/>
        <v>120418.15</v>
      </c>
      <c r="K406" s="48"/>
    </row>
    <row r="407" spans="1:11" ht="13.8" x14ac:dyDescent="0.25">
      <c r="A407" s="341"/>
      <c r="B407" s="343"/>
      <c r="C407" s="36" t="s">
        <v>97</v>
      </c>
      <c r="D407" s="45">
        <f t="shared" si="69"/>
        <v>0</v>
      </c>
      <c r="E407" s="45">
        <f t="shared" si="70"/>
        <v>0</v>
      </c>
      <c r="F407" s="45">
        <f t="shared" si="71"/>
        <v>0</v>
      </c>
      <c r="G407" s="48"/>
      <c r="H407" s="47">
        <f t="shared" si="72"/>
        <v>0</v>
      </c>
      <c r="I407" s="47">
        <f t="shared" si="73"/>
        <v>0</v>
      </c>
      <c r="J407" s="47">
        <f t="shared" si="74"/>
        <v>0</v>
      </c>
      <c r="K407" s="48"/>
    </row>
    <row r="408" spans="1:11" ht="27.6" x14ac:dyDescent="0.25">
      <c r="A408" s="341"/>
      <c r="B408" s="343"/>
      <c r="C408" s="36" t="s">
        <v>98</v>
      </c>
      <c r="D408" s="45">
        <f t="shared" si="69"/>
        <v>33183.410000000003</v>
      </c>
      <c r="E408" s="45">
        <f t="shared" si="70"/>
        <v>47741.54</v>
      </c>
      <c r="F408" s="45">
        <f t="shared" si="71"/>
        <v>51694.66</v>
      </c>
      <c r="G408" s="48"/>
      <c r="H408" s="47">
        <f t="shared" si="72"/>
        <v>47931.59</v>
      </c>
      <c r="I408" s="47">
        <f t="shared" si="73"/>
        <v>62945.85</v>
      </c>
      <c r="J408" s="47">
        <f t="shared" si="74"/>
        <v>66898.97</v>
      </c>
      <c r="K408" s="48"/>
    </row>
    <row r="409" spans="1:11" ht="27.6" x14ac:dyDescent="0.25">
      <c r="A409" s="341"/>
      <c r="B409" s="343"/>
      <c r="C409" s="36" t="s">
        <v>99</v>
      </c>
      <c r="D409" s="45">
        <f t="shared" si="69"/>
        <v>24887.56</v>
      </c>
      <c r="E409" s="45">
        <f t="shared" si="70"/>
        <v>35806.160000000003</v>
      </c>
      <c r="F409" s="45">
        <f t="shared" si="71"/>
        <v>38771</v>
      </c>
      <c r="G409" s="48"/>
      <c r="H409" s="47">
        <f t="shared" si="72"/>
        <v>35948.699999999997</v>
      </c>
      <c r="I409" s="47">
        <f t="shared" si="73"/>
        <v>47209.39</v>
      </c>
      <c r="J409" s="47">
        <f t="shared" si="74"/>
        <v>50174.23</v>
      </c>
      <c r="K409" s="48"/>
    </row>
    <row r="410" spans="1:11" ht="13.8" customHeight="1" x14ac:dyDescent="0.25">
      <c r="A410" s="341"/>
      <c r="B410" s="343" t="s">
        <v>102</v>
      </c>
      <c r="C410" s="36" t="s">
        <v>91</v>
      </c>
      <c r="D410" s="45">
        <f t="shared" si="69"/>
        <v>59730.14</v>
      </c>
      <c r="E410" s="45">
        <f t="shared" si="70"/>
        <v>85934.77</v>
      </c>
      <c r="F410" s="45">
        <f t="shared" si="71"/>
        <v>93050.39</v>
      </c>
      <c r="G410" s="48"/>
      <c r="H410" s="47">
        <f t="shared" si="72"/>
        <v>86276.87</v>
      </c>
      <c r="I410" s="47">
        <f t="shared" si="73"/>
        <v>113302.54</v>
      </c>
      <c r="J410" s="47">
        <f t="shared" si="74"/>
        <v>120418.15</v>
      </c>
      <c r="K410" s="48"/>
    </row>
    <row r="411" spans="1:11" ht="13.8" x14ac:dyDescent="0.25">
      <c r="A411" s="341"/>
      <c r="B411" s="343"/>
      <c r="C411" s="36" t="s">
        <v>92</v>
      </c>
      <c r="D411" s="45">
        <f t="shared" si="69"/>
        <v>0</v>
      </c>
      <c r="E411" s="45">
        <f t="shared" si="70"/>
        <v>0</v>
      </c>
      <c r="F411" s="45">
        <f t="shared" si="71"/>
        <v>0</v>
      </c>
      <c r="G411" s="48"/>
      <c r="H411" s="47">
        <f t="shared" si="72"/>
        <v>0</v>
      </c>
      <c r="I411" s="47">
        <f t="shared" si="73"/>
        <v>0</v>
      </c>
      <c r="J411" s="47">
        <f t="shared" si="74"/>
        <v>0</v>
      </c>
      <c r="K411" s="48"/>
    </row>
    <row r="412" spans="1:11" ht="13.8" x14ac:dyDescent="0.25">
      <c r="A412" s="341"/>
      <c r="B412" s="343"/>
      <c r="C412" s="36" t="s">
        <v>93</v>
      </c>
      <c r="D412" s="45">
        <f t="shared" si="69"/>
        <v>84699.3</v>
      </c>
      <c r="E412" s="45">
        <f t="shared" si="70"/>
        <v>121858.33</v>
      </c>
      <c r="F412" s="45">
        <f t="shared" si="71"/>
        <v>131948.51</v>
      </c>
      <c r="G412" s="48"/>
      <c r="H412" s="47">
        <f t="shared" si="72"/>
        <v>122343.43</v>
      </c>
      <c r="I412" s="47">
        <f t="shared" si="73"/>
        <v>160666.71</v>
      </c>
      <c r="J412" s="47">
        <f t="shared" si="74"/>
        <v>170756.89</v>
      </c>
      <c r="K412" s="48"/>
    </row>
    <row r="413" spans="1:11" ht="13.8" x14ac:dyDescent="0.25">
      <c r="A413" s="341"/>
      <c r="B413" s="343"/>
      <c r="C413" s="36" t="s">
        <v>94</v>
      </c>
      <c r="D413" s="45">
        <f t="shared" si="69"/>
        <v>0</v>
      </c>
      <c r="E413" s="45">
        <f t="shared" si="70"/>
        <v>0</v>
      </c>
      <c r="F413" s="45">
        <f t="shared" si="71"/>
        <v>0</v>
      </c>
      <c r="G413" s="48"/>
      <c r="H413" s="47">
        <f t="shared" si="72"/>
        <v>0</v>
      </c>
      <c r="I413" s="47">
        <f t="shared" si="73"/>
        <v>0</v>
      </c>
      <c r="J413" s="47">
        <f t="shared" si="74"/>
        <v>0</v>
      </c>
      <c r="K413" s="48"/>
    </row>
    <row r="414" spans="1:11" ht="13.8" x14ac:dyDescent="0.25">
      <c r="A414" s="341"/>
      <c r="B414" s="343"/>
      <c r="C414" s="36" t="s">
        <v>95</v>
      </c>
      <c r="D414" s="45">
        <f t="shared" si="69"/>
        <v>0</v>
      </c>
      <c r="E414" s="45">
        <f t="shared" si="70"/>
        <v>0</v>
      </c>
      <c r="F414" s="45">
        <f t="shared" si="71"/>
        <v>0</v>
      </c>
      <c r="G414" s="48"/>
      <c r="H414" s="47">
        <f t="shared" si="72"/>
        <v>0</v>
      </c>
      <c r="I414" s="47">
        <f t="shared" si="73"/>
        <v>0</v>
      </c>
      <c r="J414" s="47">
        <f t="shared" si="74"/>
        <v>0</v>
      </c>
      <c r="K414" s="48"/>
    </row>
    <row r="415" spans="1:11" ht="27.6" x14ac:dyDescent="0.25">
      <c r="A415" s="341"/>
      <c r="B415" s="343"/>
      <c r="C415" s="36" t="s">
        <v>96</v>
      </c>
      <c r="D415" s="45">
        <f t="shared" si="69"/>
        <v>59730.14</v>
      </c>
      <c r="E415" s="45">
        <f t="shared" si="70"/>
        <v>85934.77</v>
      </c>
      <c r="F415" s="45">
        <f t="shared" si="71"/>
        <v>93050.39</v>
      </c>
      <c r="G415" s="48"/>
      <c r="H415" s="47">
        <f t="shared" si="72"/>
        <v>86276.87</v>
      </c>
      <c r="I415" s="47">
        <f t="shared" si="73"/>
        <v>113302.54</v>
      </c>
      <c r="J415" s="47">
        <f t="shared" si="74"/>
        <v>120418.15</v>
      </c>
      <c r="K415" s="48"/>
    </row>
    <row r="416" spans="1:11" ht="13.8" x14ac:dyDescent="0.25">
      <c r="A416" s="341"/>
      <c r="B416" s="343"/>
      <c r="C416" s="36" t="s">
        <v>97</v>
      </c>
      <c r="D416" s="45">
        <f t="shared" si="69"/>
        <v>0</v>
      </c>
      <c r="E416" s="45">
        <f t="shared" si="70"/>
        <v>0</v>
      </c>
      <c r="F416" s="45">
        <f t="shared" si="71"/>
        <v>0</v>
      </c>
      <c r="G416" s="48"/>
      <c r="H416" s="47">
        <f t="shared" si="72"/>
        <v>0</v>
      </c>
      <c r="I416" s="47">
        <f t="shared" si="73"/>
        <v>0</v>
      </c>
      <c r="J416" s="47">
        <f t="shared" si="74"/>
        <v>0</v>
      </c>
      <c r="K416" s="48"/>
    </row>
    <row r="417" spans="1:11" ht="27.6" x14ac:dyDescent="0.25">
      <c r="A417" s="341"/>
      <c r="B417" s="343"/>
      <c r="C417" s="36" t="s">
        <v>98</v>
      </c>
      <c r="D417" s="45">
        <f t="shared" si="69"/>
        <v>59730.14</v>
      </c>
      <c r="E417" s="45">
        <f t="shared" si="70"/>
        <v>85934.77</v>
      </c>
      <c r="F417" s="45">
        <f t="shared" si="71"/>
        <v>93050.39</v>
      </c>
      <c r="G417" s="48"/>
      <c r="H417" s="47">
        <f t="shared" si="72"/>
        <v>86276.87</v>
      </c>
      <c r="I417" s="47">
        <f t="shared" si="73"/>
        <v>113302.54</v>
      </c>
      <c r="J417" s="47">
        <f t="shared" si="74"/>
        <v>120418.15</v>
      </c>
      <c r="K417" s="48"/>
    </row>
    <row r="418" spans="1:11" ht="27.6" x14ac:dyDescent="0.25">
      <c r="A418" s="341"/>
      <c r="B418" s="343"/>
      <c r="C418" s="36" t="s">
        <v>99</v>
      </c>
      <c r="D418" s="45">
        <f t="shared" si="69"/>
        <v>59730.14</v>
      </c>
      <c r="E418" s="45">
        <f t="shared" si="70"/>
        <v>85934.77</v>
      </c>
      <c r="F418" s="45">
        <f t="shared" si="71"/>
        <v>93050.39</v>
      </c>
      <c r="G418" s="48"/>
      <c r="H418" s="47">
        <f t="shared" si="72"/>
        <v>86276.87</v>
      </c>
      <c r="I418" s="47">
        <f t="shared" si="73"/>
        <v>113302.54</v>
      </c>
      <c r="J418" s="47">
        <f t="shared" si="74"/>
        <v>120418.15</v>
      </c>
      <c r="K418" s="48"/>
    </row>
    <row r="419" spans="1:11" x14ac:dyDescent="0.25">
      <c r="A419" s="346" t="s">
        <v>117</v>
      </c>
      <c r="B419" s="346"/>
      <c r="C419" s="346"/>
      <c r="D419" s="54">
        <f>'Исходные для нормативов'!C83</f>
        <v>6.9000000000000006E-2</v>
      </c>
      <c r="E419" s="54">
        <f>'Исходные для нормативов'!D83</f>
        <v>6.9000000000000006E-2</v>
      </c>
      <c r="F419" s="54">
        <f>'Исходные для нормативов'!E83</f>
        <v>6.9000000000000006E-2</v>
      </c>
      <c r="G419" s="55">
        <f>F419</f>
        <v>6.9000000000000006E-2</v>
      </c>
      <c r="H419" s="47">
        <f t="shared" ref="H419:J420" si="75">D419</f>
        <v>6.9000000000000006E-2</v>
      </c>
      <c r="I419" s="47">
        <f t="shared" si="75"/>
        <v>6.9000000000000006E-2</v>
      </c>
      <c r="J419" s="47">
        <f t="shared" si="75"/>
        <v>6.9000000000000006E-2</v>
      </c>
      <c r="K419" s="55">
        <f>J419</f>
        <v>6.9000000000000006E-2</v>
      </c>
    </row>
    <row r="420" spans="1:11" x14ac:dyDescent="0.25">
      <c r="A420" s="346" t="s">
        <v>118</v>
      </c>
      <c r="B420" s="346"/>
      <c r="C420" s="346"/>
      <c r="D420" s="54">
        <f>'Исходные для нормативов'!C84</f>
        <v>8.5000000000000006E-2</v>
      </c>
      <c r="E420" s="54">
        <f>'Исходные для нормативов'!D84</f>
        <v>8.5000000000000006E-2</v>
      </c>
      <c r="F420" s="54">
        <f>'Исходные для нормативов'!E84</f>
        <v>8.5000000000000006E-2</v>
      </c>
      <c r="G420" s="55"/>
      <c r="H420" s="47">
        <f t="shared" si="75"/>
        <v>8.5000000000000006E-2</v>
      </c>
      <c r="I420" s="47">
        <f t="shared" si="75"/>
        <v>8.5000000000000006E-2</v>
      </c>
      <c r="J420" s="47">
        <f t="shared" si="75"/>
        <v>8.5000000000000006E-2</v>
      </c>
      <c r="K420" s="55"/>
    </row>
    <row r="421" spans="1:11" x14ac:dyDescent="0.25">
      <c r="A421" s="346" t="s">
        <v>119</v>
      </c>
      <c r="B421" s="346"/>
      <c r="C421" s="346"/>
      <c r="D421" s="56">
        <f>ROUND(D266/D264*D419,2)</f>
        <v>1539.13</v>
      </c>
      <c r="E421" s="56">
        <f t="shared" ref="E421:K421" si="76">ROUND(E266/E264*E419,2)</f>
        <v>2505.21</v>
      </c>
      <c r="F421" s="56">
        <f t="shared" si="76"/>
        <v>3163.97</v>
      </c>
      <c r="G421" s="56">
        <f t="shared" si="76"/>
        <v>3398.34</v>
      </c>
      <c r="H421" s="57">
        <f t="shared" si="76"/>
        <v>2154.79</v>
      </c>
      <c r="I421" s="57">
        <f t="shared" si="76"/>
        <v>3220.98</v>
      </c>
      <c r="J421" s="57">
        <f t="shared" si="76"/>
        <v>4019.1</v>
      </c>
      <c r="K421" s="56">
        <f t="shared" si="76"/>
        <v>4316.8100000000004</v>
      </c>
    </row>
    <row r="422" spans="1:11" x14ac:dyDescent="0.25">
      <c r="A422" s="346" t="s">
        <v>120</v>
      </c>
      <c r="B422" s="346"/>
      <c r="C422" s="346"/>
      <c r="D422" s="56">
        <f>D266/D264*D420</f>
        <v>1896.0337209302327</v>
      </c>
      <c r="E422" s="56">
        <f>E266/E264*E420</f>
        <v>3086.1226744186051</v>
      </c>
      <c r="F422" s="56">
        <f>F266/F264*F420</f>
        <v>3897.6439368770771</v>
      </c>
      <c r="G422" s="58"/>
      <c r="H422" s="57">
        <f>H266/H264*H420</f>
        <v>2654.4476328903661</v>
      </c>
      <c r="I422" s="57">
        <f>I266/I264*I420</f>
        <v>3967.8720099667776</v>
      </c>
      <c r="J422" s="57">
        <f>J266/J264*J420</f>
        <v>4951.0607973421938</v>
      </c>
      <c r="K422" s="58"/>
    </row>
    <row r="423" spans="1:11" ht="13.2" customHeight="1" x14ac:dyDescent="0.25">
      <c r="A423" s="341" t="s">
        <v>121</v>
      </c>
      <c r="B423" s="340" t="s">
        <v>104</v>
      </c>
      <c r="C423" s="340"/>
      <c r="D423" s="45">
        <f>D266+D368+$D$421</f>
        <v>34923.769999999997</v>
      </c>
      <c r="E423" s="45">
        <f t="shared" ref="E423:E437" si="77">E266+E368+$E$421</f>
        <v>55640.92</v>
      </c>
      <c r="F423" s="45">
        <f t="shared" ref="F423:F437" si="78">F266+F368+$F$421</f>
        <v>68333.02</v>
      </c>
      <c r="G423" s="45">
        <f t="shared" ref="G423:G433" si="79">G266+G368+$G$421</f>
        <v>72656.94</v>
      </c>
      <c r="H423" s="47">
        <f t="shared" ref="H423:H433" si="80">H266+H368+$H$421</f>
        <v>48893.3</v>
      </c>
      <c r="I423" s="47">
        <f t="shared" ref="I423:I433" si="81">I266+I368+$I$421</f>
        <v>71538.319999999992</v>
      </c>
      <c r="J423" s="47">
        <f t="shared" ref="J423:J433" si="82">J266+J368+$J$421</f>
        <v>86801.400000000009</v>
      </c>
      <c r="K423" s="45">
        <f t="shared" ref="K423:K433" si="83">K266+K368+$K$421</f>
        <v>92293.95</v>
      </c>
    </row>
    <row r="424" spans="1:11" ht="21.6" customHeight="1" x14ac:dyDescent="0.25">
      <c r="A424" s="341"/>
      <c r="B424" s="342" t="s">
        <v>76</v>
      </c>
      <c r="C424" s="342"/>
      <c r="D424" s="45">
        <f t="shared" ref="D424:D437" si="84">D267+D369+$D$421</f>
        <v>37493.049999999996</v>
      </c>
      <c r="E424" s="45">
        <f t="shared" si="77"/>
        <v>59795.92</v>
      </c>
      <c r="F424" s="45">
        <f t="shared" si="78"/>
        <v>80002.079999999987</v>
      </c>
      <c r="G424" s="45">
        <f t="shared" si="79"/>
        <v>80236.449999999983</v>
      </c>
      <c r="H424" s="47">
        <f t="shared" si="80"/>
        <v>52490.28</v>
      </c>
      <c r="I424" s="47">
        <f t="shared" si="81"/>
        <v>76880.459999999992</v>
      </c>
      <c r="J424" s="47">
        <f t="shared" si="82"/>
        <v>101624.27</v>
      </c>
      <c r="K424" s="45">
        <f t="shared" si="83"/>
        <v>101921.98</v>
      </c>
    </row>
    <row r="425" spans="1:11" ht="13.2" customHeight="1" x14ac:dyDescent="0.25">
      <c r="A425" s="341"/>
      <c r="B425" s="340" t="s">
        <v>77</v>
      </c>
      <c r="C425" s="340"/>
      <c r="D425" s="45">
        <f t="shared" si="84"/>
        <v>34923.769999999997</v>
      </c>
      <c r="E425" s="45">
        <f t="shared" si="77"/>
        <v>55640.92</v>
      </c>
      <c r="F425" s="45">
        <f t="shared" si="78"/>
        <v>68333.02</v>
      </c>
      <c r="G425" s="45">
        <f t="shared" si="79"/>
        <v>72656.94</v>
      </c>
      <c r="H425" s="47">
        <f t="shared" si="80"/>
        <v>48893.3</v>
      </c>
      <c r="I425" s="47">
        <f t="shared" si="81"/>
        <v>71538.319999999992</v>
      </c>
      <c r="J425" s="47">
        <f t="shared" si="82"/>
        <v>86801.400000000009</v>
      </c>
      <c r="K425" s="45">
        <f t="shared" si="83"/>
        <v>92293.95</v>
      </c>
    </row>
    <row r="426" spans="1:11" ht="13.2" customHeight="1" x14ac:dyDescent="0.25">
      <c r="A426" s="341"/>
      <c r="B426" s="340" t="s">
        <v>78</v>
      </c>
      <c r="C426" s="340"/>
      <c r="D426" s="45">
        <f t="shared" si="84"/>
        <v>37826.799999999996</v>
      </c>
      <c r="E426" s="45">
        <f t="shared" si="77"/>
        <v>60261.42</v>
      </c>
      <c r="F426" s="45">
        <f t="shared" si="78"/>
        <v>73999.89</v>
      </c>
      <c r="G426" s="45">
        <f t="shared" si="79"/>
        <v>78679.429999999993</v>
      </c>
      <c r="H426" s="47">
        <f t="shared" si="80"/>
        <v>52957.52</v>
      </c>
      <c r="I426" s="47">
        <f t="shared" si="81"/>
        <v>77478.959999999992</v>
      </c>
      <c r="J426" s="47">
        <f t="shared" si="82"/>
        <v>93999.86</v>
      </c>
      <c r="K426" s="45">
        <f t="shared" si="83"/>
        <v>99944.139999999985</v>
      </c>
    </row>
    <row r="427" spans="1:11" ht="13.2" customHeight="1" x14ac:dyDescent="0.25">
      <c r="A427" s="341"/>
      <c r="B427" s="340" t="s">
        <v>79</v>
      </c>
      <c r="C427" s="340"/>
      <c r="D427" s="45">
        <f t="shared" si="84"/>
        <v>57135.539999999994</v>
      </c>
      <c r="E427" s="45">
        <f t="shared" si="77"/>
        <v>91064.71</v>
      </c>
      <c r="F427" s="45">
        <f t="shared" si="78"/>
        <v>111779.06</v>
      </c>
      <c r="G427" s="45">
        <f t="shared" si="79"/>
        <v>118829.34999999999</v>
      </c>
      <c r="H427" s="47">
        <f t="shared" si="80"/>
        <v>79989.759999999995</v>
      </c>
      <c r="I427" s="47">
        <f t="shared" si="81"/>
        <v>117083.2</v>
      </c>
      <c r="J427" s="47">
        <f t="shared" si="82"/>
        <v>141989.61000000002</v>
      </c>
      <c r="K427" s="45">
        <f t="shared" si="83"/>
        <v>150945.39000000001</v>
      </c>
    </row>
    <row r="428" spans="1:11" ht="13.2" customHeight="1" x14ac:dyDescent="0.25">
      <c r="A428" s="341"/>
      <c r="B428" s="340" t="s">
        <v>80</v>
      </c>
      <c r="C428" s="340"/>
      <c r="D428" s="45">
        <f t="shared" si="84"/>
        <v>85138.739999999991</v>
      </c>
      <c r="E428" s="45">
        <f t="shared" si="77"/>
        <v>135253.47999999998</v>
      </c>
      <c r="F428" s="45">
        <f t="shared" si="78"/>
        <v>166501.6</v>
      </c>
      <c r="G428" s="45">
        <f t="shared" si="79"/>
        <v>176959.84999999998</v>
      </c>
      <c r="H428" s="47">
        <f t="shared" si="80"/>
        <v>119194.23</v>
      </c>
      <c r="I428" s="47">
        <f t="shared" si="81"/>
        <v>173897.33000000002</v>
      </c>
      <c r="J428" s="47">
        <f t="shared" si="82"/>
        <v>211502.03</v>
      </c>
      <c r="K428" s="45">
        <f t="shared" si="83"/>
        <v>224786.84</v>
      </c>
    </row>
    <row r="429" spans="1:11" ht="13.2" customHeight="1" x14ac:dyDescent="0.25">
      <c r="A429" s="341"/>
      <c r="B429" s="340" t="s">
        <v>81</v>
      </c>
      <c r="C429" s="340"/>
      <c r="D429" s="45">
        <f t="shared" si="84"/>
        <v>44845.85</v>
      </c>
      <c r="E429" s="45">
        <f t="shared" si="77"/>
        <v>71181.17</v>
      </c>
      <c r="F429" s="45">
        <f t="shared" si="78"/>
        <v>87698.540000000008</v>
      </c>
      <c r="G429" s="45">
        <f t="shared" si="79"/>
        <v>93237.03</v>
      </c>
      <c r="H429" s="47">
        <f t="shared" si="80"/>
        <v>62784.19</v>
      </c>
      <c r="I429" s="47">
        <f t="shared" si="81"/>
        <v>91518.63</v>
      </c>
      <c r="J429" s="47">
        <f t="shared" si="82"/>
        <v>111400.85</v>
      </c>
      <c r="K429" s="45">
        <f t="shared" si="83"/>
        <v>118436.23</v>
      </c>
    </row>
    <row r="430" spans="1:11" ht="13.2" customHeight="1" x14ac:dyDescent="0.25">
      <c r="A430" s="341"/>
      <c r="B430" s="340" t="s">
        <v>82</v>
      </c>
      <c r="C430" s="340"/>
      <c r="D430" s="45">
        <f t="shared" si="84"/>
        <v>51526.259999999995</v>
      </c>
      <c r="E430" s="45">
        <f t="shared" si="77"/>
        <v>80783.98000000001</v>
      </c>
      <c r="F430" s="45">
        <f t="shared" si="78"/>
        <v>100060.13</v>
      </c>
      <c r="G430" s="45">
        <f t="shared" si="79"/>
        <v>106187.97</v>
      </c>
      <c r="H430" s="47">
        <f t="shared" si="80"/>
        <v>72136.78</v>
      </c>
      <c r="I430" s="47">
        <f t="shared" si="81"/>
        <v>103865.11</v>
      </c>
      <c r="J430" s="47">
        <f t="shared" si="82"/>
        <v>127103.41</v>
      </c>
      <c r="K430" s="45">
        <f t="shared" si="83"/>
        <v>134887.42000000001</v>
      </c>
    </row>
    <row r="431" spans="1:11" ht="13.2" customHeight="1" x14ac:dyDescent="0.25">
      <c r="A431" s="341"/>
      <c r="B431" s="340" t="s">
        <v>83</v>
      </c>
      <c r="C431" s="340"/>
      <c r="D431" s="45">
        <f t="shared" si="84"/>
        <v>61523.7</v>
      </c>
      <c r="E431" s="45">
        <f t="shared" si="77"/>
        <v>96439.73000000001</v>
      </c>
      <c r="F431" s="45">
        <f t="shared" si="78"/>
        <v>119439.36</v>
      </c>
      <c r="G431" s="45">
        <f t="shared" si="79"/>
        <v>126745.9</v>
      </c>
      <c r="H431" s="47">
        <f t="shared" si="80"/>
        <v>86133.18</v>
      </c>
      <c r="I431" s="47">
        <f t="shared" si="81"/>
        <v>123993.93999999999</v>
      </c>
      <c r="J431" s="47">
        <f t="shared" si="82"/>
        <v>151720.29</v>
      </c>
      <c r="K431" s="45">
        <f t="shared" si="83"/>
        <v>161001.54999999999</v>
      </c>
    </row>
    <row r="432" spans="1:11" ht="13.2" customHeight="1" x14ac:dyDescent="0.25">
      <c r="A432" s="341"/>
      <c r="B432" s="340" t="s">
        <v>84</v>
      </c>
      <c r="C432" s="340"/>
      <c r="D432" s="45">
        <f t="shared" si="84"/>
        <v>83336.260000000009</v>
      </c>
      <c r="E432" s="45">
        <f t="shared" si="77"/>
        <v>130597.75000000001</v>
      </c>
      <c r="F432" s="45">
        <f t="shared" si="78"/>
        <v>161721.34</v>
      </c>
      <c r="G432" s="45">
        <f t="shared" si="79"/>
        <v>171599.56</v>
      </c>
      <c r="H432" s="47">
        <f t="shared" si="80"/>
        <v>116670.77999999998</v>
      </c>
      <c r="I432" s="47">
        <f t="shared" si="81"/>
        <v>167911.39</v>
      </c>
      <c r="J432" s="47">
        <f t="shared" si="82"/>
        <v>205429.81000000003</v>
      </c>
      <c r="K432" s="45">
        <f t="shared" si="83"/>
        <v>217977.82</v>
      </c>
    </row>
    <row r="433" spans="1:11" ht="13.2" customHeight="1" x14ac:dyDescent="0.25">
      <c r="A433" s="341"/>
      <c r="B433" s="340" t="s">
        <v>85</v>
      </c>
      <c r="C433" s="340"/>
      <c r="D433" s="45">
        <f t="shared" si="84"/>
        <v>130077.48000000001</v>
      </c>
      <c r="E433" s="45">
        <f t="shared" si="77"/>
        <v>203793.47999999998</v>
      </c>
      <c r="F433" s="45">
        <f t="shared" si="78"/>
        <v>252325.54</v>
      </c>
      <c r="G433" s="45">
        <f t="shared" si="79"/>
        <v>267714.54000000004</v>
      </c>
      <c r="H433" s="47">
        <f t="shared" si="80"/>
        <v>182108.48</v>
      </c>
      <c r="I433" s="47">
        <f t="shared" si="81"/>
        <v>262020.19</v>
      </c>
      <c r="J433" s="47">
        <f t="shared" si="82"/>
        <v>320521.63</v>
      </c>
      <c r="K433" s="45">
        <f t="shared" si="83"/>
        <v>340069.82</v>
      </c>
    </row>
    <row r="434" spans="1:11" ht="13.2" customHeight="1" x14ac:dyDescent="0.25">
      <c r="A434" s="341"/>
      <c r="B434" s="340" t="s">
        <v>86</v>
      </c>
      <c r="C434" s="340"/>
      <c r="D434" s="45">
        <f t="shared" si="84"/>
        <v>34434.979999999996</v>
      </c>
      <c r="E434" s="45">
        <f t="shared" si="77"/>
        <v>37774.99</v>
      </c>
      <c r="F434" s="45">
        <f t="shared" si="78"/>
        <v>38433.75</v>
      </c>
      <c r="G434" s="48"/>
      <c r="H434" s="47">
        <f>H277+H379+D421</f>
        <v>34434.979999999996</v>
      </c>
      <c r="I434" s="47">
        <f>I277+I379+E421</f>
        <v>37774.99</v>
      </c>
      <c r="J434" s="47">
        <f>J277+J379+F421</f>
        <v>38433.75</v>
      </c>
      <c r="K434" s="48"/>
    </row>
    <row r="435" spans="1:11" ht="12.6" customHeight="1" x14ac:dyDescent="0.25">
      <c r="A435" s="341"/>
      <c r="B435" s="340" t="s">
        <v>87</v>
      </c>
      <c r="C435" s="340"/>
      <c r="D435" s="45">
        <f t="shared" si="84"/>
        <v>35676.959999999999</v>
      </c>
      <c r="E435" s="45">
        <f t="shared" si="77"/>
        <v>39106.589999999997</v>
      </c>
      <c r="F435" s="45">
        <f t="shared" si="78"/>
        <v>39765.35</v>
      </c>
      <c r="G435" s="48"/>
      <c r="H435" s="47">
        <f>H278+H380+$H$421</f>
        <v>36292.620000000003</v>
      </c>
      <c r="I435" s="47">
        <f>I278+I380+$I$421</f>
        <v>39822.36</v>
      </c>
      <c r="J435" s="47">
        <f>J278+J380+$J$421</f>
        <v>40620.479999999996</v>
      </c>
      <c r="K435" s="48"/>
    </row>
    <row r="436" spans="1:11" ht="13.2" customHeight="1" x14ac:dyDescent="0.25">
      <c r="A436" s="341"/>
      <c r="B436" s="340" t="s">
        <v>88</v>
      </c>
      <c r="C436" s="340"/>
      <c r="D436" s="45">
        <f t="shared" si="84"/>
        <v>211127.73</v>
      </c>
      <c r="E436" s="45">
        <f t="shared" si="77"/>
        <v>272593.62</v>
      </c>
      <c r="F436" s="45">
        <f t="shared" si="78"/>
        <v>300261.21999999997</v>
      </c>
      <c r="G436" s="48"/>
      <c r="H436" s="47">
        <f>H279+H381+$H$421</f>
        <v>211743.39</v>
      </c>
      <c r="I436" s="47">
        <f>I279+I381+$I$421</f>
        <v>273309.38999999996</v>
      </c>
      <c r="J436" s="47">
        <f>J279+J381+$J$421</f>
        <v>301116.34999999998</v>
      </c>
      <c r="K436" s="48"/>
    </row>
    <row r="437" spans="1:11" ht="13.2" customHeight="1" x14ac:dyDescent="0.25">
      <c r="A437" s="341"/>
      <c r="B437" s="340" t="s">
        <v>89</v>
      </c>
      <c r="C437" s="340"/>
      <c r="D437" s="45">
        <f t="shared" si="84"/>
        <v>7569.84</v>
      </c>
      <c r="E437" s="45">
        <f t="shared" si="77"/>
        <v>14248.86172624</v>
      </c>
      <c r="F437" s="45">
        <f t="shared" si="78"/>
        <v>16289.227811679999</v>
      </c>
      <c r="G437" s="48"/>
      <c r="H437" s="47">
        <f>H280+H382+$H$421</f>
        <v>8185.5005629456009</v>
      </c>
      <c r="I437" s="47">
        <f>I280+I382+$I$421</f>
        <v>14964.631726239999</v>
      </c>
      <c r="J437" s="47">
        <f>J280+J382+$J$421</f>
        <v>17144.357811679998</v>
      </c>
      <c r="K437" s="48"/>
    </row>
    <row r="438" spans="1:11" ht="13.8" customHeight="1" x14ac:dyDescent="0.25">
      <c r="A438" s="341"/>
      <c r="B438" s="343" t="s">
        <v>90</v>
      </c>
      <c r="C438" s="36" t="s">
        <v>91</v>
      </c>
      <c r="D438" s="45">
        <f t="shared" ref="D438:D445" si="85">D281+D383+$D$422</f>
        <v>49620.293720930225</v>
      </c>
      <c r="E438" s="45">
        <f t="shared" ref="E438:E445" si="86">E281+E383+$E$422</f>
        <v>79986.712674418595</v>
      </c>
      <c r="F438" s="45">
        <f t="shared" ref="F438:F445" si="87">F281+F383+$F$422</f>
        <v>97707.203936877078</v>
      </c>
      <c r="G438" s="48"/>
      <c r="H438" s="47">
        <f t="shared" ref="H438:H445" si="88">H281+H383+$H$422</f>
        <v>69782.287632890366</v>
      </c>
      <c r="I438" s="47">
        <f t="shared" ref="I438:I445" si="89">I281+I383+$I$422</f>
        <v>102840.0720099668</v>
      </c>
      <c r="J438" s="47">
        <f t="shared" ref="J438:J445" si="90">J281+J383+$J$422</f>
        <v>124114.56079734219</v>
      </c>
      <c r="K438" s="48"/>
    </row>
    <row r="439" spans="1:11" ht="13.8" x14ac:dyDescent="0.25">
      <c r="A439" s="341"/>
      <c r="B439" s="343"/>
      <c r="C439" s="36" t="s">
        <v>92</v>
      </c>
      <c r="D439" s="45">
        <f t="shared" si="85"/>
        <v>40075.433720930232</v>
      </c>
      <c r="E439" s="45">
        <f t="shared" si="86"/>
        <v>64606.602674418602</v>
      </c>
      <c r="F439" s="45">
        <f t="shared" si="87"/>
        <v>78945.303936877084</v>
      </c>
      <c r="G439" s="48"/>
      <c r="H439" s="47">
        <f t="shared" si="88"/>
        <v>56356.717632890373</v>
      </c>
      <c r="I439" s="47">
        <f t="shared" si="89"/>
        <v>83065.622009966784</v>
      </c>
      <c r="J439" s="47">
        <f t="shared" si="90"/>
        <v>100281.86079734217</v>
      </c>
      <c r="K439" s="48"/>
    </row>
    <row r="440" spans="1:11" ht="13.8" x14ac:dyDescent="0.25">
      <c r="A440" s="341"/>
      <c r="B440" s="343"/>
      <c r="C440" s="36" t="s">
        <v>93</v>
      </c>
      <c r="D440" s="45">
        <f t="shared" si="85"/>
        <v>63000.053720930227</v>
      </c>
      <c r="E440" s="45">
        <f t="shared" si="86"/>
        <v>99615.232674418599</v>
      </c>
      <c r="F440" s="45">
        <f t="shared" si="87"/>
        <v>118457.35393687707</v>
      </c>
      <c r="G440" s="48"/>
      <c r="H440" s="47">
        <f t="shared" si="88"/>
        <v>88601.947632890369</v>
      </c>
      <c r="I440" s="47">
        <f t="shared" si="89"/>
        <v>128076.7320099668</v>
      </c>
      <c r="J440" s="47">
        <f t="shared" si="90"/>
        <v>150472.86079734217</v>
      </c>
      <c r="K440" s="48"/>
    </row>
    <row r="441" spans="1:11" ht="13.8" x14ac:dyDescent="0.25">
      <c r="A441" s="341"/>
      <c r="B441" s="343"/>
      <c r="C441" s="36" t="s">
        <v>94</v>
      </c>
      <c r="D441" s="45">
        <f t="shared" si="85"/>
        <v>50779.24372093023</v>
      </c>
      <c r="E441" s="45">
        <f t="shared" si="86"/>
        <v>80309.412674418592</v>
      </c>
      <c r="F441" s="45">
        <f t="shared" si="87"/>
        <v>95545.41393687707</v>
      </c>
      <c r="G441" s="48"/>
      <c r="H441" s="47">
        <f t="shared" si="88"/>
        <v>71412.447632890369</v>
      </c>
      <c r="I441" s="47">
        <f t="shared" si="89"/>
        <v>103254.96200996678</v>
      </c>
      <c r="J441" s="47">
        <f t="shared" si="90"/>
        <v>121368.50079734219</v>
      </c>
      <c r="K441" s="48"/>
    </row>
    <row r="442" spans="1:11" ht="13.8" x14ac:dyDescent="0.25">
      <c r="A442" s="341"/>
      <c r="B442" s="343"/>
      <c r="C442" s="36" t="s">
        <v>95</v>
      </c>
      <c r="D442" s="45">
        <f t="shared" si="85"/>
        <v>40075.433720930232</v>
      </c>
      <c r="E442" s="45">
        <f t="shared" si="86"/>
        <v>64606.602674418602</v>
      </c>
      <c r="F442" s="45">
        <f t="shared" si="87"/>
        <v>78945.303936877084</v>
      </c>
      <c r="G442" s="48"/>
      <c r="H442" s="47">
        <f t="shared" si="88"/>
        <v>56356.717632890373</v>
      </c>
      <c r="I442" s="47">
        <f t="shared" si="89"/>
        <v>83065.622009966784</v>
      </c>
      <c r="J442" s="47">
        <f t="shared" si="90"/>
        <v>100281.86079734217</v>
      </c>
      <c r="K442" s="48"/>
    </row>
    <row r="443" spans="1:11" ht="19.2" customHeight="1" x14ac:dyDescent="0.25">
      <c r="A443" s="341"/>
      <c r="B443" s="343"/>
      <c r="C443" s="36" t="s">
        <v>96</v>
      </c>
      <c r="D443" s="45">
        <f t="shared" si="85"/>
        <v>49620.293720930225</v>
      </c>
      <c r="E443" s="45">
        <f t="shared" si="86"/>
        <v>79986.712674418595</v>
      </c>
      <c r="F443" s="45">
        <f t="shared" si="87"/>
        <v>97707.203936877078</v>
      </c>
      <c r="G443" s="48"/>
      <c r="H443" s="47">
        <f t="shared" si="88"/>
        <v>69782.287632890366</v>
      </c>
      <c r="I443" s="47">
        <f t="shared" si="89"/>
        <v>102840.0720099668</v>
      </c>
      <c r="J443" s="47">
        <f t="shared" si="90"/>
        <v>124114.56079734219</v>
      </c>
      <c r="K443" s="48"/>
    </row>
    <row r="444" spans="1:11" ht="13.8" x14ac:dyDescent="0.25">
      <c r="A444" s="341"/>
      <c r="B444" s="343"/>
      <c r="C444" s="36" t="s">
        <v>97</v>
      </c>
      <c r="D444" s="45">
        <f t="shared" si="85"/>
        <v>40075.433720930232</v>
      </c>
      <c r="E444" s="45">
        <f t="shared" si="86"/>
        <v>64606.602674418602</v>
      </c>
      <c r="F444" s="45">
        <f t="shared" si="87"/>
        <v>78945.303936877084</v>
      </c>
      <c r="G444" s="48"/>
      <c r="H444" s="47">
        <f t="shared" si="88"/>
        <v>56356.717632890373</v>
      </c>
      <c r="I444" s="47">
        <f t="shared" si="89"/>
        <v>83065.622009966784</v>
      </c>
      <c r="J444" s="47">
        <f t="shared" si="90"/>
        <v>100281.86079734217</v>
      </c>
      <c r="K444" s="48"/>
    </row>
    <row r="445" spans="1:11" ht="27.6" x14ac:dyDescent="0.25">
      <c r="A445" s="341"/>
      <c r="B445" s="343"/>
      <c r="C445" s="36" t="s">
        <v>98</v>
      </c>
      <c r="D445" s="45">
        <f t="shared" si="85"/>
        <v>49620.293720930225</v>
      </c>
      <c r="E445" s="45">
        <f t="shared" si="86"/>
        <v>79986.712674418595</v>
      </c>
      <c r="F445" s="45">
        <f t="shared" si="87"/>
        <v>97707.203936877078</v>
      </c>
      <c r="G445" s="48"/>
      <c r="H445" s="47">
        <f t="shared" si="88"/>
        <v>69782.287632890366</v>
      </c>
      <c r="I445" s="47">
        <f t="shared" si="89"/>
        <v>102840.0720099668</v>
      </c>
      <c r="J445" s="47">
        <f t="shared" si="90"/>
        <v>124114.56079734219</v>
      </c>
      <c r="K445" s="48"/>
    </row>
    <row r="446" spans="1:11" ht="27.6" x14ac:dyDescent="0.25">
      <c r="A446" s="341"/>
      <c r="B446" s="343"/>
      <c r="C446" s="36" t="s">
        <v>99</v>
      </c>
      <c r="D446" s="45">
        <v>0</v>
      </c>
      <c r="E446" s="45">
        <v>0</v>
      </c>
      <c r="F446" s="45">
        <v>0</v>
      </c>
      <c r="G446" s="48"/>
      <c r="H446" s="47">
        <v>0</v>
      </c>
      <c r="I446" s="47">
        <v>0</v>
      </c>
      <c r="J446" s="47">
        <v>0</v>
      </c>
      <c r="K446" s="48"/>
    </row>
    <row r="447" spans="1:11" ht="13.8" customHeight="1" x14ac:dyDescent="0.25">
      <c r="A447" s="341"/>
      <c r="B447" s="343" t="s">
        <v>100</v>
      </c>
      <c r="C447" s="36" t="s">
        <v>91</v>
      </c>
      <c r="D447" s="45">
        <f t="shared" ref="D447:D454" si="91">D290+D392+$D$421</f>
        <v>222441.33</v>
      </c>
      <c r="E447" s="45">
        <f t="shared" ref="E447:E454" si="92">E290+E392+$E$421</f>
        <v>320320.97000000003</v>
      </c>
      <c r="F447" s="45">
        <f t="shared" ref="F447:F454" si="93">F290+F392+$F$421</f>
        <v>347295.67999999993</v>
      </c>
      <c r="G447" s="48"/>
      <c r="H447" s="47">
        <f t="shared" ref="H447:H454" si="94">H290+H392+$H$421</f>
        <v>321235.74</v>
      </c>
      <c r="I447" s="47">
        <f t="shared" ref="I447:I454" si="95">I290+I392+$I$421</f>
        <v>422251.94999999995</v>
      </c>
      <c r="J447" s="47">
        <f t="shared" ref="J447:J454" si="96">J290+J392+$J$421</f>
        <v>449366.02999999997</v>
      </c>
      <c r="K447" s="48"/>
    </row>
    <row r="448" spans="1:11" ht="13.8" x14ac:dyDescent="0.25">
      <c r="A448" s="341"/>
      <c r="B448" s="343"/>
      <c r="C448" s="36" t="s">
        <v>92</v>
      </c>
      <c r="D448" s="45">
        <f t="shared" si="91"/>
        <v>190883.87</v>
      </c>
      <c r="E448" s="45">
        <f t="shared" si="92"/>
        <v>274918.72000000003</v>
      </c>
      <c r="F448" s="45">
        <f t="shared" si="93"/>
        <v>298134.02</v>
      </c>
      <c r="G448" s="48"/>
      <c r="H448" s="47">
        <f t="shared" si="94"/>
        <v>275652.74999999994</v>
      </c>
      <c r="I448" s="47">
        <f t="shared" si="95"/>
        <v>362390.38</v>
      </c>
      <c r="J448" s="47">
        <f t="shared" si="96"/>
        <v>385745.03999999992</v>
      </c>
      <c r="K448" s="48"/>
    </row>
    <row r="449" spans="1:11" ht="13.8" x14ac:dyDescent="0.25">
      <c r="A449" s="341"/>
      <c r="B449" s="343"/>
      <c r="C449" s="36" t="s">
        <v>93</v>
      </c>
      <c r="D449" s="45">
        <f t="shared" si="91"/>
        <v>162679.02000000002</v>
      </c>
      <c r="E449" s="45">
        <f t="shared" si="92"/>
        <v>234339.91</v>
      </c>
      <c r="F449" s="45">
        <f t="shared" si="93"/>
        <v>254195.18000000002</v>
      </c>
      <c r="G449" s="48"/>
      <c r="H449" s="47">
        <f t="shared" si="94"/>
        <v>234912.40000000002</v>
      </c>
      <c r="I449" s="47">
        <f t="shared" si="95"/>
        <v>308888.39</v>
      </c>
      <c r="J449" s="47">
        <f t="shared" si="96"/>
        <v>328883.02</v>
      </c>
      <c r="K449" s="48"/>
    </row>
    <row r="450" spans="1:11" ht="13.8" x14ac:dyDescent="0.25">
      <c r="A450" s="341"/>
      <c r="B450" s="343"/>
      <c r="C450" s="36" t="s">
        <v>94</v>
      </c>
      <c r="D450" s="45">
        <f t="shared" si="91"/>
        <v>122394.04000000001</v>
      </c>
      <c r="E450" s="45">
        <f t="shared" si="92"/>
        <v>176381.24</v>
      </c>
      <c r="F450" s="45">
        <f t="shared" si="93"/>
        <v>191437.37</v>
      </c>
      <c r="G450" s="48"/>
      <c r="H450" s="47">
        <f t="shared" si="94"/>
        <v>176723</v>
      </c>
      <c r="I450" s="47">
        <f t="shared" si="95"/>
        <v>232471.54</v>
      </c>
      <c r="J450" s="47">
        <f t="shared" si="96"/>
        <v>247667.03</v>
      </c>
      <c r="K450" s="48"/>
    </row>
    <row r="451" spans="1:11" ht="13.8" x14ac:dyDescent="0.25">
      <c r="A451" s="341"/>
      <c r="B451" s="343"/>
      <c r="C451" s="36" t="s">
        <v>95</v>
      </c>
      <c r="D451" s="45">
        <f t="shared" si="91"/>
        <v>111990.23</v>
      </c>
      <c r="E451" s="45">
        <f t="shared" si="92"/>
        <v>161413.1</v>
      </c>
      <c r="F451" s="45">
        <f t="shared" si="93"/>
        <v>175229.83</v>
      </c>
      <c r="G451" s="48"/>
      <c r="H451" s="47">
        <f t="shared" si="94"/>
        <v>161695.26999999999</v>
      </c>
      <c r="I451" s="47">
        <f t="shared" si="95"/>
        <v>212736.47</v>
      </c>
      <c r="J451" s="47">
        <f t="shared" si="96"/>
        <v>226692.56000000003</v>
      </c>
      <c r="K451" s="48"/>
    </row>
    <row r="452" spans="1:11" ht="27.6" x14ac:dyDescent="0.25">
      <c r="A452" s="341"/>
      <c r="B452" s="343"/>
      <c r="C452" s="36" t="s">
        <v>96</v>
      </c>
      <c r="D452" s="45">
        <f t="shared" si="91"/>
        <v>266621.77</v>
      </c>
      <c r="E452" s="45">
        <f t="shared" si="92"/>
        <v>383884.12000000005</v>
      </c>
      <c r="F452" s="45">
        <f t="shared" si="93"/>
        <v>416122.02999999997</v>
      </c>
      <c r="G452" s="48"/>
      <c r="H452" s="47">
        <f t="shared" si="94"/>
        <v>385051.93</v>
      </c>
      <c r="I452" s="47">
        <f t="shared" si="95"/>
        <v>506058.14999999997</v>
      </c>
      <c r="J452" s="47">
        <f t="shared" si="96"/>
        <v>538435.40999999992</v>
      </c>
      <c r="K452" s="48"/>
    </row>
    <row r="453" spans="1:11" ht="13.8" x14ac:dyDescent="0.25">
      <c r="A453" s="341"/>
      <c r="B453" s="343"/>
      <c r="C453" s="36" t="s">
        <v>97</v>
      </c>
      <c r="D453" s="45">
        <f t="shared" si="91"/>
        <v>111990.23</v>
      </c>
      <c r="E453" s="45">
        <f t="shared" si="92"/>
        <v>161413.1</v>
      </c>
      <c r="F453" s="45">
        <f t="shared" si="93"/>
        <v>175229.83</v>
      </c>
      <c r="G453" s="48"/>
      <c r="H453" s="47">
        <f t="shared" si="94"/>
        <v>161695.26999999999</v>
      </c>
      <c r="I453" s="47">
        <f t="shared" si="95"/>
        <v>212736.47</v>
      </c>
      <c r="J453" s="47">
        <f t="shared" si="96"/>
        <v>226692.56000000003</v>
      </c>
      <c r="K453" s="48"/>
    </row>
    <row r="454" spans="1:11" ht="27.6" x14ac:dyDescent="0.25">
      <c r="A454" s="341"/>
      <c r="B454" s="343"/>
      <c r="C454" s="36" t="s">
        <v>98</v>
      </c>
      <c r="D454" s="45">
        <f t="shared" si="91"/>
        <v>111990.23</v>
      </c>
      <c r="E454" s="45">
        <f t="shared" si="92"/>
        <v>161413.1</v>
      </c>
      <c r="F454" s="45">
        <f t="shared" si="93"/>
        <v>175229.83</v>
      </c>
      <c r="G454" s="48"/>
      <c r="H454" s="47">
        <f t="shared" si="94"/>
        <v>161695.26999999999</v>
      </c>
      <c r="I454" s="47">
        <f t="shared" si="95"/>
        <v>212736.47</v>
      </c>
      <c r="J454" s="47">
        <f t="shared" si="96"/>
        <v>226692.56000000003</v>
      </c>
      <c r="K454" s="48"/>
    </row>
    <row r="455" spans="1:11" ht="27.6" x14ac:dyDescent="0.25">
      <c r="A455" s="341"/>
      <c r="B455" s="343"/>
      <c r="C455" s="36" t="s">
        <v>99</v>
      </c>
      <c r="D455" s="45">
        <v>0</v>
      </c>
      <c r="E455" s="45">
        <v>0</v>
      </c>
      <c r="F455" s="45">
        <v>0</v>
      </c>
      <c r="G455" s="48"/>
      <c r="H455" s="47">
        <v>0</v>
      </c>
      <c r="I455" s="47">
        <v>0</v>
      </c>
      <c r="J455" s="47">
        <v>0</v>
      </c>
      <c r="K455" s="48"/>
    </row>
    <row r="456" spans="1:11" ht="13.8" customHeight="1" x14ac:dyDescent="0.25">
      <c r="A456" s="341"/>
      <c r="B456" s="343" t="s">
        <v>101</v>
      </c>
      <c r="C456" s="36" t="s">
        <v>91</v>
      </c>
      <c r="D456" s="45">
        <f>D299+D401+$D$421</f>
        <v>266621.77</v>
      </c>
      <c r="E456" s="45">
        <f>E299+E401+$E$421</f>
        <v>383884.12000000005</v>
      </c>
      <c r="F456" s="45">
        <f>F299+F401+$F$421</f>
        <v>416122.02999999997</v>
      </c>
      <c r="G456" s="48"/>
      <c r="H456" s="47">
        <f>H299+H401+$H$421</f>
        <v>385051.93</v>
      </c>
      <c r="I456" s="47">
        <f>I299+I401+$I$421</f>
        <v>506058.14999999997</v>
      </c>
      <c r="J456" s="47">
        <f>J299+J401+$J$421</f>
        <v>538435.40999999992</v>
      </c>
      <c r="K456" s="48"/>
    </row>
    <row r="457" spans="1:11" ht="13.8" x14ac:dyDescent="0.25">
      <c r="A457" s="341"/>
      <c r="B457" s="343"/>
      <c r="C457" s="36" t="s">
        <v>92</v>
      </c>
      <c r="D457" s="45">
        <f>D300+D402+$D$421</f>
        <v>266621.77</v>
      </c>
      <c r="E457" s="45">
        <f>E300+E402+$E$421</f>
        <v>383884.12000000005</v>
      </c>
      <c r="F457" s="45">
        <f>F300+F402+$F$421</f>
        <v>416122.02999999997</v>
      </c>
      <c r="G457" s="48"/>
      <c r="H457" s="47">
        <f>H300+H402+$H$421</f>
        <v>385051.93</v>
      </c>
      <c r="I457" s="47">
        <f>I300+I402+$I$421</f>
        <v>506058.14999999997</v>
      </c>
      <c r="J457" s="47">
        <f>J300+J402+$J$421</f>
        <v>538435.40999999992</v>
      </c>
      <c r="K457" s="48"/>
    </row>
    <row r="458" spans="1:11" ht="13.8" x14ac:dyDescent="0.25">
      <c r="A458" s="341"/>
      <c r="B458" s="343"/>
      <c r="C458" s="36" t="s">
        <v>93</v>
      </c>
      <c r="D458" s="45">
        <f>D301+D403+$D$421</f>
        <v>208718.98</v>
      </c>
      <c r="E458" s="45">
        <f>E301+E403+$E$421</f>
        <v>300578.40000000002</v>
      </c>
      <c r="F458" s="45">
        <f>F301+F403+$F$421</f>
        <v>325918.38</v>
      </c>
      <c r="G458" s="48"/>
      <c r="H458" s="47">
        <f>H301+H403+$H$421</f>
        <v>301414.57999999996</v>
      </c>
      <c r="I458" s="47">
        <f>I301+I403+$I$421</f>
        <v>396221.94</v>
      </c>
      <c r="J458" s="47">
        <f>J301+J403+$J$421</f>
        <v>421701.27999999997</v>
      </c>
      <c r="K458" s="48"/>
    </row>
    <row r="459" spans="1:11" ht="13.8" x14ac:dyDescent="0.25">
      <c r="A459" s="341"/>
      <c r="B459" s="343"/>
      <c r="C459" s="36" t="s">
        <v>94</v>
      </c>
      <c r="D459" s="45">
        <f>D302+D404+$D$421</f>
        <v>162679.02000000002</v>
      </c>
      <c r="E459" s="45">
        <f>E302+E404+$E$421</f>
        <v>234339.91</v>
      </c>
      <c r="F459" s="45">
        <f>F302+F404+$F$421</f>
        <v>254195.18000000002</v>
      </c>
      <c r="G459" s="48"/>
      <c r="H459" s="47">
        <f>H302+H404+$H$421</f>
        <v>234912.40000000002</v>
      </c>
      <c r="I459" s="47">
        <f>I302+I404+$I$421</f>
        <v>308888.39</v>
      </c>
      <c r="J459" s="47">
        <f>J302+J404+$J$421</f>
        <v>328883.02</v>
      </c>
      <c r="K459" s="48"/>
    </row>
    <row r="460" spans="1:11" ht="13.8" x14ac:dyDescent="0.25">
      <c r="A460" s="341"/>
      <c r="B460" s="343"/>
      <c r="C460" s="36" t="s">
        <v>95</v>
      </c>
      <c r="D460" s="45">
        <v>0</v>
      </c>
      <c r="E460" s="45">
        <v>0</v>
      </c>
      <c r="F460" s="45">
        <v>0</v>
      </c>
      <c r="G460" s="48"/>
      <c r="H460" s="47">
        <v>0</v>
      </c>
      <c r="I460" s="47">
        <v>0</v>
      </c>
      <c r="J460" s="47">
        <v>0</v>
      </c>
      <c r="K460" s="48"/>
    </row>
    <row r="461" spans="1:11" ht="27.6" x14ac:dyDescent="0.25">
      <c r="A461" s="341"/>
      <c r="B461" s="343"/>
      <c r="C461" s="36" t="s">
        <v>96</v>
      </c>
      <c r="D461" s="45">
        <f>D304+D406+$D$421</f>
        <v>266621.77</v>
      </c>
      <c r="E461" s="45">
        <f>E304+E406+$E$421</f>
        <v>383884.12000000005</v>
      </c>
      <c r="F461" s="45">
        <f>F304+F406+$F$421</f>
        <v>416122.02999999997</v>
      </c>
      <c r="G461" s="48"/>
      <c r="H461" s="47">
        <f>H304+H406+$H$421</f>
        <v>385051.93</v>
      </c>
      <c r="I461" s="47">
        <f>I304+I406+$I$421</f>
        <v>506058.14999999997</v>
      </c>
      <c r="J461" s="47">
        <f>J304+J406+$J$421</f>
        <v>538435.40999999992</v>
      </c>
      <c r="K461" s="48"/>
    </row>
    <row r="462" spans="1:11" ht="13.8" x14ac:dyDescent="0.25">
      <c r="A462" s="341"/>
      <c r="B462" s="343"/>
      <c r="C462" s="36" t="s">
        <v>97</v>
      </c>
      <c r="D462" s="45">
        <v>0</v>
      </c>
      <c r="E462" s="45">
        <v>0</v>
      </c>
      <c r="F462" s="45">
        <v>0</v>
      </c>
      <c r="G462" s="48"/>
      <c r="H462" s="47">
        <v>0</v>
      </c>
      <c r="I462" s="47">
        <v>0</v>
      </c>
      <c r="J462" s="47">
        <v>0</v>
      </c>
      <c r="K462" s="48"/>
    </row>
    <row r="463" spans="1:11" ht="27.6" x14ac:dyDescent="0.25">
      <c r="A463" s="341"/>
      <c r="B463" s="343"/>
      <c r="C463" s="36" t="s">
        <v>98</v>
      </c>
      <c r="D463" s="45">
        <f>D306+D408+$D$421</f>
        <v>148807.26</v>
      </c>
      <c r="E463" s="45">
        <f>E306+E408+$E$421</f>
        <v>214382.38</v>
      </c>
      <c r="F463" s="45">
        <f>F306+F408+$F$421</f>
        <v>232585.11000000002</v>
      </c>
      <c r="G463" s="48"/>
      <c r="H463" s="47">
        <f>H306+H408+$H$421</f>
        <v>214875.42</v>
      </c>
      <c r="I463" s="47">
        <f>I306+I408+$I$421</f>
        <v>282574.95999999996</v>
      </c>
      <c r="J463" s="47">
        <f>J306+J408+$J$421</f>
        <v>300917.05</v>
      </c>
      <c r="K463" s="48"/>
    </row>
    <row r="464" spans="1:11" ht="27.6" x14ac:dyDescent="0.25">
      <c r="A464" s="341"/>
      <c r="B464" s="343"/>
      <c r="C464" s="36" t="s">
        <v>99</v>
      </c>
      <c r="D464" s="45">
        <f>D307+D409+$D$421</f>
        <v>111990.23</v>
      </c>
      <c r="E464" s="45">
        <f>E307+E409+$E$421</f>
        <v>161413.1</v>
      </c>
      <c r="F464" s="45">
        <f>F307+F409+$F$421</f>
        <v>175229.83</v>
      </c>
      <c r="G464" s="48"/>
      <c r="H464" s="47">
        <f>H307+H409+$H$421</f>
        <v>161695.26999999999</v>
      </c>
      <c r="I464" s="47">
        <f>I307+I409+$I$421</f>
        <v>212736.47</v>
      </c>
      <c r="J464" s="47">
        <f>J307+J409+$J$421</f>
        <v>226692.56000000003</v>
      </c>
      <c r="K464" s="48"/>
    </row>
    <row r="465" spans="1:11" ht="13.8" customHeight="1" x14ac:dyDescent="0.25">
      <c r="A465" s="341"/>
      <c r="B465" s="343" t="s">
        <v>102</v>
      </c>
      <c r="C465" s="36" t="s">
        <v>91</v>
      </c>
      <c r="D465" s="45">
        <f>D308+D410+$D$421</f>
        <v>266621.77</v>
      </c>
      <c r="E465" s="45">
        <f>E308+E410+$E$421</f>
        <v>383884.12000000005</v>
      </c>
      <c r="F465" s="45">
        <f>F308+F410+$F$421</f>
        <v>416122.02999999997</v>
      </c>
      <c r="G465" s="48"/>
      <c r="H465" s="47">
        <f>H308+H410+$H$421</f>
        <v>385051.93</v>
      </c>
      <c r="I465" s="47">
        <f>I308+I410+$I$421</f>
        <v>506058.14999999997</v>
      </c>
      <c r="J465" s="47">
        <f>J308+J410+$J$421</f>
        <v>538435.40999999992</v>
      </c>
      <c r="K465" s="48"/>
    </row>
    <row r="466" spans="1:11" ht="13.8" x14ac:dyDescent="0.25">
      <c r="A466" s="341"/>
      <c r="B466" s="343"/>
      <c r="C466" s="36" t="s">
        <v>92</v>
      </c>
      <c r="D466" s="45">
        <v>0</v>
      </c>
      <c r="E466" s="45">
        <v>0</v>
      </c>
      <c r="F466" s="45">
        <v>0</v>
      </c>
      <c r="G466" s="48"/>
      <c r="H466" s="47">
        <v>0</v>
      </c>
      <c r="I466" s="47">
        <v>0</v>
      </c>
      <c r="J466" s="47">
        <v>0</v>
      </c>
      <c r="K466" s="48"/>
    </row>
    <row r="467" spans="1:11" ht="13.8" x14ac:dyDescent="0.25">
      <c r="A467" s="341"/>
      <c r="B467" s="343"/>
      <c r="C467" s="36" t="s">
        <v>93</v>
      </c>
      <c r="D467" s="45">
        <f>D310+D412+$D$421</f>
        <v>291590.93</v>
      </c>
      <c r="E467" s="45">
        <f>E310+E412+$E$421</f>
        <v>419807.68000000005</v>
      </c>
      <c r="F467" s="45">
        <f>F310+F412+$F$421</f>
        <v>455020.14999999997</v>
      </c>
      <c r="G467" s="48"/>
      <c r="H467" s="47">
        <f>H310+H412+$H$421</f>
        <v>421118.49</v>
      </c>
      <c r="I467" s="47">
        <f>I310+I412+$I$421</f>
        <v>553422.31999999995</v>
      </c>
      <c r="J467" s="47">
        <f>J310+J412+$J$421</f>
        <v>588774.15</v>
      </c>
      <c r="K467" s="48"/>
    </row>
    <row r="468" spans="1:11" ht="13.8" x14ac:dyDescent="0.25">
      <c r="A468" s="341"/>
      <c r="B468" s="343"/>
      <c r="C468" s="36" t="s">
        <v>94</v>
      </c>
      <c r="D468" s="45">
        <v>0</v>
      </c>
      <c r="E468" s="45">
        <v>0</v>
      </c>
      <c r="F468" s="45">
        <v>0</v>
      </c>
      <c r="G468" s="48"/>
      <c r="H468" s="47">
        <v>0</v>
      </c>
      <c r="I468" s="47">
        <v>0</v>
      </c>
      <c r="J468" s="47">
        <v>0</v>
      </c>
      <c r="K468" s="48"/>
    </row>
    <row r="469" spans="1:11" ht="13.8" x14ac:dyDescent="0.25">
      <c r="A469" s="341"/>
      <c r="B469" s="343"/>
      <c r="C469" s="36" t="s">
        <v>95</v>
      </c>
      <c r="D469" s="45">
        <v>0</v>
      </c>
      <c r="E469" s="45">
        <v>0</v>
      </c>
      <c r="F469" s="45">
        <v>0</v>
      </c>
      <c r="G469" s="48"/>
      <c r="H469" s="47">
        <v>0</v>
      </c>
      <c r="I469" s="47">
        <v>0</v>
      </c>
      <c r="J469" s="47">
        <v>0</v>
      </c>
      <c r="K469" s="48"/>
    </row>
    <row r="470" spans="1:11" ht="27.6" x14ac:dyDescent="0.25">
      <c r="A470" s="341"/>
      <c r="B470" s="343"/>
      <c r="C470" s="36" t="s">
        <v>96</v>
      </c>
      <c r="D470" s="45">
        <f>D313+D415+$D$421</f>
        <v>266621.77</v>
      </c>
      <c r="E470" s="45">
        <f>E313+E415+$E$421</f>
        <v>383884.12000000005</v>
      </c>
      <c r="F470" s="45">
        <f>F313+F415+$F$421</f>
        <v>416122.02999999997</v>
      </c>
      <c r="G470" s="48"/>
      <c r="H470" s="47">
        <f>H313+H415+$H$421</f>
        <v>385051.93</v>
      </c>
      <c r="I470" s="47">
        <f>I313+I415+$I$421</f>
        <v>506058.14999999997</v>
      </c>
      <c r="J470" s="47">
        <f>J313+J415+$J$421</f>
        <v>538435.40999999992</v>
      </c>
      <c r="K470" s="48"/>
    </row>
    <row r="471" spans="1:11" ht="13.8" x14ac:dyDescent="0.25">
      <c r="A471" s="341"/>
      <c r="B471" s="343"/>
      <c r="C471" s="36" t="s">
        <v>97</v>
      </c>
      <c r="D471" s="45">
        <v>0</v>
      </c>
      <c r="E471" s="45">
        <v>0</v>
      </c>
      <c r="F471" s="45">
        <v>0</v>
      </c>
      <c r="G471" s="48"/>
      <c r="H471" s="47">
        <v>0</v>
      </c>
      <c r="I471" s="47">
        <v>0</v>
      </c>
      <c r="J471" s="47">
        <v>0</v>
      </c>
      <c r="K471" s="48"/>
    </row>
    <row r="472" spans="1:11" ht="27.6" x14ac:dyDescent="0.25">
      <c r="A472" s="341"/>
      <c r="B472" s="343"/>
      <c r="C472" s="36" t="s">
        <v>98</v>
      </c>
      <c r="D472" s="45">
        <f>D315+D417+$D$421</f>
        <v>266621.77</v>
      </c>
      <c r="E472" s="45">
        <f>E315+E417+$E$421</f>
        <v>383884.12000000005</v>
      </c>
      <c r="F472" s="45">
        <f>F315+F417+$F$421</f>
        <v>416122.02999999997</v>
      </c>
      <c r="G472" s="48"/>
      <c r="H472" s="47">
        <f>H315+H417+$H$421</f>
        <v>385051.93</v>
      </c>
      <c r="I472" s="47">
        <f>I315+I417+$I$421</f>
        <v>506058.14999999997</v>
      </c>
      <c r="J472" s="47">
        <f>J315+J417+$J$421</f>
        <v>538435.40999999992</v>
      </c>
      <c r="K472" s="48"/>
    </row>
    <row r="473" spans="1:11" ht="27.6" x14ac:dyDescent="0.25">
      <c r="A473" s="341"/>
      <c r="B473" s="343"/>
      <c r="C473" s="36" t="s">
        <v>99</v>
      </c>
      <c r="D473" s="45">
        <f>D316+D418+$D$421</f>
        <v>266621.77</v>
      </c>
      <c r="E473" s="45">
        <f>E316+E418+$E$421</f>
        <v>383884.12000000005</v>
      </c>
      <c r="F473" s="45">
        <f>F316+F418+$F$421</f>
        <v>416122.02999999997</v>
      </c>
      <c r="G473" s="48"/>
      <c r="H473" s="47">
        <f>H316+H418+$H$421</f>
        <v>385051.93</v>
      </c>
      <c r="I473" s="47">
        <f>I316+I418+$I$421</f>
        <v>506058.14999999997</v>
      </c>
      <c r="J473" s="47">
        <f>J316+J418+$J$421</f>
        <v>538435.40999999992</v>
      </c>
      <c r="K473" s="48"/>
    </row>
    <row r="474" spans="1:11" ht="13.2" customHeight="1" x14ac:dyDescent="0.25">
      <c r="A474" s="341" t="s">
        <v>122</v>
      </c>
      <c r="B474" s="340" t="s">
        <v>104</v>
      </c>
      <c r="C474" s="340"/>
      <c r="D474" s="49">
        <f>ROUND(D423/12,0)</f>
        <v>2910</v>
      </c>
      <c r="E474" s="49">
        <f t="shared" ref="E474:K489" si="97">ROUND(E423/12,0)</f>
        <v>4637</v>
      </c>
      <c r="F474" s="49">
        <f t="shared" si="97"/>
        <v>5694</v>
      </c>
      <c r="G474" s="49">
        <f t="shared" si="97"/>
        <v>6055</v>
      </c>
      <c r="H474" s="50">
        <f t="shared" si="97"/>
        <v>4074</v>
      </c>
      <c r="I474" s="50">
        <f t="shared" si="97"/>
        <v>5962</v>
      </c>
      <c r="J474" s="50">
        <f t="shared" si="97"/>
        <v>7233</v>
      </c>
      <c r="K474" s="49">
        <f t="shared" si="97"/>
        <v>7691</v>
      </c>
    </row>
    <row r="475" spans="1:11" ht="15.6" customHeight="1" x14ac:dyDescent="0.25">
      <c r="A475" s="341"/>
      <c r="B475" s="342" t="s">
        <v>76</v>
      </c>
      <c r="C475" s="342"/>
      <c r="D475" s="49">
        <f t="shared" ref="D475:F490" si="98">ROUND(D424/12,0)</f>
        <v>3124</v>
      </c>
      <c r="E475" s="49">
        <f t="shared" si="97"/>
        <v>4983</v>
      </c>
      <c r="F475" s="49">
        <f t="shared" si="97"/>
        <v>6667</v>
      </c>
      <c r="G475" s="49">
        <f t="shared" si="97"/>
        <v>6686</v>
      </c>
      <c r="H475" s="50">
        <f t="shared" si="97"/>
        <v>4374</v>
      </c>
      <c r="I475" s="50">
        <f t="shared" si="97"/>
        <v>6407</v>
      </c>
      <c r="J475" s="50">
        <f t="shared" si="97"/>
        <v>8469</v>
      </c>
      <c r="K475" s="49">
        <f t="shared" si="97"/>
        <v>8493</v>
      </c>
    </row>
    <row r="476" spans="1:11" ht="16.2" customHeight="1" x14ac:dyDescent="0.25">
      <c r="A476" s="341"/>
      <c r="B476" s="340" t="s">
        <v>77</v>
      </c>
      <c r="C476" s="340"/>
      <c r="D476" s="49">
        <f t="shared" si="98"/>
        <v>2910</v>
      </c>
      <c r="E476" s="49">
        <f t="shared" si="97"/>
        <v>4637</v>
      </c>
      <c r="F476" s="49">
        <f t="shared" si="97"/>
        <v>5694</v>
      </c>
      <c r="G476" s="49">
        <f t="shared" si="97"/>
        <v>6055</v>
      </c>
      <c r="H476" s="50">
        <f t="shared" si="97"/>
        <v>4074</v>
      </c>
      <c r="I476" s="50">
        <f t="shared" si="97"/>
        <v>5962</v>
      </c>
      <c r="J476" s="50">
        <f t="shared" si="97"/>
        <v>7233</v>
      </c>
      <c r="K476" s="49">
        <f t="shared" si="97"/>
        <v>7691</v>
      </c>
    </row>
    <row r="477" spans="1:11" ht="13.2" customHeight="1" x14ac:dyDescent="0.25">
      <c r="A477" s="341"/>
      <c r="B477" s="340" t="s">
        <v>78</v>
      </c>
      <c r="C477" s="340"/>
      <c r="D477" s="49">
        <f t="shared" si="98"/>
        <v>3152</v>
      </c>
      <c r="E477" s="49">
        <f t="shared" si="97"/>
        <v>5022</v>
      </c>
      <c r="F477" s="49">
        <f t="shared" si="97"/>
        <v>6167</v>
      </c>
      <c r="G477" s="49">
        <f t="shared" si="97"/>
        <v>6557</v>
      </c>
      <c r="H477" s="50">
        <f t="shared" si="97"/>
        <v>4413</v>
      </c>
      <c r="I477" s="50">
        <f t="shared" si="97"/>
        <v>6457</v>
      </c>
      <c r="J477" s="50">
        <f t="shared" si="97"/>
        <v>7833</v>
      </c>
      <c r="K477" s="49">
        <f t="shared" si="97"/>
        <v>8329</v>
      </c>
    </row>
    <row r="478" spans="1:11" ht="13.2" customHeight="1" x14ac:dyDescent="0.25">
      <c r="A478" s="341"/>
      <c r="B478" s="340" t="s">
        <v>79</v>
      </c>
      <c r="C478" s="340"/>
      <c r="D478" s="49">
        <f t="shared" si="98"/>
        <v>4761</v>
      </c>
      <c r="E478" s="49">
        <f t="shared" si="97"/>
        <v>7589</v>
      </c>
      <c r="F478" s="49">
        <f t="shared" si="97"/>
        <v>9315</v>
      </c>
      <c r="G478" s="49">
        <f t="shared" si="97"/>
        <v>9902</v>
      </c>
      <c r="H478" s="50">
        <f t="shared" si="97"/>
        <v>6666</v>
      </c>
      <c r="I478" s="50">
        <f t="shared" si="97"/>
        <v>9757</v>
      </c>
      <c r="J478" s="50">
        <f t="shared" si="97"/>
        <v>11832</v>
      </c>
      <c r="K478" s="49">
        <f t="shared" si="97"/>
        <v>12579</v>
      </c>
    </row>
    <row r="479" spans="1:11" ht="13.2" customHeight="1" x14ac:dyDescent="0.25">
      <c r="A479" s="341"/>
      <c r="B479" s="340" t="s">
        <v>80</v>
      </c>
      <c r="C479" s="340"/>
      <c r="D479" s="49">
        <f t="shared" si="98"/>
        <v>7095</v>
      </c>
      <c r="E479" s="49">
        <f t="shared" si="97"/>
        <v>11271</v>
      </c>
      <c r="F479" s="49">
        <f t="shared" si="97"/>
        <v>13875</v>
      </c>
      <c r="G479" s="49">
        <f t="shared" si="97"/>
        <v>14747</v>
      </c>
      <c r="H479" s="50">
        <f t="shared" si="97"/>
        <v>9933</v>
      </c>
      <c r="I479" s="50">
        <f t="shared" si="97"/>
        <v>14491</v>
      </c>
      <c r="J479" s="50">
        <f t="shared" si="97"/>
        <v>17625</v>
      </c>
      <c r="K479" s="49">
        <f t="shared" si="97"/>
        <v>18732</v>
      </c>
    </row>
    <row r="480" spans="1:11" ht="13.2" customHeight="1" x14ac:dyDescent="0.25">
      <c r="A480" s="341"/>
      <c r="B480" s="340" t="s">
        <v>81</v>
      </c>
      <c r="C480" s="340"/>
      <c r="D480" s="49">
        <f t="shared" si="98"/>
        <v>3737</v>
      </c>
      <c r="E480" s="49">
        <f t="shared" si="97"/>
        <v>5932</v>
      </c>
      <c r="F480" s="49">
        <f t="shared" si="97"/>
        <v>7308</v>
      </c>
      <c r="G480" s="49">
        <f t="shared" si="97"/>
        <v>7770</v>
      </c>
      <c r="H480" s="50">
        <f t="shared" si="97"/>
        <v>5232</v>
      </c>
      <c r="I480" s="50">
        <f t="shared" si="97"/>
        <v>7627</v>
      </c>
      <c r="J480" s="50">
        <f t="shared" si="97"/>
        <v>9283</v>
      </c>
      <c r="K480" s="49">
        <f t="shared" si="97"/>
        <v>9870</v>
      </c>
    </row>
    <row r="481" spans="1:11" ht="13.2" customHeight="1" x14ac:dyDescent="0.25">
      <c r="A481" s="341"/>
      <c r="B481" s="340" t="s">
        <v>82</v>
      </c>
      <c r="C481" s="340"/>
      <c r="D481" s="49">
        <f t="shared" si="98"/>
        <v>4294</v>
      </c>
      <c r="E481" s="49">
        <f t="shared" si="97"/>
        <v>6732</v>
      </c>
      <c r="F481" s="49">
        <f t="shared" si="97"/>
        <v>8338</v>
      </c>
      <c r="G481" s="49">
        <f t="shared" si="97"/>
        <v>8849</v>
      </c>
      <c r="H481" s="50">
        <f t="shared" si="97"/>
        <v>6011</v>
      </c>
      <c r="I481" s="50">
        <f t="shared" si="97"/>
        <v>8655</v>
      </c>
      <c r="J481" s="50">
        <f t="shared" si="97"/>
        <v>10592</v>
      </c>
      <c r="K481" s="49">
        <f t="shared" si="97"/>
        <v>11241</v>
      </c>
    </row>
    <row r="482" spans="1:11" ht="13.2" customHeight="1" x14ac:dyDescent="0.25">
      <c r="A482" s="341"/>
      <c r="B482" s="340" t="s">
        <v>83</v>
      </c>
      <c r="C482" s="340"/>
      <c r="D482" s="49">
        <f t="shared" si="98"/>
        <v>5127</v>
      </c>
      <c r="E482" s="49">
        <f t="shared" si="97"/>
        <v>8037</v>
      </c>
      <c r="F482" s="49">
        <f t="shared" si="97"/>
        <v>9953</v>
      </c>
      <c r="G482" s="49">
        <f t="shared" si="97"/>
        <v>10562</v>
      </c>
      <c r="H482" s="50">
        <f t="shared" si="97"/>
        <v>7178</v>
      </c>
      <c r="I482" s="50">
        <f t="shared" si="97"/>
        <v>10333</v>
      </c>
      <c r="J482" s="50">
        <f t="shared" si="97"/>
        <v>12643</v>
      </c>
      <c r="K482" s="49">
        <f t="shared" si="97"/>
        <v>13417</v>
      </c>
    </row>
    <row r="483" spans="1:11" ht="13.2" customHeight="1" x14ac:dyDescent="0.25">
      <c r="A483" s="341"/>
      <c r="B483" s="340" t="s">
        <v>84</v>
      </c>
      <c r="C483" s="340"/>
      <c r="D483" s="49">
        <f t="shared" si="98"/>
        <v>6945</v>
      </c>
      <c r="E483" s="49">
        <f t="shared" si="97"/>
        <v>10883</v>
      </c>
      <c r="F483" s="49">
        <f t="shared" si="97"/>
        <v>13477</v>
      </c>
      <c r="G483" s="49">
        <f t="shared" si="97"/>
        <v>14300</v>
      </c>
      <c r="H483" s="50">
        <f t="shared" si="97"/>
        <v>9723</v>
      </c>
      <c r="I483" s="50">
        <f t="shared" si="97"/>
        <v>13993</v>
      </c>
      <c r="J483" s="50">
        <f t="shared" si="97"/>
        <v>17119</v>
      </c>
      <c r="K483" s="49">
        <f t="shared" si="97"/>
        <v>18165</v>
      </c>
    </row>
    <row r="484" spans="1:11" ht="13.2" customHeight="1" x14ac:dyDescent="0.25">
      <c r="A484" s="341"/>
      <c r="B484" s="340" t="s">
        <v>123</v>
      </c>
      <c r="C484" s="340"/>
      <c r="D484" s="49">
        <f t="shared" si="98"/>
        <v>10840</v>
      </c>
      <c r="E484" s="49">
        <f t="shared" si="97"/>
        <v>16983</v>
      </c>
      <c r="F484" s="49">
        <f t="shared" si="97"/>
        <v>21027</v>
      </c>
      <c r="G484" s="49">
        <f t="shared" si="97"/>
        <v>22310</v>
      </c>
      <c r="H484" s="50">
        <f t="shared" si="97"/>
        <v>15176</v>
      </c>
      <c r="I484" s="50">
        <f t="shared" si="97"/>
        <v>21835</v>
      </c>
      <c r="J484" s="50">
        <f t="shared" si="97"/>
        <v>26710</v>
      </c>
      <c r="K484" s="49">
        <f t="shared" si="97"/>
        <v>28339</v>
      </c>
    </row>
    <row r="485" spans="1:11" ht="13.2" customHeight="1" x14ac:dyDescent="0.25">
      <c r="A485" s="341"/>
      <c r="B485" s="340" t="s">
        <v>86</v>
      </c>
      <c r="C485" s="340"/>
      <c r="D485" s="49">
        <f t="shared" si="98"/>
        <v>2870</v>
      </c>
      <c r="E485" s="49">
        <f t="shared" si="97"/>
        <v>3148</v>
      </c>
      <c r="F485" s="49">
        <f t="shared" si="97"/>
        <v>3203</v>
      </c>
      <c r="G485" s="51"/>
      <c r="H485" s="50">
        <f t="shared" si="97"/>
        <v>2870</v>
      </c>
      <c r="I485" s="50">
        <f t="shared" si="97"/>
        <v>3148</v>
      </c>
      <c r="J485" s="50">
        <f t="shared" si="97"/>
        <v>3203</v>
      </c>
      <c r="K485" s="51"/>
    </row>
    <row r="486" spans="1:11" ht="13.2" customHeight="1" x14ac:dyDescent="0.25">
      <c r="A486" s="341"/>
      <c r="B486" s="340" t="s">
        <v>87</v>
      </c>
      <c r="C486" s="340"/>
      <c r="D486" s="49">
        <f t="shared" si="98"/>
        <v>2973</v>
      </c>
      <c r="E486" s="49">
        <f t="shared" si="97"/>
        <v>3259</v>
      </c>
      <c r="F486" s="49">
        <f t="shared" si="97"/>
        <v>3314</v>
      </c>
      <c r="G486" s="51"/>
      <c r="H486" s="50">
        <f t="shared" si="97"/>
        <v>3024</v>
      </c>
      <c r="I486" s="50">
        <f t="shared" si="97"/>
        <v>3319</v>
      </c>
      <c r="J486" s="50">
        <f t="shared" si="97"/>
        <v>3385</v>
      </c>
      <c r="K486" s="51"/>
    </row>
    <row r="487" spans="1:11" ht="13.2" customHeight="1" x14ac:dyDescent="0.25">
      <c r="A487" s="341"/>
      <c r="B487" s="340" t="s">
        <v>88</v>
      </c>
      <c r="C487" s="340"/>
      <c r="D487" s="49">
        <f t="shared" si="98"/>
        <v>17594</v>
      </c>
      <c r="E487" s="49">
        <f t="shared" si="97"/>
        <v>22716</v>
      </c>
      <c r="F487" s="49">
        <f t="shared" si="97"/>
        <v>25022</v>
      </c>
      <c r="G487" s="51"/>
      <c r="H487" s="50">
        <f t="shared" si="97"/>
        <v>17645</v>
      </c>
      <c r="I487" s="50">
        <f t="shared" si="97"/>
        <v>22776</v>
      </c>
      <c r="J487" s="50">
        <f t="shared" si="97"/>
        <v>25093</v>
      </c>
      <c r="K487" s="51"/>
    </row>
    <row r="488" spans="1:11" ht="13.2" customHeight="1" x14ac:dyDescent="0.25">
      <c r="A488" s="341"/>
      <c r="B488" s="340" t="s">
        <v>89</v>
      </c>
      <c r="C488" s="340"/>
      <c r="D488" s="49">
        <f t="shared" si="98"/>
        <v>631</v>
      </c>
      <c r="E488" s="49">
        <f t="shared" si="97"/>
        <v>1187</v>
      </c>
      <c r="F488" s="49">
        <f t="shared" si="97"/>
        <v>1357</v>
      </c>
      <c r="G488" s="51"/>
      <c r="H488" s="50">
        <f t="shared" si="97"/>
        <v>682</v>
      </c>
      <c r="I488" s="50">
        <f t="shared" si="97"/>
        <v>1247</v>
      </c>
      <c r="J488" s="50">
        <f t="shared" si="97"/>
        <v>1429</v>
      </c>
      <c r="K488" s="51"/>
    </row>
    <row r="489" spans="1:11" ht="13.8" customHeight="1" x14ac:dyDescent="0.25">
      <c r="A489" s="341"/>
      <c r="B489" s="343" t="s">
        <v>90</v>
      </c>
      <c r="C489" s="36" t="s">
        <v>91</v>
      </c>
      <c r="D489" s="49">
        <f t="shared" si="98"/>
        <v>4135</v>
      </c>
      <c r="E489" s="49">
        <f t="shared" si="97"/>
        <v>6666</v>
      </c>
      <c r="F489" s="49">
        <f t="shared" si="97"/>
        <v>8142</v>
      </c>
      <c r="G489" s="51"/>
      <c r="H489" s="50">
        <f t="shared" si="97"/>
        <v>5815</v>
      </c>
      <c r="I489" s="50">
        <f t="shared" si="97"/>
        <v>8570</v>
      </c>
      <c r="J489" s="50">
        <f t="shared" si="97"/>
        <v>10343</v>
      </c>
      <c r="K489" s="51"/>
    </row>
    <row r="490" spans="1:11" ht="13.8" x14ac:dyDescent="0.25">
      <c r="A490" s="341"/>
      <c r="B490" s="343"/>
      <c r="C490" s="36" t="s">
        <v>92</v>
      </c>
      <c r="D490" s="49">
        <f t="shared" si="98"/>
        <v>3340</v>
      </c>
      <c r="E490" s="49">
        <f t="shared" si="98"/>
        <v>5384</v>
      </c>
      <c r="F490" s="49">
        <f t="shared" si="98"/>
        <v>6579</v>
      </c>
      <c r="G490" s="51"/>
      <c r="H490" s="50">
        <f t="shared" ref="H490:J505" si="99">ROUND(H439/12,0)</f>
        <v>4696</v>
      </c>
      <c r="I490" s="50">
        <f t="shared" si="99"/>
        <v>6922</v>
      </c>
      <c r="J490" s="50">
        <f t="shared" si="99"/>
        <v>8357</v>
      </c>
      <c r="K490" s="51"/>
    </row>
    <row r="491" spans="1:11" ht="13.8" x14ac:dyDescent="0.25">
      <c r="A491" s="341"/>
      <c r="B491" s="343"/>
      <c r="C491" s="36" t="s">
        <v>93</v>
      </c>
      <c r="D491" s="49">
        <f t="shared" ref="D491:F506" si="100">ROUND(D440/12,0)</f>
        <v>5250</v>
      </c>
      <c r="E491" s="49">
        <f t="shared" si="100"/>
        <v>8301</v>
      </c>
      <c r="F491" s="49">
        <f t="shared" si="100"/>
        <v>9871</v>
      </c>
      <c r="G491" s="51"/>
      <c r="H491" s="50">
        <f t="shared" si="99"/>
        <v>7383</v>
      </c>
      <c r="I491" s="50">
        <f t="shared" si="99"/>
        <v>10673</v>
      </c>
      <c r="J491" s="50">
        <f t="shared" si="99"/>
        <v>12539</v>
      </c>
      <c r="K491" s="51"/>
    </row>
    <row r="492" spans="1:11" ht="18.600000000000001" customHeight="1" x14ac:dyDescent="0.25">
      <c r="A492" s="341"/>
      <c r="B492" s="343"/>
      <c r="C492" s="36" t="s">
        <v>94</v>
      </c>
      <c r="D492" s="49">
        <f t="shared" si="100"/>
        <v>4232</v>
      </c>
      <c r="E492" s="49">
        <f t="shared" si="100"/>
        <v>6692</v>
      </c>
      <c r="F492" s="49">
        <f t="shared" si="100"/>
        <v>7962</v>
      </c>
      <c r="G492" s="51"/>
      <c r="H492" s="50">
        <f t="shared" si="99"/>
        <v>5951</v>
      </c>
      <c r="I492" s="50">
        <f t="shared" si="99"/>
        <v>8605</v>
      </c>
      <c r="J492" s="50">
        <f t="shared" si="99"/>
        <v>10114</v>
      </c>
      <c r="K492" s="51"/>
    </row>
    <row r="493" spans="1:11" ht="17.399999999999999" customHeight="1" x14ac:dyDescent="0.25">
      <c r="A493" s="341"/>
      <c r="B493" s="343"/>
      <c r="C493" s="36" t="s">
        <v>95</v>
      </c>
      <c r="D493" s="49">
        <f t="shared" si="100"/>
        <v>3340</v>
      </c>
      <c r="E493" s="49">
        <f t="shared" si="100"/>
        <v>5384</v>
      </c>
      <c r="F493" s="49">
        <f t="shared" si="100"/>
        <v>6579</v>
      </c>
      <c r="G493" s="51"/>
      <c r="H493" s="50">
        <f t="shared" si="99"/>
        <v>4696</v>
      </c>
      <c r="I493" s="50">
        <f t="shared" si="99"/>
        <v>6922</v>
      </c>
      <c r="J493" s="50">
        <f t="shared" si="99"/>
        <v>8357</v>
      </c>
      <c r="K493" s="51"/>
    </row>
    <row r="494" spans="1:11" ht="21.6" customHeight="1" x14ac:dyDescent="0.25">
      <c r="A494" s="341"/>
      <c r="B494" s="343"/>
      <c r="C494" s="36" t="s">
        <v>96</v>
      </c>
      <c r="D494" s="49">
        <f t="shared" si="100"/>
        <v>4135</v>
      </c>
      <c r="E494" s="49">
        <f t="shared" si="100"/>
        <v>6666</v>
      </c>
      <c r="F494" s="49">
        <f t="shared" si="100"/>
        <v>8142</v>
      </c>
      <c r="G494" s="51"/>
      <c r="H494" s="50">
        <f t="shared" si="99"/>
        <v>5815</v>
      </c>
      <c r="I494" s="50">
        <f t="shared" si="99"/>
        <v>8570</v>
      </c>
      <c r="J494" s="50">
        <f t="shared" si="99"/>
        <v>10343</v>
      </c>
      <c r="K494" s="51"/>
    </row>
    <row r="495" spans="1:11" ht="23.4" customHeight="1" x14ac:dyDescent="0.25">
      <c r="A495" s="341"/>
      <c r="B495" s="343"/>
      <c r="C495" s="36" t="s">
        <v>97</v>
      </c>
      <c r="D495" s="49">
        <f t="shared" si="100"/>
        <v>3340</v>
      </c>
      <c r="E495" s="49">
        <f t="shared" si="100"/>
        <v>5384</v>
      </c>
      <c r="F495" s="49">
        <f t="shared" si="100"/>
        <v>6579</v>
      </c>
      <c r="G495" s="51"/>
      <c r="H495" s="50">
        <f t="shared" si="99"/>
        <v>4696</v>
      </c>
      <c r="I495" s="50">
        <f t="shared" si="99"/>
        <v>6922</v>
      </c>
      <c r="J495" s="50">
        <f t="shared" si="99"/>
        <v>8357</v>
      </c>
      <c r="K495" s="51"/>
    </row>
    <row r="496" spans="1:11" ht="27.6" x14ac:dyDescent="0.25">
      <c r="A496" s="341"/>
      <c r="B496" s="343"/>
      <c r="C496" s="36" t="s">
        <v>98</v>
      </c>
      <c r="D496" s="49">
        <f t="shared" si="100"/>
        <v>4135</v>
      </c>
      <c r="E496" s="49">
        <f t="shared" si="100"/>
        <v>6666</v>
      </c>
      <c r="F496" s="49">
        <f t="shared" si="100"/>
        <v>8142</v>
      </c>
      <c r="G496" s="51"/>
      <c r="H496" s="50">
        <f t="shared" si="99"/>
        <v>5815</v>
      </c>
      <c r="I496" s="50">
        <f t="shared" si="99"/>
        <v>8570</v>
      </c>
      <c r="J496" s="50">
        <f t="shared" si="99"/>
        <v>10343</v>
      </c>
      <c r="K496" s="51"/>
    </row>
    <row r="497" spans="1:11" ht="27.6" x14ac:dyDescent="0.25">
      <c r="A497" s="341"/>
      <c r="B497" s="343"/>
      <c r="C497" s="36" t="s">
        <v>99</v>
      </c>
      <c r="D497" s="49">
        <f t="shared" si="100"/>
        <v>0</v>
      </c>
      <c r="E497" s="49">
        <f t="shared" si="100"/>
        <v>0</v>
      </c>
      <c r="F497" s="49">
        <f t="shared" si="100"/>
        <v>0</v>
      </c>
      <c r="G497" s="51"/>
      <c r="H497" s="50">
        <f t="shared" si="99"/>
        <v>0</v>
      </c>
      <c r="I497" s="50">
        <f t="shared" si="99"/>
        <v>0</v>
      </c>
      <c r="J497" s="50">
        <f t="shared" si="99"/>
        <v>0</v>
      </c>
      <c r="K497" s="51"/>
    </row>
    <row r="498" spans="1:11" ht="13.8" customHeight="1" x14ac:dyDescent="0.25">
      <c r="A498" s="341"/>
      <c r="B498" s="343" t="s">
        <v>100</v>
      </c>
      <c r="C498" s="36" t="s">
        <v>91</v>
      </c>
      <c r="D498" s="49">
        <f t="shared" si="100"/>
        <v>18537</v>
      </c>
      <c r="E498" s="49">
        <f t="shared" si="100"/>
        <v>26693</v>
      </c>
      <c r="F498" s="49">
        <f t="shared" si="100"/>
        <v>28941</v>
      </c>
      <c r="G498" s="51"/>
      <c r="H498" s="50">
        <f t="shared" si="99"/>
        <v>26770</v>
      </c>
      <c r="I498" s="50">
        <f t="shared" si="99"/>
        <v>35188</v>
      </c>
      <c r="J498" s="50">
        <f t="shared" si="99"/>
        <v>37447</v>
      </c>
      <c r="K498" s="51"/>
    </row>
    <row r="499" spans="1:11" ht="13.8" x14ac:dyDescent="0.25">
      <c r="A499" s="341"/>
      <c r="B499" s="343"/>
      <c r="C499" s="36" t="s">
        <v>92</v>
      </c>
      <c r="D499" s="49">
        <f t="shared" si="100"/>
        <v>15907</v>
      </c>
      <c r="E499" s="49">
        <f t="shared" si="100"/>
        <v>22910</v>
      </c>
      <c r="F499" s="49">
        <f t="shared" si="100"/>
        <v>24845</v>
      </c>
      <c r="G499" s="51"/>
      <c r="H499" s="50">
        <f t="shared" si="99"/>
        <v>22971</v>
      </c>
      <c r="I499" s="50">
        <f t="shared" si="99"/>
        <v>30199</v>
      </c>
      <c r="J499" s="50">
        <f t="shared" si="99"/>
        <v>32145</v>
      </c>
      <c r="K499" s="51"/>
    </row>
    <row r="500" spans="1:11" ht="13.8" x14ac:dyDescent="0.25">
      <c r="A500" s="341"/>
      <c r="B500" s="343"/>
      <c r="C500" s="36" t="s">
        <v>93</v>
      </c>
      <c r="D500" s="49">
        <f t="shared" si="100"/>
        <v>13557</v>
      </c>
      <c r="E500" s="49">
        <f t="shared" si="100"/>
        <v>19528</v>
      </c>
      <c r="F500" s="49">
        <f t="shared" si="100"/>
        <v>21183</v>
      </c>
      <c r="G500" s="51"/>
      <c r="H500" s="50">
        <f t="shared" si="99"/>
        <v>19576</v>
      </c>
      <c r="I500" s="50">
        <f t="shared" si="99"/>
        <v>25741</v>
      </c>
      <c r="J500" s="50">
        <f t="shared" si="99"/>
        <v>27407</v>
      </c>
      <c r="K500" s="51"/>
    </row>
    <row r="501" spans="1:11" ht="13.8" x14ac:dyDescent="0.25">
      <c r="A501" s="341"/>
      <c r="B501" s="343"/>
      <c r="C501" s="36" t="s">
        <v>94</v>
      </c>
      <c r="D501" s="49">
        <f t="shared" si="100"/>
        <v>10200</v>
      </c>
      <c r="E501" s="49">
        <f t="shared" si="100"/>
        <v>14698</v>
      </c>
      <c r="F501" s="49">
        <f t="shared" si="100"/>
        <v>15953</v>
      </c>
      <c r="G501" s="51"/>
      <c r="H501" s="50">
        <f t="shared" si="99"/>
        <v>14727</v>
      </c>
      <c r="I501" s="50">
        <f t="shared" si="99"/>
        <v>19373</v>
      </c>
      <c r="J501" s="50">
        <f t="shared" si="99"/>
        <v>20639</v>
      </c>
      <c r="K501" s="51"/>
    </row>
    <row r="502" spans="1:11" ht="13.8" x14ac:dyDescent="0.25">
      <c r="A502" s="341"/>
      <c r="B502" s="343"/>
      <c r="C502" s="36" t="s">
        <v>95</v>
      </c>
      <c r="D502" s="49">
        <f t="shared" si="100"/>
        <v>9333</v>
      </c>
      <c r="E502" s="49">
        <f t="shared" si="100"/>
        <v>13451</v>
      </c>
      <c r="F502" s="49">
        <f t="shared" si="100"/>
        <v>14602</v>
      </c>
      <c r="G502" s="51"/>
      <c r="H502" s="50">
        <f t="shared" si="99"/>
        <v>13475</v>
      </c>
      <c r="I502" s="50">
        <f t="shared" si="99"/>
        <v>17728</v>
      </c>
      <c r="J502" s="50">
        <f t="shared" si="99"/>
        <v>18891</v>
      </c>
      <c r="K502" s="51"/>
    </row>
    <row r="503" spans="1:11" ht="27.6" x14ac:dyDescent="0.25">
      <c r="A503" s="341"/>
      <c r="B503" s="343"/>
      <c r="C503" s="36" t="s">
        <v>96</v>
      </c>
      <c r="D503" s="49">
        <f t="shared" si="100"/>
        <v>22218</v>
      </c>
      <c r="E503" s="49">
        <f t="shared" si="100"/>
        <v>31990</v>
      </c>
      <c r="F503" s="49">
        <f t="shared" si="100"/>
        <v>34677</v>
      </c>
      <c r="G503" s="51"/>
      <c r="H503" s="50">
        <f t="shared" si="99"/>
        <v>32088</v>
      </c>
      <c r="I503" s="50">
        <f t="shared" si="99"/>
        <v>42172</v>
      </c>
      <c r="J503" s="50">
        <f t="shared" si="99"/>
        <v>44870</v>
      </c>
      <c r="K503" s="51"/>
    </row>
    <row r="504" spans="1:11" ht="13.8" x14ac:dyDescent="0.25">
      <c r="A504" s="341"/>
      <c r="B504" s="343"/>
      <c r="C504" s="36" t="s">
        <v>97</v>
      </c>
      <c r="D504" s="49">
        <f t="shared" si="100"/>
        <v>9333</v>
      </c>
      <c r="E504" s="49">
        <f t="shared" si="100"/>
        <v>13451</v>
      </c>
      <c r="F504" s="49">
        <f t="shared" si="100"/>
        <v>14602</v>
      </c>
      <c r="G504" s="51"/>
      <c r="H504" s="50">
        <f t="shared" si="99"/>
        <v>13475</v>
      </c>
      <c r="I504" s="50">
        <f t="shared" si="99"/>
        <v>17728</v>
      </c>
      <c r="J504" s="50">
        <f t="shared" si="99"/>
        <v>18891</v>
      </c>
      <c r="K504" s="51"/>
    </row>
    <row r="505" spans="1:11" ht="27.6" x14ac:dyDescent="0.25">
      <c r="A505" s="341"/>
      <c r="B505" s="343"/>
      <c r="C505" s="36" t="s">
        <v>98</v>
      </c>
      <c r="D505" s="49">
        <f t="shared" si="100"/>
        <v>9333</v>
      </c>
      <c r="E505" s="49">
        <f t="shared" si="100"/>
        <v>13451</v>
      </c>
      <c r="F505" s="49">
        <f t="shared" si="100"/>
        <v>14602</v>
      </c>
      <c r="G505" s="51"/>
      <c r="H505" s="50">
        <f t="shared" si="99"/>
        <v>13475</v>
      </c>
      <c r="I505" s="50">
        <f t="shared" si="99"/>
        <v>17728</v>
      </c>
      <c r="J505" s="50">
        <f t="shared" si="99"/>
        <v>18891</v>
      </c>
      <c r="K505" s="51"/>
    </row>
    <row r="506" spans="1:11" ht="27.6" x14ac:dyDescent="0.25">
      <c r="A506" s="341"/>
      <c r="B506" s="343"/>
      <c r="C506" s="36" t="s">
        <v>99</v>
      </c>
      <c r="D506" s="49">
        <f t="shared" si="100"/>
        <v>0</v>
      </c>
      <c r="E506" s="49">
        <f t="shared" si="100"/>
        <v>0</v>
      </c>
      <c r="F506" s="49">
        <f t="shared" si="100"/>
        <v>0</v>
      </c>
      <c r="G506" s="51"/>
      <c r="H506" s="50">
        <f t="shared" ref="H506:J521" si="101">ROUND(H455/12,0)</f>
        <v>0</v>
      </c>
      <c r="I506" s="50">
        <f t="shared" si="101"/>
        <v>0</v>
      </c>
      <c r="J506" s="50">
        <f t="shared" si="101"/>
        <v>0</v>
      </c>
      <c r="K506" s="51"/>
    </row>
    <row r="507" spans="1:11" ht="13.8" customHeight="1" x14ac:dyDescent="0.25">
      <c r="A507" s="341"/>
      <c r="B507" s="343" t="s">
        <v>101</v>
      </c>
      <c r="C507" s="36" t="s">
        <v>91</v>
      </c>
      <c r="D507" s="49">
        <f t="shared" ref="D507:F522" si="102">ROUND(D456/12,0)</f>
        <v>22218</v>
      </c>
      <c r="E507" s="49">
        <f t="shared" si="102"/>
        <v>31990</v>
      </c>
      <c r="F507" s="49">
        <f t="shared" si="102"/>
        <v>34677</v>
      </c>
      <c r="G507" s="51"/>
      <c r="H507" s="50">
        <f t="shared" si="101"/>
        <v>32088</v>
      </c>
      <c r="I507" s="50">
        <f t="shared" si="101"/>
        <v>42172</v>
      </c>
      <c r="J507" s="50">
        <f t="shared" si="101"/>
        <v>44870</v>
      </c>
      <c r="K507" s="51"/>
    </row>
    <row r="508" spans="1:11" ht="13.8" x14ac:dyDescent="0.25">
      <c r="A508" s="341"/>
      <c r="B508" s="343"/>
      <c r="C508" s="36" t="s">
        <v>92</v>
      </c>
      <c r="D508" s="49">
        <f t="shared" si="102"/>
        <v>22218</v>
      </c>
      <c r="E508" s="49">
        <f t="shared" si="102"/>
        <v>31990</v>
      </c>
      <c r="F508" s="49">
        <f t="shared" si="102"/>
        <v>34677</v>
      </c>
      <c r="G508" s="51"/>
      <c r="H508" s="50">
        <f t="shared" si="101"/>
        <v>32088</v>
      </c>
      <c r="I508" s="50">
        <f t="shared" si="101"/>
        <v>42172</v>
      </c>
      <c r="J508" s="50">
        <f t="shared" si="101"/>
        <v>44870</v>
      </c>
      <c r="K508" s="51"/>
    </row>
    <row r="509" spans="1:11" ht="13.8" x14ac:dyDescent="0.25">
      <c r="A509" s="341"/>
      <c r="B509" s="343"/>
      <c r="C509" s="36" t="s">
        <v>93</v>
      </c>
      <c r="D509" s="49">
        <f t="shared" si="102"/>
        <v>17393</v>
      </c>
      <c r="E509" s="49">
        <f t="shared" si="102"/>
        <v>25048</v>
      </c>
      <c r="F509" s="49">
        <f t="shared" si="102"/>
        <v>27160</v>
      </c>
      <c r="G509" s="51"/>
      <c r="H509" s="50">
        <f t="shared" si="101"/>
        <v>25118</v>
      </c>
      <c r="I509" s="50">
        <f t="shared" si="101"/>
        <v>33018</v>
      </c>
      <c r="J509" s="50">
        <f t="shared" si="101"/>
        <v>35142</v>
      </c>
      <c r="K509" s="51"/>
    </row>
    <row r="510" spans="1:11" ht="13.8" x14ac:dyDescent="0.25">
      <c r="A510" s="341"/>
      <c r="B510" s="343"/>
      <c r="C510" s="36" t="s">
        <v>94</v>
      </c>
      <c r="D510" s="49">
        <f t="shared" si="102"/>
        <v>13557</v>
      </c>
      <c r="E510" s="49">
        <f t="shared" si="102"/>
        <v>19528</v>
      </c>
      <c r="F510" s="49">
        <f t="shared" si="102"/>
        <v>21183</v>
      </c>
      <c r="G510" s="51"/>
      <c r="H510" s="50">
        <f t="shared" si="101"/>
        <v>19576</v>
      </c>
      <c r="I510" s="50">
        <f t="shared" si="101"/>
        <v>25741</v>
      </c>
      <c r="J510" s="50">
        <f t="shared" si="101"/>
        <v>27407</v>
      </c>
      <c r="K510" s="51"/>
    </row>
    <row r="511" spans="1:11" ht="13.8" x14ac:dyDescent="0.25">
      <c r="A511" s="341"/>
      <c r="B511" s="343"/>
      <c r="C511" s="36" t="s">
        <v>95</v>
      </c>
      <c r="D511" s="49">
        <f t="shared" si="102"/>
        <v>0</v>
      </c>
      <c r="E511" s="49">
        <f t="shared" si="102"/>
        <v>0</v>
      </c>
      <c r="F511" s="49">
        <f t="shared" si="102"/>
        <v>0</v>
      </c>
      <c r="G511" s="51"/>
      <c r="H511" s="50">
        <f t="shared" si="101"/>
        <v>0</v>
      </c>
      <c r="I511" s="50">
        <f t="shared" si="101"/>
        <v>0</v>
      </c>
      <c r="J511" s="50">
        <f t="shared" si="101"/>
        <v>0</v>
      </c>
      <c r="K511" s="51"/>
    </row>
    <row r="512" spans="1:11" ht="27.6" x14ac:dyDescent="0.25">
      <c r="A512" s="341"/>
      <c r="B512" s="343"/>
      <c r="C512" s="36" t="s">
        <v>96</v>
      </c>
      <c r="D512" s="49">
        <f t="shared" si="102"/>
        <v>22218</v>
      </c>
      <c r="E512" s="49">
        <f t="shared" si="102"/>
        <v>31990</v>
      </c>
      <c r="F512" s="49">
        <f t="shared" si="102"/>
        <v>34677</v>
      </c>
      <c r="G512" s="51"/>
      <c r="H512" s="50">
        <f t="shared" si="101"/>
        <v>32088</v>
      </c>
      <c r="I512" s="50">
        <f t="shared" si="101"/>
        <v>42172</v>
      </c>
      <c r="J512" s="50">
        <f t="shared" si="101"/>
        <v>44870</v>
      </c>
      <c r="K512" s="51"/>
    </row>
    <row r="513" spans="1:11" ht="30.6" customHeight="1" x14ac:dyDescent="0.25">
      <c r="A513" s="341"/>
      <c r="B513" s="343"/>
      <c r="C513" s="36" t="s">
        <v>97</v>
      </c>
      <c r="D513" s="49">
        <f t="shared" si="102"/>
        <v>0</v>
      </c>
      <c r="E513" s="49">
        <f t="shared" si="102"/>
        <v>0</v>
      </c>
      <c r="F513" s="49">
        <f t="shared" si="102"/>
        <v>0</v>
      </c>
      <c r="G513" s="51"/>
      <c r="H513" s="50">
        <f t="shared" si="101"/>
        <v>0</v>
      </c>
      <c r="I513" s="50">
        <f t="shared" si="101"/>
        <v>0</v>
      </c>
      <c r="J513" s="50">
        <f t="shared" si="101"/>
        <v>0</v>
      </c>
      <c r="K513" s="51"/>
    </row>
    <row r="514" spans="1:11" ht="27.6" x14ac:dyDescent="0.25">
      <c r="A514" s="341"/>
      <c r="B514" s="343"/>
      <c r="C514" s="36" t="s">
        <v>98</v>
      </c>
      <c r="D514" s="49">
        <f t="shared" si="102"/>
        <v>12401</v>
      </c>
      <c r="E514" s="49">
        <f t="shared" si="102"/>
        <v>17865</v>
      </c>
      <c r="F514" s="49">
        <f t="shared" si="102"/>
        <v>19382</v>
      </c>
      <c r="G514" s="51"/>
      <c r="H514" s="50">
        <f t="shared" si="101"/>
        <v>17906</v>
      </c>
      <c r="I514" s="50">
        <f t="shared" si="101"/>
        <v>23548</v>
      </c>
      <c r="J514" s="50">
        <f t="shared" si="101"/>
        <v>25076</v>
      </c>
      <c r="K514" s="51"/>
    </row>
    <row r="515" spans="1:11" ht="27.6" x14ac:dyDescent="0.25">
      <c r="A515" s="341"/>
      <c r="B515" s="343"/>
      <c r="C515" s="36" t="s">
        <v>99</v>
      </c>
      <c r="D515" s="49">
        <f t="shared" si="102"/>
        <v>9333</v>
      </c>
      <c r="E515" s="49">
        <f t="shared" si="102"/>
        <v>13451</v>
      </c>
      <c r="F515" s="49">
        <f t="shared" si="102"/>
        <v>14602</v>
      </c>
      <c r="G515" s="51"/>
      <c r="H515" s="50">
        <f t="shared" si="101"/>
        <v>13475</v>
      </c>
      <c r="I515" s="50">
        <f t="shared" si="101"/>
        <v>17728</v>
      </c>
      <c r="J515" s="50">
        <f t="shared" si="101"/>
        <v>18891</v>
      </c>
      <c r="K515" s="51"/>
    </row>
    <row r="516" spans="1:11" ht="13.8" customHeight="1" x14ac:dyDescent="0.25">
      <c r="A516" s="341"/>
      <c r="B516" s="343" t="s">
        <v>102</v>
      </c>
      <c r="C516" s="36" t="s">
        <v>91</v>
      </c>
      <c r="D516" s="49">
        <f t="shared" si="102"/>
        <v>22218</v>
      </c>
      <c r="E516" s="49">
        <f t="shared" si="102"/>
        <v>31990</v>
      </c>
      <c r="F516" s="49">
        <f t="shared" si="102"/>
        <v>34677</v>
      </c>
      <c r="G516" s="51"/>
      <c r="H516" s="50">
        <f t="shared" si="101"/>
        <v>32088</v>
      </c>
      <c r="I516" s="50">
        <f t="shared" si="101"/>
        <v>42172</v>
      </c>
      <c r="J516" s="50">
        <f t="shared" si="101"/>
        <v>44870</v>
      </c>
      <c r="K516" s="51"/>
    </row>
    <row r="517" spans="1:11" ht="13.8" x14ac:dyDescent="0.25">
      <c r="A517" s="341"/>
      <c r="B517" s="343"/>
      <c r="C517" s="36" t="s">
        <v>92</v>
      </c>
      <c r="D517" s="49">
        <f t="shared" si="102"/>
        <v>0</v>
      </c>
      <c r="E517" s="49">
        <f t="shared" si="102"/>
        <v>0</v>
      </c>
      <c r="F517" s="49">
        <f t="shared" si="102"/>
        <v>0</v>
      </c>
      <c r="G517" s="51"/>
      <c r="H517" s="50">
        <f t="shared" si="101"/>
        <v>0</v>
      </c>
      <c r="I517" s="50">
        <f t="shared" si="101"/>
        <v>0</v>
      </c>
      <c r="J517" s="50">
        <f t="shared" si="101"/>
        <v>0</v>
      </c>
      <c r="K517" s="51"/>
    </row>
    <row r="518" spans="1:11" ht="13.8" x14ac:dyDescent="0.25">
      <c r="A518" s="341"/>
      <c r="B518" s="343"/>
      <c r="C518" s="36" t="s">
        <v>93</v>
      </c>
      <c r="D518" s="49">
        <f t="shared" si="102"/>
        <v>24299</v>
      </c>
      <c r="E518" s="49">
        <f t="shared" si="102"/>
        <v>34984</v>
      </c>
      <c r="F518" s="49">
        <f t="shared" si="102"/>
        <v>37918</v>
      </c>
      <c r="G518" s="51"/>
      <c r="H518" s="50">
        <f t="shared" si="101"/>
        <v>35093</v>
      </c>
      <c r="I518" s="50">
        <f t="shared" si="101"/>
        <v>46119</v>
      </c>
      <c r="J518" s="50">
        <f t="shared" si="101"/>
        <v>49065</v>
      </c>
      <c r="K518" s="51"/>
    </row>
    <row r="519" spans="1:11" ht="13.8" x14ac:dyDescent="0.25">
      <c r="A519" s="341"/>
      <c r="B519" s="343"/>
      <c r="C519" s="36" t="s">
        <v>94</v>
      </c>
      <c r="D519" s="49">
        <f t="shared" si="102"/>
        <v>0</v>
      </c>
      <c r="E519" s="49">
        <f t="shared" si="102"/>
        <v>0</v>
      </c>
      <c r="F519" s="49">
        <f t="shared" si="102"/>
        <v>0</v>
      </c>
      <c r="G519" s="51"/>
      <c r="H519" s="50">
        <f t="shared" si="101"/>
        <v>0</v>
      </c>
      <c r="I519" s="50">
        <f t="shared" si="101"/>
        <v>0</v>
      </c>
      <c r="J519" s="50">
        <f t="shared" si="101"/>
        <v>0</v>
      </c>
      <c r="K519" s="51"/>
    </row>
    <row r="520" spans="1:11" ht="13.8" x14ac:dyDescent="0.25">
      <c r="A520" s="341"/>
      <c r="B520" s="343"/>
      <c r="C520" s="36" t="s">
        <v>95</v>
      </c>
      <c r="D520" s="49">
        <f t="shared" si="102"/>
        <v>0</v>
      </c>
      <c r="E520" s="49">
        <f t="shared" si="102"/>
        <v>0</v>
      </c>
      <c r="F520" s="49">
        <f t="shared" si="102"/>
        <v>0</v>
      </c>
      <c r="G520" s="51"/>
      <c r="H520" s="50">
        <f t="shared" si="101"/>
        <v>0</v>
      </c>
      <c r="I520" s="50">
        <f t="shared" si="101"/>
        <v>0</v>
      </c>
      <c r="J520" s="50">
        <f t="shared" si="101"/>
        <v>0</v>
      </c>
      <c r="K520" s="51"/>
    </row>
    <row r="521" spans="1:11" ht="27.6" x14ac:dyDescent="0.25">
      <c r="A521" s="341"/>
      <c r="B521" s="343"/>
      <c r="C521" s="36" t="s">
        <v>96</v>
      </c>
      <c r="D521" s="49">
        <f t="shared" si="102"/>
        <v>22218</v>
      </c>
      <c r="E521" s="49">
        <f t="shared" si="102"/>
        <v>31990</v>
      </c>
      <c r="F521" s="49">
        <f t="shared" si="102"/>
        <v>34677</v>
      </c>
      <c r="G521" s="51"/>
      <c r="H521" s="50">
        <f t="shared" si="101"/>
        <v>32088</v>
      </c>
      <c r="I521" s="50">
        <f t="shared" si="101"/>
        <v>42172</v>
      </c>
      <c r="J521" s="50">
        <f t="shared" si="101"/>
        <v>44870</v>
      </c>
      <c r="K521" s="51"/>
    </row>
    <row r="522" spans="1:11" ht="13.8" x14ac:dyDescent="0.25">
      <c r="A522" s="341"/>
      <c r="B522" s="343"/>
      <c r="C522" s="36" t="s">
        <v>97</v>
      </c>
      <c r="D522" s="49">
        <f t="shared" si="102"/>
        <v>0</v>
      </c>
      <c r="E522" s="49">
        <f t="shared" si="102"/>
        <v>0</v>
      </c>
      <c r="F522" s="49">
        <f t="shared" si="102"/>
        <v>0</v>
      </c>
      <c r="G522" s="51"/>
      <c r="H522" s="50">
        <f t="shared" ref="H522:J524" si="103">ROUND(H471/12,0)</f>
        <v>0</v>
      </c>
      <c r="I522" s="50">
        <f t="shared" si="103"/>
        <v>0</v>
      </c>
      <c r="J522" s="50">
        <f t="shared" si="103"/>
        <v>0</v>
      </c>
      <c r="K522" s="51"/>
    </row>
    <row r="523" spans="1:11" ht="27.6" x14ac:dyDescent="0.25">
      <c r="A523" s="341"/>
      <c r="B523" s="343"/>
      <c r="C523" s="36" t="s">
        <v>98</v>
      </c>
      <c r="D523" s="49">
        <f t="shared" ref="D523:F524" si="104">ROUND(D472/12,0)</f>
        <v>22218</v>
      </c>
      <c r="E523" s="49">
        <f t="shared" si="104"/>
        <v>31990</v>
      </c>
      <c r="F523" s="49">
        <f t="shared" si="104"/>
        <v>34677</v>
      </c>
      <c r="G523" s="51"/>
      <c r="H523" s="50">
        <f t="shared" si="103"/>
        <v>32088</v>
      </c>
      <c r="I523" s="50">
        <f t="shared" si="103"/>
        <v>42172</v>
      </c>
      <c r="J523" s="50">
        <f t="shared" si="103"/>
        <v>44870</v>
      </c>
      <c r="K523" s="51"/>
    </row>
    <row r="524" spans="1:11" ht="27.6" x14ac:dyDescent="0.25">
      <c r="A524" s="341"/>
      <c r="B524" s="343"/>
      <c r="C524" s="36" t="s">
        <v>99</v>
      </c>
      <c r="D524" s="49">
        <f t="shared" si="104"/>
        <v>22218</v>
      </c>
      <c r="E524" s="49">
        <f t="shared" si="104"/>
        <v>31990</v>
      </c>
      <c r="F524" s="49">
        <f t="shared" si="104"/>
        <v>34677</v>
      </c>
      <c r="G524" s="51"/>
      <c r="H524" s="50">
        <f t="shared" si="103"/>
        <v>32088</v>
      </c>
      <c r="I524" s="50">
        <f t="shared" si="103"/>
        <v>42172</v>
      </c>
      <c r="J524" s="50">
        <f t="shared" si="103"/>
        <v>44870</v>
      </c>
      <c r="K524" s="51"/>
    </row>
    <row r="525" spans="1:11" ht="13.2" customHeight="1" x14ac:dyDescent="0.25">
      <c r="A525" s="341" t="s">
        <v>124</v>
      </c>
      <c r="B525" s="340" t="s">
        <v>104</v>
      </c>
      <c r="C525" s="340"/>
      <c r="D525" s="49">
        <v>2798</v>
      </c>
      <c r="E525" s="49">
        <v>4457</v>
      </c>
      <c r="F525" s="49">
        <v>5474</v>
      </c>
      <c r="G525" s="51">
        <v>5820</v>
      </c>
      <c r="H525" s="50">
        <v>3917</v>
      </c>
      <c r="I525" s="50">
        <v>5731</v>
      </c>
      <c r="J525" s="50">
        <v>6953</v>
      </c>
      <c r="K525" s="51">
        <v>7393</v>
      </c>
    </row>
    <row r="526" spans="1:11" ht="32.4" customHeight="1" x14ac:dyDescent="0.25">
      <c r="A526" s="341"/>
      <c r="B526" s="342" t="s">
        <v>76</v>
      </c>
      <c r="C526" s="342"/>
      <c r="D526" s="49">
        <v>3003</v>
      </c>
      <c r="E526" s="49">
        <v>4790</v>
      </c>
      <c r="F526" s="49">
        <v>6409</v>
      </c>
      <c r="G526" s="51">
        <v>6427</v>
      </c>
      <c r="H526" s="50">
        <v>4205</v>
      </c>
      <c r="I526" s="50">
        <v>6159</v>
      </c>
      <c r="J526" s="50">
        <v>8141</v>
      </c>
      <c r="K526" s="51">
        <v>8165</v>
      </c>
    </row>
    <row r="527" spans="1:11" ht="13.2" customHeight="1" x14ac:dyDescent="0.25">
      <c r="A527" s="341"/>
      <c r="B527" s="340" t="s">
        <v>77</v>
      </c>
      <c r="C527" s="340"/>
      <c r="D527" s="49">
        <v>2798</v>
      </c>
      <c r="E527" s="49">
        <v>4457</v>
      </c>
      <c r="F527" s="49">
        <v>5474</v>
      </c>
      <c r="G527" s="51">
        <v>5820</v>
      </c>
      <c r="H527" s="50">
        <v>3917</v>
      </c>
      <c r="I527" s="50">
        <v>5731</v>
      </c>
      <c r="J527" s="50">
        <v>6953</v>
      </c>
      <c r="K527" s="51">
        <v>7393</v>
      </c>
    </row>
    <row r="528" spans="1:11" ht="13.2" customHeight="1" x14ac:dyDescent="0.25">
      <c r="A528" s="341"/>
      <c r="B528" s="340" t="s">
        <v>78</v>
      </c>
      <c r="C528" s="340"/>
      <c r="D528" s="49">
        <v>3030</v>
      </c>
      <c r="E528" s="49">
        <v>4827</v>
      </c>
      <c r="F528" s="49">
        <v>5928</v>
      </c>
      <c r="G528" s="51">
        <v>6303</v>
      </c>
      <c r="H528" s="50">
        <v>4242</v>
      </c>
      <c r="I528" s="50">
        <v>6207</v>
      </c>
      <c r="J528" s="50">
        <v>7530</v>
      </c>
      <c r="K528" s="51">
        <v>8006</v>
      </c>
    </row>
    <row r="529" spans="1:11" ht="13.2" customHeight="1" x14ac:dyDescent="0.25">
      <c r="A529" s="341"/>
      <c r="B529" s="340" t="s">
        <v>79</v>
      </c>
      <c r="C529" s="340"/>
      <c r="D529" s="49">
        <v>4577</v>
      </c>
      <c r="E529" s="49">
        <v>7295</v>
      </c>
      <c r="F529" s="49">
        <v>8954</v>
      </c>
      <c r="G529" s="51">
        <v>9519</v>
      </c>
      <c r="H529" s="50">
        <v>6408</v>
      </c>
      <c r="I529" s="50">
        <v>9379</v>
      </c>
      <c r="J529" s="50">
        <v>11374</v>
      </c>
      <c r="K529" s="51">
        <v>12092</v>
      </c>
    </row>
    <row r="530" spans="1:11" ht="13.2" customHeight="1" x14ac:dyDescent="0.25">
      <c r="A530" s="341"/>
      <c r="B530" s="340" t="s">
        <v>80</v>
      </c>
      <c r="C530" s="340"/>
      <c r="D530" s="49">
        <v>6820</v>
      </c>
      <c r="E530" s="49">
        <v>10835</v>
      </c>
      <c r="F530" s="49">
        <v>13338</v>
      </c>
      <c r="G530" s="51">
        <v>14175</v>
      </c>
      <c r="H530" s="50">
        <v>9548</v>
      </c>
      <c r="I530" s="50">
        <v>13930</v>
      </c>
      <c r="J530" s="50">
        <v>16943</v>
      </c>
      <c r="K530" s="51">
        <v>18007</v>
      </c>
    </row>
    <row r="531" spans="1:11" ht="13.2" customHeight="1" x14ac:dyDescent="0.25">
      <c r="A531" s="341"/>
      <c r="B531" s="340" t="s">
        <v>81</v>
      </c>
      <c r="C531" s="340"/>
      <c r="D531" s="49">
        <v>3592</v>
      </c>
      <c r="E531" s="49">
        <v>5702</v>
      </c>
      <c r="F531" s="49">
        <v>7025</v>
      </c>
      <c r="G531" s="51">
        <v>7469</v>
      </c>
      <c r="H531" s="50">
        <v>5029</v>
      </c>
      <c r="I531" s="50">
        <v>7331</v>
      </c>
      <c r="J531" s="50">
        <v>8924</v>
      </c>
      <c r="K531" s="51">
        <v>9439</v>
      </c>
    </row>
    <row r="532" spans="1:11" ht="13.2" customHeight="1" x14ac:dyDescent="0.25">
      <c r="A532" s="341"/>
      <c r="B532" s="340" t="s">
        <v>82</v>
      </c>
      <c r="C532" s="340"/>
      <c r="D532" s="49">
        <v>4128</v>
      </c>
      <c r="E532" s="49">
        <v>6471</v>
      </c>
      <c r="F532" s="49">
        <v>8015</v>
      </c>
      <c r="G532" s="51">
        <v>8506</v>
      </c>
      <c r="H532" s="50">
        <v>5779</v>
      </c>
      <c r="I532" s="50">
        <v>8320</v>
      </c>
      <c r="J532" s="50">
        <v>10182</v>
      </c>
      <c r="K532" s="51">
        <v>10740</v>
      </c>
    </row>
    <row r="533" spans="1:11" ht="13.2" customHeight="1" x14ac:dyDescent="0.25">
      <c r="A533" s="341"/>
      <c r="B533" s="340" t="s">
        <v>83</v>
      </c>
      <c r="C533" s="340"/>
      <c r="D533" s="49">
        <v>4928</v>
      </c>
      <c r="E533" s="49">
        <v>7725</v>
      </c>
      <c r="F533" s="49">
        <v>9568</v>
      </c>
      <c r="G533" s="51">
        <v>10153</v>
      </c>
      <c r="H533" s="50">
        <v>6900</v>
      </c>
      <c r="I533" s="50">
        <v>9933</v>
      </c>
      <c r="J533" s="50">
        <v>12154</v>
      </c>
      <c r="K533" s="51">
        <v>12819</v>
      </c>
    </row>
    <row r="534" spans="1:11" ht="13.2" customHeight="1" x14ac:dyDescent="0.25">
      <c r="A534" s="341"/>
      <c r="B534" s="340" t="s">
        <v>84</v>
      </c>
      <c r="C534" s="340"/>
      <c r="D534" s="49">
        <v>6676</v>
      </c>
      <c r="E534" s="49">
        <v>10462</v>
      </c>
      <c r="F534" s="49">
        <v>12955</v>
      </c>
      <c r="G534" s="51">
        <v>13746</v>
      </c>
      <c r="H534" s="50">
        <v>9346</v>
      </c>
      <c r="I534" s="50">
        <v>13451</v>
      </c>
      <c r="J534" s="50">
        <v>16456</v>
      </c>
      <c r="K534" s="51">
        <v>17354</v>
      </c>
    </row>
    <row r="535" spans="1:11" ht="13.2" customHeight="1" x14ac:dyDescent="0.25">
      <c r="A535" s="341"/>
      <c r="B535" s="340" t="s">
        <v>85</v>
      </c>
      <c r="C535" s="340"/>
      <c r="D535" s="49">
        <v>10420</v>
      </c>
      <c r="E535" s="49">
        <v>16325</v>
      </c>
      <c r="F535" s="49">
        <v>20213</v>
      </c>
      <c r="G535" s="51">
        <v>21445</v>
      </c>
      <c r="H535" s="50">
        <v>14588</v>
      </c>
      <c r="I535" s="50">
        <v>20989</v>
      </c>
      <c r="J535" s="50">
        <v>25676</v>
      </c>
      <c r="K535" s="51">
        <v>27074</v>
      </c>
    </row>
    <row r="536" spans="1:11" ht="13.2" customHeight="1" x14ac:dyDescent="0.25">
      <c r="A536" s="341"/>
      <c r="B536" s="340" t="s">
        <v>86</v>
      </c>
      <c r="C536" s="340"/>
      <c r="D536" s="49">
        <v>2758</v>
      </c>
      <c r="E536" s="49">
        <v>3026</v>
      </c>
      <c r="F536" s="49">
        <v>3079</v>
      </c>
      <c r="G536" s="51"/>
      <c r="H536" s="50">
        <v>2758</v>
      </c>
      <c r="I536" s="50">
        <v>3026</v>
      </c>
      <c r="J536" s="50">
        <v>3079</v>
      </c>
      <c r="K536" s="51"/>
    </row>
    <row r="537" spans="1:11" ht="13.2" customHeight="1" x14ac:dyDescent="0.25">
      <c r="A537" s="341"/>
      <c r="B537" s="340" t="s">
        <v>87</v>
      </c>
      <c r="C537" s="340"/>
      <c r="D537" s="49">
        <v>2858</v>
      </c>
      <c r="E537" s="49">
        <v>3133</v>
      </c>
      <c r="F537" s="49">
        <v>3185</v>
      </c>
      <c r="G537" s="51"/>
      <c r="H537" s="50">
        <v>2907</v>
      </c>
      <c r="I537" s="50">
        <v>3190</v>
      </c>
      <c r="J537" s="50">
        <v>3254</v>
      </c>
      <c r="K537" s="51"/>
    </row>
    <row r="538" spans="1:11" ht="13.2" customHeight="1" x14ac:dyDescent="0.25">
      <c r="A538" s="341"/>
      <c r="B538" s="340" t="s">
        <v>88</v>
      </c>
      <c r="C538" s="340"/>
      <c r="D538" s="49">
        <v>16913</v>
      </c>
      <c r="E538" s="49">
        <v>21836</v>
      </c>
      <c r="F538" s="49">
        <v>24053</v>
      </c>
      <c r="G538" s="51"/>
      <c r="H538" s="50">
        <v>16962</v>
      </c>
      <c r="I538" s="50">
        <v>21894</v>
      </c>
      <c r="J538" s="50">
        <v>24121</v>
      </c>
      <c r="K538" s="51"/>
    </row>
    <row r="539" spans="1:11" ht="13.2" customHeight="1" x14ac:dyDescent="0.25">
      <c r="A539" s="341"/>
      <c r="B539" s="340" t="s">
        <v>89</v>
      </c>
      <c r="C539" s="340"/>
      <c r="D539" s="49">
        <v>606</v>
      </c>
      <c r="E539" s="49">
        <v>1141</v>
      </c>
      <c r="F539" s="49">
        <v>1305</v>
      </c>
      <c r="G539" s="51"/>
      <c r="H539" s="50">
        <v>656</v>
      </c>
      <c r="I539" s="50">
        <v>1199</v>
      </c>
      <c r="J539" s="50">
        <v>1373</v>
      </c>
      <c r="K539" s="51"/>
    </row>
    <row r="540" spans="1:11" ht="13.8" customHeight="1" x14ac:dyDescent="0.25">
      <c r="A540" s="341"/>
      <c r="B540" s="343" t="s">
        <v>90</v>
      </c>
      <c r="C540" s="36" t="s">
        <v>91</v>
      </c>
      <c r="D540" s="49">
        <v>3975</v>
      </c>
      <c r="E540" s="49">
        <v>6407</v>
      </c>
      <c r="F540" s="49">
        <v>7827</v>
      </c>
      <c r="G540" s="51"/>
      <c r="H540" s="50">
        <v>5590</v>
      </c>
      <c r="I540" s="50">
        <v>8238</v>
      </c>
      <c r="J540" s="50">
        <v>9942</v>
      </c>
      <c r="K540" s="51"/>
    </row>
    <row r="541" spans="1:11" ht="13.8" x14ac:dyDescent="0.25">
      <c r="A541" s="341"/>
      <c r="B541" s="343"/>
      <c r="C541" s="36" t="s">
        <v>92</v>
      </c>
      <c r="D541" s="49">
        <v>3210</v>
      </c>
      <c r="E541" s="49">
        <v>5175</v>
      </c>
      <c r="F541" s="49">
        <v>6324</v>
      </c>
      <c r="G541" s="51"/>
      <c r="H541" s="50">
        <v>4514</v>
      </c>
      <c r="I541" s="50">
        <v>6654</v>
      </c>
      <c r="J541" s="50">
        <v>8033</v>
      </c>
      <c r="K541" s="51"/>
    </row>
    <row r="542" spans="1:11" ht="13.8" x14ac:dyDescent="0.25">
      <c r="A542" s="341"/>
      <c r="B542" s="343"/>
      <c r="C542" s="36" t="s">
        <v>93</v>
      </c>
      <c r="D542" s="49">
        <v>5047</v>
      </c>
      <c r="E542" s="49">
        <v>7980</v>
      </c>
      <c r="F542" s="49">
        <v>9489</v>
      </c>
      <c r="G542" s="51"/>
      <c r="H542" s="50">
        <v>7098</v>
      </c>
      <c r="I542" s="50">
        <v>10260</v>
      </c>
      <c r="J542" s="50">
        <v>12054</v>
      </c>
      <c r="K542" s="51"/>
    </row>
    <row r="543" spans="1:11" ht="13.8" x14ac:dyDescent="0.25">
      <c r="A543" s="341"/>
      <c r="B543" s="343"/>
      <c r="C543" s="36" t="s">
        <v>94</v>
      </c>
      <c r="D543" s="49">
        <v>4068</v>
      </c>
      <c r="E543" s="49">
        <v>6433</v>
      </c>
      <c r="F543" s="49">
        <v>7654</v>
      </c>
      <c r="G543" s="51"/>
      <c r="H543" s="50">
        <v>5721</v>
      </c>
      <c r="I543" s="50">
        <v>8271</v>
      </c>
      <c r="J543" s="50">
        <v>9722</v>
      </c>
      <c r="K543" s="51"/>
    </row>
    <row r="544" spans="1:11" ht="13.8" x14ac:dyDescent="0.25">
      <c r="A544" s="341"/>
      <c r="B544" s="343"/>
      <c r="C544" s="36" t="s">
        <v>95</v>
      </c>
      <c r="D544" s="49">
        <v>3210</v>
      </c>
      <c r="E544" s="49">
        <v>5175</v>
      </c>
      <c r="F544" s="49">
        <v>6324</v>
      </c>
      <c r="G544" s="51"/>
      <c r="H544" s="50">
        <v>4514</v>
      </c>
      <c r="I544" s="50">
        <v>6654</v>
      </c>
      <c r="J544" s="50">
        <v>8033</v>
      </c>
      <c r="K544" s="51"/>
    </row>
    <row r="545" spans="1:11" ht="27.6" x14ac:dyDescent="0.25">
      <c r="A545" s="341"/>
      <c r="B545" s="343"/>
      <c r="C545" s="36" t="s">
        <v>96</v>
      </c>
      <c r="D545" s="49">
        <v>3975</v>
      </c>
      <c r="E545" s="49">
        <v>6407</v>
      </c>
      <c r="F545" s="49">
        <v>7827</v>
      </c>
      <c r="G545" s="51"/>
      <c r="H545" s="50">
        <v>5590</v>
      </c>
      <c r="I545" s="50">
        <v>8238</v>
      </c>
      <c r="J545" s="50">
        <v>9942</v>
      </c>
      <c r="K545" s="51"/>
    </row>
    <row r="546" spans="1:11" ht="13.8" x14ac:dyDescent="0.25">
      <c r="A546" s="341"/>
      <c r="B546" s="343"/>
      <c r="C546" s="36" t="s">
        <v>97</v>
      </c>
      <c r="D546" s="49">
        <v>3210</v>
      </c>
      <c r="E546" s="49">
        <v>5175</v>
      </c>
      <c r="F546" s="49">
        <v>6324</v>
      </c>
      <c r="G546" s="51"/>
      <c r="H546" s="50">
        <v>4514</v>
      </c>
      <c r="I546" s="50">
        <v>6654</v>
      </c>
      <c r="J546" s="50">
        <v>8033</v>
      </c>
      <c r="K546" s="51"/>
    </row>
    <row r="547" spans="1:11" ht="27.6" x14ac:dyDescent="0.25">
      <c r="A547" s="341"/>
      <c r="B547" s="343"/>
      <c r="C547" s="36" t="s">
        <v>98</v>
      </c>
      <c r="D547" s="49">
        <v>3975</v>
      </c>
      <c r="E547" s="49">
        <v>6407</v>
      </c>
      <c r="F547" s="49">
        <v>7827</v>
      </c>
      <c r="G547" s="51"/>
      <c r="H547" s="50">
        <v>5590</v>
      </c>
      <c r="I547" s="50">
        <v>8238</v>
      </c>
      <c r="J547" s="50">
        <v>9942</v>
      </c>
      <c r="K547" s="51"/>
    </row>
    <row r="548" spans="1:11" ht="27.6" x14ac:dyDescent="0.25">
      <c r="A548" s="341"/>
      <c r="B548" s="343"/>
      <c r="C548" s="36" t="s">
        <v>99</v>
      </c>
      <c r="D548" s="49">
        <v>0</v>
      </c>
      <c r="E548" s="49">
        <v>0</v>
      </c>
      <c r="F548" s="49">
        <v>0</v>
      </c>
      <c r="G548" s="51"/>
      <c r="H548" s="50">
        <v>0</v>
      </c>
      <c r="I548" s="50">
        <v>0</v>
      </c>
      <c r="J548" s="50">
        <v>0</v>
      </c>
      <c r="K548" s="51"/>
    </row>
    <row r="549" spans="1:11" ht="13.8" customHeight="1" x14ac:dyDescent="0.25">
      <c r="A549" s="341"/>
      <c r="B549" s="343" t="s">
        <v>100</v>
      </c>
      <c r="C549" s="36" t="s">
        <v>91</v>
      </c>
      <c r="D549" s="49">
        <v>17819</v>
      </c>
      <c r="E549" s="49">
        <v>25660</v>
      </c>
      <c r="F549" s="49">
        <v>27820</v>
      </c>
      <c r="G549" s="51"/>
      <c r="H549" s="50">
        <v>25733</v>
      </c>
      <c r="I549" s="50">
        <v>33825</v>
      </c>
      <c r="J549" s="50">
        <v>35997</v>
      </c>
      <c r="K549" s="51"/>
    </row>
    <row r="550" spans="1:11" ht="13.8" x14ac:dyDescent="0.25">
      <c r="A550" s="341"/>
      <c r="B550" s="343"/>
      <c r="C550" s="36" t="s">
        <v>92</v>
      </c>
      <c r="D550" s="49">
        <v>15291</v>
      </c>
      <c r="E550" s="49">
        <v>22023</v>
      </c>
      <c r="F550" s="49">
        <v>23882</v>
      </c>
      <c r="G550" s="51"/>
      <c r="H550" s="50">
        <v>22081</v>
      </c>
      <c r="I550" s="50">
        <v>29030</v>
      </c>
      <c r="J550" s="50">
        <v>30900</v>
      </c>
      <c r="K550" s="51"/>
    </row>
    <row r="551" spans="1:11" ht="13.8" x14ac:dyDescent="0.25">
      <c r="A551" s="341"/>
      <c r="B551" s="343"/>
      <c r="C551" s="36" t="s">
        <v>93</v>
      </c>
      <c r="D551" s="49">
        <v>13032</v>
      </c>
      <c r="E551" s="49">
        <v>18772</v>
      </c>
      <c r="F551" s="49">
        <v>20362</v>
      </c>
      <c r="G551" s="51"/>
      <c r="H551" s="50">
        <v>18818</v>
      </c>
      <c r="I551" s="50">
        <v>24744</v>
      </c>
      <c r="J551" s="50">
        <v>26345</v>
      </c>
      <c r="K551" s="51"/>
    </row>
    <row r="552" spans="1:11" ht="13.8" x14ac:dyDescent="0.25">
      <c r="A552" s="341"/>
      <c r="B552" s="343"/>
      <c r="C552" s="36" t="s">
        <v>94</v>
      </c>
      <c r="D552" s="49">
        <v>9804</v>
      </c>
      <c r="E552" s="49">
        <v>14129</v>
      </c>
      <c r="F552" s="49">
        <v>15335</v>
      </c>
      <c r="G552" s="51"/>
      <c r="H552" s="50">
        <v>14157</v>
      </c>
      <c r="I552" s="50">
        <v>18622</v>
      </c>
      <c r="J552" s="50">
        <v>19840</v>
      </c>
      <c r="K552" s="51"/>
    </row>
    <row r="553" spans="1:11" ht="13.8" x14ac:dyDescent="0.25">
      <c r="A553" s="341"/>
      <c r="B553" s="343"/>
      <c r="C553" s="36" t="s">
        <v>95</v>
      </c>
      <c r="D553" s="49">
        <v>8971</v>
      </c>
      <c r="E553" s="49">
        <v>12930</v>
      </c>
      <c r="F553" s="49">
        <v>14037</v>
      </c>
      <c r="G553" s="51"/>
      <c r="H553" s="50">
        <v>12953</v>
      </c>
      <c r="I553" s="50">
        <v>17041</v>
      </c>
      <c r="J553" s="50">
        <v>18159</v>
      </c>
      <c r="K553" s="51"/>
    </row>
    <row r="554" spans="1:11" ht="27.6" x14ac:dyDescent="0.25">
      <c r="A554" s="341"/>
      <c r="B554" s="343"/>
      <c r="C554" s="36" t="s">
        <v>96</v>
      </c>
      <c r="D554" s="49">
        <v>21358</v>
      </c>
      <c r="E554" s="49">
        <v>30751</v>
      </c>
      <c r="F554" s="49">
        <v>33334</v>
      </c>
      <c r="G554" s="51"/>
      <c r="H554" s="50">
        <v>30845</v>
      </c>
      <c r="I554" s="50">
        <v>40538</v>
      </c>
      <c r="J554" s="50">
        <v>43132</v>
      </c>
      <c r="K554" s="51"/>
    </row>
    <row r="555" spans="1:11" ht="13.8" x14ac:dyDescent="0.25">
      <c r="A555" s="341"/>
      <c r="B555" s="343"/>
      <c r="C555" s="36" t="s">
        <v>97</v>
      </c>
      <c r="D555" s="49">
        <v>8971</v>
      </c>
      <c r="E555" s="49">
        <v>12930</v>
      </c>
      <c r="F555" s="49">
        <v>14037</v>
      </c>
      <c r="G555" s="51"/>
      <c r="H555" s="50">
        <v>12953</v>
      </c>
      <c r="I555" s="50">
        <v>17041</v>
      </c>
      <c r="J555" s="50">
        <v>18159</v>
      </c>
      <c r="K555" s="51"/>
    </row>
    <row r="556" spans="1:11" ht="27.6" x14ac:dyDescent="0.25">
      <c r="A556" s="341"/>
      <c r="B556" s="343"/>
      <c r="C556" s="36" t="s">
        <v>98</v>
      </c>
      <c r="D556" s="49">
        <v>8971</v>
      </c>
      <c r="E556" s="49">
        <v>12930</v>
      </c>
      <c r="F556" s="49">
        <v>14037</v>
      </c>
      <c r="G556" s="51"/>
      <c r="H556" s="50">
        <v>12953</v>
      </c>
      <c r="I556" s="50">
        <v>17041</v>
      </c>
      <c r="J556" s="50">
        <v>18159</v>
      </c>
      <c r="K556" s="51"/>
    </row>
    <row r="557" spans="1:11" ht="27.6" x14ac:dyDescent="0.25">
      <c r="A557" s="341"/>
      <c r="B557" s="343"/>
      <c r="C557" s="36" t="s">
        <v>99</v>
      </c>
      <c r="D557" s="49">
        <v>0</v>
      </c>
      <c r="E557" s="49">
        <v>0</v>
      </c>
      <c r="F557" s="49">
        <v>0</v>
      </c>
      <c r="G557" s="51"/>
      <c r="H557" s="50">
        <v>0</v>
      </c>
      <c r="I557" s="50">
        <v>0</v>
      </c>
      <c r="J557" s="50">
        <v>0</v>
      </c>
      <c r="K557" s="51"/>
    </row>
    <row r="558" spans="1:11" ht="13.8" customHeight="1" x14ac:dyDescent="0.25">
      <c r="A558" s="341"/>
      <c r="B558" s="343" t="s">
        <v>101</v>
      </c>
      <c r="C558" s="36" t="s">
        <v>91</v>
      </c>
      <c r="D558" s="49">
        <v>21358</v>
      </c>
      <c r="E558" s="49">
        <v>30751</v>
      </c>
      <c r="F558" s="49">
        <v>33334</v>
      </c>
      <c r="G558" s="51"/>
      <c r="H558" s="50">
        <v>30845</v>
      </c>
      <c r="I558" s="50">
        <v>40538</v>
      </c>
      <c r="J558" s="50">
        <v>43132</v>
      </c>
      <c r="K558" s="51"/>
    </row>
    <row r="559" spans="1:11" ht="13.8" x14ac:dyDescent="0.25">
      <c r="A559" s="341"/>
      <c r="B559" s="343"/>
      <c r="C559" s="36" t="s">
        <v>92</v>
      </c>
      <c r="D559" s="49">
        <v>21358</v>
      </c>
      <c r="E559" s="49">
        <v>30751</v>
      </c>
      <c r="F559" s="49">
        <v>33334</v>
      </c>
      <c r="G559" s="51"/>
      <c r="H559" s="50">
        <v>30845</v>
      </c>
      <c r="I559" s="50">
        <v>40538</v>
      </c>
      <c r="J559" s="50">
        <v>43132</v>
      </c>
      <c r="K559" s="51"/>
    </row>
    <row r="560" spans="1:11" ht="13.8" x14ac:dyDescent="0.25">
      <c r="A560" s="341"/>
      <c r="B560" s="343"/>
      <c r="C560" s="36" t="s">
        <v>93</v>
      </c>
      <c r="D560" s="49">
        <v>16720</v>
      </c>
      <c r="E560" s="49">
        <v>24078</v>
      </c>
      <c r="F560" s="49">
        <v>26108</v>
      </c>
      <c r="G560" s="51"/>
      <c r="H560" s="50">
        <v>24145</v>
      </c>
      <c r="I560" s="50">
        <v>31740</v>
      </c>
      <c r="J560" s="50">
        <v>33781</v>
      </c>
      <c r="K560" s="51"/>
    </row>
    <row r="561" spans="1:11" ht="13.8" x14ac:dyDescent="0.25">
      <c r="A561" s="341"/>
      <c r="B561" s="343"/>
      <c r="C561" s="36" t="s">
        <v>94</v>
      </c>
      <c r="D561" s="49">
        <v>13032</v>
      </c>
      <c r="E561" s="49">
        <v>18772</v>
      </c>
      <c r="F561" s="49">
        <v>20362</v>
      </c>
      <c r="G561" s="51"/>
      <c r="H561" s="50">
        <v>18818</v>
      </c>
      <c r="I561" s="50">
        <v>24744</v>
      </c>
      <c r="J561" s="50">
        <v>26345</v>
      </c>
      <c r="K561" s="51"/>
    </row>
    <row r="562" spans="1:11" ht="13.8" x14ac:dyDescent="0.25">
      <c r="A562" s="341"/>
      <c r="B562" s="343"/>
      <c r="C562" s="36" t="s">
        <v>95</v>
      </c>
      <c r="D562" s="49">
        <v>0</v>
      </c>
      <c r="E562" s="49">
        <v>0</v>
      </c>
      <c r="F562" s="49">
        <v>0</v>
      </c>
      <c r="G562" s="51"/>
      <c r="H562" s="50">
        <v>0</v>
      </c>
      <c r="I562" s="50">
        <v>0</v>
      </c>
      <c r="J562" s="50">
        <v>0</v>
      </c>
      <c r="K562" s="51"/>
    </row>
    <row r="563" spans="1:11" ht="27.6" x14ac:dyDescent="0.25">
      <c r="A563" s="341"/>
      <c r="B563" s="343"/>
      <c r="C563" s="36" t="s">
        <v>96</v>
      </c>
      <c r="D563" s="49">
        <v>21358</v>
      </c>
      <c r="E563" s="49">
        <v>30751</v>
      </c>
      <c r="F563" s="49">
        <v>33334</v>
      </c>
      <c r="G563" s="51"/>
      <c r="H563" s="50">
        <v>30845</v>
      </c>
      <c r="I563" s="50">
        <v>40538</v>
      </c>
      <c r="J563" s="50">
        <v>43132</v>
      </c>
      <c r="K563" s="51"/>
    </row>
    <row r="564" spans="1:11" ht="13.8" x14ac:dyDescent="0.25">
      <c r="A564" s="341"/>
      <c r="B564" s="343"/>
      <c r="C564" s="36" t="s">
        <v>97</v>
      </c>
      <c r="D564" s="49">
        <v>0</v>
      </c>
      <c r="E564" s="49">
        <v>0</v>
      </c>
      <c r="F564" s="49">
        <v>0</v>
      </c>
      <c r="G564" s="51"/>
      <c r="H564" s="50">
        <v>0</v>
      </c>
      <c r="I564" s="50">
        <v>0</v>
      </c>
      <c r="J564" s="50">
        <v>0</v>
      </c>
      <c r="K564" s="51"/>
    </row>
    <row r="565" spans="1:11" ht="27.6" x14ac:dyDescent="0.25">
      <c r="A565" s="341"/>
      <c r="B565" s="343"/>
      <c r="C565" s="36" t="s">
        <v>98</v>
      </c>
      <c r="D565" s="49">
        <v>11920</v>
      </c>
      <c r="E565" s="49">
        <v>17173</v>
      </c>
      <c r="F565" s="49">
        <v>18631</v>
      </c>
      <c r="G565" s="51"/>
      <c r="H565" s="50">
        <v>17213</v>
      </c>
      <c r="I565" s="50">
        <v>22636</v>
      </c>
      <c r="J565" s="50">
        <v>24105</v>
      </c>
      <c r="K565" s="51"/>
    </row>
    <row r="566" spans="1:11" ht="27.6" x14ac:dyDescent="0.25">
      <c r="A566" s="341"/>
      <c r="B566" s="343"/>
      <c r="C566" s="36" t="s">
        <v>99</v>
      </c>
      <c r="D566" s="49">
        <v>8971</v>
      </c>
      <c r="E566" s="49">
        <v>12930</v>
      </c>
      <c r="F566" s="49">
        <v>14037</v>
      </c>
      <c r="G566" s="51"/>
      <c r="H566" s="50">
        <v>12953</v>
      </c>
      <c r="I566" s="50">
        <v>17041</v>
      </c>
      <c r="J566" s="50">
        <v>18159</v>
      </c>
      <c r="K566" s="51"/>
    </row>
    <row r="567" spans="1:11" ht="13.8" customHeight="1" x14ac:dyDescent="0.25">
      <c r="A567" s="341"/>
      <c r="B567" s="343" t="s">
        <v>102</v>
      </c>
      <c r="C567" s="36" t="s">
        <v>91</v>
      </c>
      <c r="D567" s="49">
        <v>21358</v>
      </c>
      <c r="E567" s="49">
        <v>30751</v>
      </c>
      <c r="F567" s="49">
        <v>33334</v>
      </c>
      <c r="G567" s="51"/>
      <c r="H567" s="50">
        <v>30845</v>
      </c>
      <c r="I567" s="50">
        <v>40538</v>
      </c>
      <c r="J567" s="50">
        <v>43132</v>
      </c>
      <c r="K567" s="51"/>
    </row>
    <row r="568" spans="1:11" ht="13.8" x14ac:dyDescent="0.25">
      <c r="A568" s="341"/>
      <c r="B568" s="343"/>
      <c r="C568" s="36" t="s">
        <v>92</v>
      </c>
      <c r="D568" s="49">
        <v>0</v>
      </c>
      <c r="E568" s="49">
        <v>0</v>
      </c>
      <c r="F568" s="49">
        <v>0</v>
      </c>
      <c r="G568" s="51"/>
      <c r="H568" s="50">
        <v>0</v>
      </c>
      <c r="I568" s="50">
        <v>0</v>
      </c>
      <c r="J568" s="50">
        <v>0</v>
      </c>
      <c r="K568" s="51"/>
    </row>
    <row r="569" spans="1:11" ht="13.8" x14ac:dyDescent="0.25">
      <c r="A569" s="341"/>
      <c r="B569" s="343"/>
      <c r="C569" s="36" t="s">
        <v>93</v>
      </c>
      <c r="D569" s="49">
        <v>23358</v>
      </c>
      <c r="E569" s="49">
        <v>33629</v>
      </c>
      <c r="F569" s="49">
        <v>36450</v>
      </c>
      <c r="G569" s="51"/>
      <c r="H569" s="50">
        <v>33734</v>
      </c>
      <c r="I569" s="50">
        <v>44332</v>
      </c>
      <c r="J569" s="50">
        <v>47164</v>
      </c>
      <c r="K569" s="51"/>
    </row>
    <row r="570" spans="1:11" ht="13.8" x14ac:dyDescent="0.25">
      <c r="A570" s="341"/>
      <c r="B570" s="343"/>
      <c r="C570" s="36" t="s">
        <v>94</v>
      </c>
      <c r="D570" s="49">
        <v>0</v>
      </c>
      <c r="E570" s="49">
        <v>0</v>
      </c>
      <c r="F570" s="49">
        <v>0</v>
      </c>
      <c r="G570" s="51"/>
      <c r="H570" s="50">
        <v>0</v>
      </c>
      <c r="I570" s="50">
        <v>0</v>
      </c>
      <c r="J570" s="50">
        <v>0</v>
      </c>
      <c r="K570" s="51"/>
    </row>
    <row r="571" spans="1:11" ht="13.8" x14ac:dyDescent="0.25">
      <c r="A571" s="341"/>
      <c r="B571" s="343"/>
      <c r="C571" s="36" t="s">
        <v>95</v>
      </c>
      <c r="D571" s="49">
        <v>0</v>
      </c>
      <c r="E571" s="49">
        <v>0</v>
      </c>
      <c r="F571" s="49">
        <v>0</v>
      </c>
      <c r="G571" s="51"/>
      <c r="H571" s="50">
        <v>0</v>
      </c>
      <c r="I571" s="50">
        <v>0</v>
      </c>
      <c r="J571" s="50">
        <v>0</v>
      </c>
      <c r="K571" s="51"/>
    </row>
    <row r="572" spans="1:11" ht="27.6" x14ac:dyDescent="0.25">
      <c r="A572" s="341"/>
      <c r="B572" s="343"/>
      <c r="C572" s="36" t="s">
        <v>96</v>
      </c>
      <c r="D572" s="49">
        <v>21358</v>
      </c>
      <c r="E572" s="49">
        <v>30751</v>
      </c>
      <c r="F572" s="49">
        <v>33334</v>
      </c>
      <c r="G572" s="51"/>
      <c r="H572" s="50">
        <v>30845</v>
      </c>
      <c r="I572" s="50">
        <v>40538</v>
      </c>
      <c r="J572" s="50">
        <v>43132</v>
      </c>
      <c r="K572" s="51"/>
    </row>
    <row r="573" spans="1:11" ht="13.8" x14ac:dyDescent="0.25">
      <c r="A573" s="341"/>
      <c r="B573" s="343"/>
      <c r="C573" s="36" t="s">
        <v>97</v>
      </c>
      <c r="D573" s="49">
        <v>0</v>
      </c>
      <c r="E573" s="49">
        <v>0</v>
      </c>
      <c r="F573" s="49">
        <v>0</v>
      </c>
      <c r="G573" s="51"/>
      <c r="H573" s="50">
        <v>0</v>
      </c>
      <c r="I573" s="50">
        <v>0</v>
      </c>
      <c r="J573" s="50">
        <v>0</v>
      </c>
      <c r="K573" s="51"/>
    </row>
    <row r="574" spans="1:11" ht="27.6" x14ac:dyDescent="0.25">
      <c r="A574" s="341"/>
      <c r="B574" s="343"/>
      <c r="C574" s="36" t="s">
        <v>98</v>
      </c>
      <c r="D574" s="49">
        <v>21358</v>
      </c>
      <c r="E574" s="49">
        <v>30751</v>
      </c>
      <c r="F574" s="49">
        <v>33334</v>
      </c>
      <c r="G574" s="51"/>
      <c r="H574" s="50">
        <v>30845</v>
      </c>
      <c r="I574" s="50">
        <v>40538</v>
      </c>
      <c r="J574" s="50">
        <v>43132</v>
      </c>
      <c r="K574" s="51"/>
    </row>
    <row r="575" spans="1:11" ht="27.6" x14ac:dyDescent="0.25">
      <c r="A575" s="341"/>
      <c r="B575" s="343"/>
      <c r="C575" s="36" t="s">
        <v>99</v>
      </c>
      <c r="D575" s="49">
        <v>21358</v>
      </c>
      <c r="E575" s="49">
        <v>30751</v>
      </c>
      <c r="F575" s="49">
        <v>33334</v>
      </c>
      <c r="G575" s="51"/>
      <c r="H575" s="50">
        <v>30845</v>
      </c>
      <c r="I575" s="50">
        <v>40538</v>
      </c>
      <c r="J575" s="50">
        <v>43132</v>
      </c>
      <c r="K575" s="51"/>
    </row>
    <row r="576" spans="1:11" ht="13.2" customHeight="1" x14ac:dyDescent="0.25">
      <c r="A576" s="341" t="s">
        <v>125</v>
      </c>
      <c r="B576" s="340" t="s">
        <v>104</v>
      </c>
      <c r="C576" s="340"/>
      <c r="D576" s="49">
        <f t="shared" ref="D576:F591" si="105">D474-D525</f>
        <v>112</v>
      </c>
      <c r="E576" s="49">
        <f t="shared" si="105"/>
        <v>180</v>
      </c>
      <c r="F576" s="49">
        <f t="shared" si="105"/>
        <v>220</v>
      </c>
      <c r="G576" s="51"/>
      <c r="H576" s="50">
        <f t="shared" ref="H576:J591" si="106">H474-H525</f>
        <v>157</v>
      </c>
      <c r="I576" s="50">
        <f t="shared" si="106"/>
        <v>231</v>
      </c>
      <c r="J576" s="50">
        <f t="shared" si="106"/>
        <v>280</v>
      </c>
      <c r="K576" s="51"/>
    </row>
    <row r="577" spans="1:11" ht="21.6" customHeight="1" x14ac:dyDescent="0.25">
      <c r="A577" s="341"/>
      <c r="B577" s="342" t="s">
        <v>107</v>
      </c>
      <c r="C577" s="342"/>
      <c r="D577" s="49">
        <f t="shared" si="105"/>
        <v>121</v>
      </c>
      <c r="E577" s="49">
        <f t="shared" si="105"/>
        <v>193</v>
      </c>
      <c r="F577" s="49">
        <f t="shared" si="105"/>
        <v>258</v>
      </c>
      <c r="G577" s="51"/>
      <c r="H577" s="50">
        <f t="shared" si="106"/>
        <v>169</v>
      </c>
      <c r="I577" s="50">
        <f t="shared" si="106"/>
        <v>248</v>
      </c>
      <c r="J577" s="50">
        <f t="shared" si="106"/>
        <v>328</v>
      </c>
      <c r="K577" s="51"/>
    </row>
    <row r="578" spans="1:11" ht="13.2" customHeight="1" x14ac:dyDescent="0.25">
      <c r="A578" s="341"/>
      <c r="B578" s="340" t="s">
        <v>77</v>
      </c>
      <c r="C578" s="340"/>
      <c r="D578" s="49">
        <f t="shared" si="105"/>
        <v>112</v>
      </c>
      <c r="E578" s="49">
        <f t="shared" si="105"/>
        <v>180</v>
      </c>
      <c r="F578" s="49">
        <f t="shared" si="105"/>
        <v>220</v>
      </c>
      <c r="G578" s="51"/>
      <c r="H578" s="50">
        <f t="shared" si="106"/>
        <v>157</v>
      </c>
      <c r="I578" s="50">
        <f t="shared" si="106"/>
        <v>231</v>
      </c>
      <c r="J578" s="50">
        <f t="shared" si="106"/>
        <v>280</v>
      </c>
      <c r="K578" s="51"/>
    </row>
    <row r="579" spans="1:11" ht="13.2" customHeight="1" x14ac:dyDescent="0.25">
      <c r="A579" s="341"/>
      <c r="B579" s="340" t="s">
        <v>78</v>
      </c>
      <c r="C579" s="340"/>
      <c r="D579" s="49">
        <f t="shared" si="105"/>
        <v>122</v>
      </c>
      <c r="E579" s="49">
        <f t="shared" si="105"/>
        <v>195</v>
      </c>
      <c r="F579" s="49">
        <f t="shared" si="105"/>
        <v>239</v>
      </c>
      <c r="G579" s="51"/>
      <c r="H579" s="50">
        <f t="shared" si="106"/>
        <v>171</v>
      </c>
      <c r="I579" s="50">
        <f t="shared" si="106"/>
        <v>250</v>
      </c>
      <c r="J579" s="50">
        <f t="shared" si="106"/>
        <v>303</v>
      </c>
      <c r="K579" s="51"/>
    </row>
    <row r="580" spans="1:11" ht="13.2" customHeight="1" x14ac:dyDescent="0.25">
      <c r="A580" s="341"/>
      <c r="B580" s="340" t="s">
        <v>79</v>
      </c>
      <c r="C580" s="340"/>
      <c r="D580" s="49">
        <f t="shared" si="105"/>
        <v>184</v>
      </c>
      <c r="E580" s="49">
        <f t="shared" si="105"/>
        <v>294</v>
      </c>
      <c r="F580" s="49">
        <f t="shared" si="105"/>
        <v>361</v>
      </c>
      <c r="G580" s="51"/>
      <c r="H580" s="50">
        <f t="shared" si="106"/>
        <v>258</v>
      </c>
      <c r="I580" s="50">
        <f t="shared" si="106"/>
        <v>378</v>
      </c>
      <c r="J580" s="50">
        <f t="shared" si="106"/>
        <v>458</v>
      </c>
      <c r="K580" s="51"/>
    </row>
    <row r="581" spans="1:11" ht="13.2" customHeight="1" x14ac:dyDescent="0.25">
      <c r="A581" s="341"/>
      <c r="B581" s="340" t="s">
        <v>80</v>
      </c>
      <c r="C581" s="340"/>
      <c r="D581" s="49">
        <f t="shared" si="105"/>
        <v>275</v>
      </c>
      <c r="E581" s="49">
        <f t="shared" si="105"/>
        <v>436</v>
      </c>
      <c r="F581" s="49">
        <f t="shared" si="105"/>
        <v>537</v>
      </c>
      <c r="G581" s="51"/>
      <c r="H581" s="50">
        <f t="shared" si="106"/>
        <v>385</v>
      </c>
      <c r="I581" s="50">
        <f t="shared" si="106"/>
        <v>561</v>
      </c>
      <c r="J581" s="50">
        <f t="shared" si="106"/>
        <v>682</v>
      </c>
      <c r="K581" s="51"/>
    </row>
    <row r="582" spans="1:11" ht="13.2" customHeight="1" x14ac:dyDescent="0.25">
      <c r="A582" s="341"/>
      <c r="B582" s="340" t="s">
        <v>81</v>
      </c>
      <c r="C582" s="340"/>
      <c r="D582" s="49">
        <f t="shared" si="105"/>
        <v>145</v>
      </c>
      <c r="E582" s="49">
        <f t="shared" si="105"/>
        <v>230</v>
      </c>
      <c r="F582" s="49">
        <f t="shared" si="105"/>
        <v>283</v>
      </c>
      <c r="G582" s="51"/>
      <c r="H582" s="50">
        <f t="shared" si="106"/>
        <v>203</v>
      </c>
      <c r="I582" s="50">
        <f t="shared" si="106"/>
        <v>296</v>
      </c>
      <c r="J582" s="50">
        <f t="shared" si="106"/>
        <v>359</v>
      </c>
      <c r="K582" s="51"/>
    </row>
    <row r="583" spans="1:11" ht="13.2" customHeight="1" x14ac:dyDescent="0.25">
      <c r="A583" s="341"/>
      <c r="B583" s="340" t="s">
        <v>82</v>
      </c>
      <c r="C583" s="340"/>
      <c r="D583" s="49">
        <f t="shared" si="105"/>
        <v>166</v>
      </c>
      <c r="E583" s="49">
        <f t="shared" si="105"/>
        <v>261</v>
      </c>
      <c r="F583" s="49">
        <f t="shared" si="105"/>
        <v>323</v>
      </c>
      <c r="G583" s="51"/>
      <c r="H583" s="50">
        <f t="shared" si="106"/>
        <v>232</v>
      </c>
      <c r="I583" s="50">
        <f t="shared" si="106"/>
        <v>335</v>
      </c>
      <c r="J583" s="50">
        <f t="shared" si="106"/>
        <v>410</v>
      </c>
      <c r="K583" s="51"/>
    </row>
    <row r="584" spans="1:11" ht="13.2" customHeight="1" x14ac:dyDescent="0.25">
      <c r="A584" s="341"/>
      <c r="B584" s="340" t="s">
        <v>83</v>
      </c>
      <c r="C584" s="340"/>
      <c r="D584" s="49">
        <f t="shared" si="105"/>
        <v>199</v>
      </c>
      <c r="E584" s="49">
        <f t="shared" si="105"/>
        <v>312</v>
      </c>
      <c r="F584" s="49">
        <f t="shared" si="105"/>
        <v>385</v>
      </c>
      <c r="G584" s="51"/>
      <c r="H584" s="50">
        <f t="shared" si="106"/>
        <v>278</v>
      </c>
      <c r="I584" s="50">
        <f t="shared" si="106"/>
        <v>400</v>
      </c>
      <c r="J584" s="50">
        <f t="shared" si="106"/>
        <v>489</v>
      </c>
      <c r="K584" s="51"/>
    </row>
    <row r="585" spans="1:11" ht="13.2" customHeight="1" x14ac:dyDescent="0.25">
      <c r="A585" s="341"/>
      <c r="B585" s="340" t="s">
        <v>84</v>
      </c>
      <c r="C585" s="340"/>
      <c r="D585" s="49">
        <f t="shared" si="105"/>
        <v>269</v>
      </c>
      <c r="E585" s="49">
        <f t="shared" si="105"/>
        <v>421</v>
      </c>
      <c r="F585" s="49">
        <f t="shared" si="105"/>
        <v>522</v>
      </c>
      <c r="G585" s="51"/>
      <c r="H585" s="50">
        <f t="shared" si="106"/>
        <v>377</v>
      </c>
      <c r="I585" s="50">
        <f t="shared" si="106"/>
        <v>542</v>
      </c>
      <c r="J585" s="50">
        <f t="shared" si="106"/>
        <v>663</v>
      </c>
      <c r="K585" s="51"/>
    </row>
    <row r="586" spans="1:11" ht="13.2" customHeight="1" x14ac:dyDescent="0.25">
      <c r="A586" s="341"/>
      <c r="B586" s="340" t="s">
        <v>85</v>
      </c>
      <c r="C586" s="340"/>
      <c r="D586" s="49">
        <f t="shared" si="105"/>
        <v>420</v>
      </c>
      <c r="E586" s="49">
        <f t="shared" si="105"/>
        <v>658</v>
      </c>
      <c r="F586" s="49">
        <f t="shared" si="105"/>
        <v>814</v>
      </c>
      <c r="G586" s="51"/>
      <c r="H586" s="50">
        <f t="shared" si="106"/>
        <v>588</v>
      </c>
      <c r="I586" s="50">
        <f t="shared" si="106"/>
        <v>846</v>
      </c>
      <c r="J586" s="50">
        <f t="shared" si="106"/>
        <v>1034</v>
      </c>
      <c r="K586" s="51"/>
    </row>
    <row r="587" spans="1:11" ht="13.2" customHeight="1" x14ac:dyDescent="0.25">
      <c r="A587" s="341"/>
      <c r="B587" s="340" t="s">
        <v>86</v>
      </c>
      <c r="C587" s="340"/>
      <c r="D587" s="49">
        <f t="shared" si="105"/>
        <v>112</v>
      </c>
      <c r="E587" s="49">
        <f t="shared" si="105"/>
        <v>122</v>
      </c>
      <c r="F587" s="49">
        <f t="shared" si="105"/>
        <v>124</v>
      </c>
      <c r="G587" s="51"/>
      <c r="H587" s="50">
        <f t="shared" si="106"/>
        <v>112</v>
      </c>
      <c r="I587" s="50">
        <f t="shared" si="106"/>
        <v>122</v>
      </c>
      <c r="J587" s="50">
        <f t="shared" si="106"/>
        <v>124</v>
      </c>
      <c r="K587" s="51"/>
    </row>
    <row r="588" spans="1:11" ht="13.2" customHeight="1" x14ac:dyDescent="0.25">
      <c r="A588" s="341"/>
      <c r="B588" s="340" t="s">
        <v>87</v>
      </c>
      <c r="C588" s="340"/>
      <c r="D588" s="49">
        <f t="shared" si="105"/>
        <v>115</v>
      </c>
      <c r="E588" s="49">
        <f t="shared" si="105"/>
        <v>126</v>
      </c>
      <c r="F588" s="49">
        <f t="shared" si="105"/>
        <v>129</v>
      </c>
      <c r="G588" s="51"/>
      <c r="H588" s="50">
        <f t="shared" si="106"/>
        <v>117</v>
      </c>
      <c r="I588" s="50">
        <f t="shared" si="106"/>
        <v>129</v>
      </c>
      <c r="J588" s="50">
        <f t="shared" si="106"/>
        <v>131</v>
      </c>
      <c r="K588" s="51"/>
    </row>
    <row r="589" spans="1:11" ht="13.2" customHeight="1" x14ac:dyDescent="0.25">
      <c r="A589" s="341"/>
      <c r="B589" s="340" t="s">
        <v>88</v>
      </c>
      <c r="C589" s="340"/>
      <c r="D589" s="49">
        <f t="shared" si="105"/>
        <v>681</v>
      </c>
      <c r="E589" s="49">
        <f t="shared" si="105"/>
        <v>880</v>
      </c>
      <c r="F589" s="49">
        <f t="shared" si="105"/>
        <v>969</v>
      </c>
      <c r="G589" s="51"/>
      <c r="H589" s="50">
        <f t="shared" si="106"/>
        <v>683</v>
      </c>
      <c r="I589" s="50">
        <f t="shared" si="106"/>
        <v>882</v>
      </c>
      <c r="J589" s="50">
        <f t="shared" si="106"/>
        <v>972</v>
      </c>
      <c r="K589" s="51"/>
    </row>
    <row r="590" spans="1:11" ht="13.2" customHeight="1" x14ac:dyDescent="0.25">
      <c r="A590" s="341"/>
      <c r="B590" s="340" t="s">
        <v>89</v>
      </c>
      <c r="C590" s="340"/>
      <c r="D590" s="49">
        <f t="shared" si="105"/>
        <v>25</v>
      </c>
      <c r="E590" s="49">
        <f t="shared" si="105"/>
        <v>46</v>
      </c>
      <c r="F590" s="49">
        <f t="shared" si="105"/>
        <v>52</v>
      </c>
      <c r="G590" s="51"/>
      <c r="H590" s="50">
        <f t="shared" si="106"/>
        <v>26</v>
      </c>
      <c r="I590" s="50">
        <f t="shared" si="106"/>
        <v>48</v>
      </c>
      <c r="J590" s="50">
        <f t="shared" si="106"/>
        <v>56</v>
      </c>
      <c r="K590" s="51"/>
    </row>
    <row r="591" spans="1:11" ht="13.8" customHeight="1" x14ac:dyDescent="0.25">
      <c r="A591" s="341"/>
      <c r="B591" s="343" t="s">
        <v>90</v>
      </c>
      <c r="C591" s="36" t="s">
        <v>91</v>
      </c>
      <c r="D591" s="49">
        <f t="shared" si="105"/>
        <v>160</v>
      </c>
      <c r="E591" s="49">
        <f t="shared" si="105"/>
        <v>259</v>
      </c>
      <c r="F591" s="49">
        <f t="shared" si="105"/>
        <v>315</v>
      </c>
      <c r="G591" s="51"/>
      <c r="H591" s="50">
        <f t="shared" si="106"/>
        <v>225</v>
      </c>
      <c r="I591" s="50">
        <f t="shared" si="106"/>
        <v>332</v>
      </c>
      <c r="J591" s="50">
        <f t="shared" si="106"/>
        <v>401</v>
      </c>
      <c r="K591" s="51"/>
    </row>
    <row r="592" spans="1:11" ht="13.8" x14ac:dyDescent="0.25">
      <c r="A592" s="341"/>
      <c r="B592" s="343"/>
      <c r="C592" s="36" t="s">
        <v>92</v>
      </c>
      <c r="D592" s="49">
        <f t="shared" ref="D592:F598" si="107">D490-D541</f>
        <v>130</v>
      </c>
      <c r="E592" s="49">
        <f t="shared" si="107"/>
        <v>209</v>
      </c>
      <c r="F592" s="49">
        <f t="shared" si="107"/>
        <v>255</v>
      </c>
      <c r="G592" s="51"/>
      <c r="H592" s="50">
        <f t="shared" ref="H592:J598" si="108">H490-H541</f>
        <v>182</v>
      </c>
      <c r="I592" s="50">
        <f t="shared" si="108"/>
        <v>268</v>
      </c>
      <c r="J592" s="50">
        <f t="shared" si="108"/>
        <v>324</v>
      </c>
      <c r="K592" s="51"/>
    </row>
    <row r="593" spans="1:11" ht="13.8" x14ac:dyDescent="0.25">
      <c r="A593" s="341"/>
      <c r="B593" s="343"/>
      <c r="C593" s="36" t="s">
        <v>93</v>
      </c>
      <c r="D593" s="49">
        <f t="shared" si="107"/>
        <v>203</v>
      </c>
      <c r="E593" s="49">
        <f t="shared" si="107"/>
        <v>321</v>
      </c>
      <c r="F593" s="49">
        <f t="shared" si="107"/>
        <v>382</v>
      </c>
      <c r="G593" s="51"/>
      <c r="H593" s="50">
        <f t="shared" si="108"/>
        <v>285</v>
      </c>
      <c r="I593" s="50">
        <f t="shared" si="108"/>
        <v>413</v>
      </c>
      <c r="J593" s="50">
        <f t="shared" si="108"/>
        <v>485</v>
      </c>
      <c r="K593" s="51"/>
    </row>
    <row r="594" spans="1:11" ht="13.8" x14ac:dyDescent="0.25">
      <c r="A594" s="341"/>
      <c r="B594" s="343"/>
      <c r="C594" s="36" t="s">
        <v>94</v>
      </c>
      <c r="D594" s="49">
        <f t="shared" si="107"/>
        <v>164</v>
      </c>
      <c r="E594" s="49">
        <f t="shared" si="107"/>
        <v>259</v>
      </c>
      <c r="F594" s="49">
        <f t="shared" si="107"/>
        <v>308</v>
      </c>
      <c r="G594" s="51"/>
      <c r="H594" s="50">
        <f t="shared" si="108"/>
        <v>230</v>
      </c>
      <c r="I594" s="50">
        <f t="shared" si="108"/>
        <v>334</v>
      </c>
      <c r="J594" s="50">
        <f t="shared" si="108"/>
        <v>392</v>
      </c>
      <c r="K594" s="51"/>
    </row>
    <row r="595" spans="1:11" ht="13.8" x14ac:dyDescent="0.25">
      <c r="A595" s="341"/>
      <c r="B595" s="343"/>
      <c r="C595" s="36" t="s">
        <v>95</v>
      </c>
      <c r="D595" s="49">
        <f t="shared" si="107"/>
        <v>130</v>
      </c>
      <c r="E595" s="49">
        <f t="shared" si="107"/>
        <v>209</v>
      </c>
      <c r="F595" s="49">
        <f t="shared" si="107"/>
        <v>255</v>
      </c>
      <c r="G595" s="51"/>
      <c r="H595" s="50">
        <f t="shared" si="108"/>
        <v>182</v>
      </c>
      <c r="I595" s="50">
        <f t="shared" si="108"/>
        <v>268</v>
      </c>
      <c r="J595" s="50">
        <f t="shared" si="108"/>
        <v>324</v>
      </c>
      <c r="K595" s="51"/>
    </row>
    <row r="596" spans="1:11" ht="27.6" x14ac:dyDescent="0.25">
      <c r="A596" s="341"/>
      <c r="B596" s="343"/>
      <c r="C596" s="36" t="s">
        <v>96</v>
      </c>
      <c r="D596" s="49">
        <f t="shared" si="107"/>
        <v>160</v>
      </c>
      <c r="E596" s="49">
        <f t="shared" si="107"/>
        <v>259</v>
      </c>
      <c r="F596" s="49">
        <f t="shared" si="107"/>
        <v>315</v>
      </c>
      <c r="G596" s="51"/>
      <c r="H596" s="50">
        <f t="shared" si="108"/>
        <v>225</v>
      </c>
      <c r="I596" s="50">
        <f t="shared" si="108"/>
        <v>332</v>
      </c>
      <c r="J596" s="50">
        <f t="shared" si="108"/>
        <v>401</v>
      </c>
      <c r="K596" s="51"/>
    </row>
    <row r="597" spans="1:11" ht="13.8" x14ac:dyDescent="0.25">
      <c r="A597" s="341"/>
      <c r="B597" s="343"/>
      <c r="C597" s="36" t="s">
        <v>97</v>
      </c>
      <c r="D597" s="49">
        <f t="shared" si="107"/>
        <v>130</v>
      </c>
      <c r="E597" s="49">
        <f t="shared" si="107"/>
        <v>209</v>
      </c>
      <c r="F597" s="49">
        <f t="shared" si="107"/>
        <v>255</v>
      </c>
      <c r="G597" s="51"/>
      <c r="H597" s="50">
        <f t="shared" si="108"/>
        <v>182</v>
      </c>
      <c r="I597" s="50">
        <f t="shared" si="108"/>
        <v>268</v>
      </c>
      <c r="J597" s="50">
        <f t="shared" si="108"/>
        <v>324</v>
      </c>
      <c r="K597" s="51"/>
    </row>
    <row r="598" spans="1:11" ht="27.6" x14ac:dyDescent="0.25">
      <c r="A598" s="341"/>
      <c r="B598" s="343"/>
      <c r="C598" s="36" t="s">
        <v>98</v>
      </c>
      <c r="D598" s="49">
        <f t="shared" si="107"/>
        <v>160</v>
      </c>
      <c r="E598" s="49">
        <f t="shared" si="107"/>
        <v>259</v>
      </c>
      <c r="F598" s="49">
        <f t="shared" si="107"/>
        <v>315</v>
      </c>
      <c r="G598" s="51"/>
      <c r="H598" s="50">
        <f t="shared" si="108"/>
        <v>225</v>
      </c>
      <c r="I598" s="50">
        <f t="shared" si="108"/>
        <v>332</v>
      </c>
      <c r="J598" s="50">
        <f t="shared" si="108"/>
        <v>401</v>
      </c>
      <c r="K598" s="51"/>
    </row>
    <row r="599" spans="1:11" ht="27.6" x14ac:dyDescent="0.25">
      <c r="A599" s="341"/>
      <c r="B599" s="343"/>
      <c r="C599" s="36" t="s">
        <v>99</v>
      </c>
      <c r="D599" s="49"/>
      <c r="E599" s="49"/>
      <c r="F599" s="49"/>
      <c r="G599" s="51"/>
      <c r="H599" s="50"/>
      <c r="I599" s="50"/>
      <c r="J599" s="50"/>
      <c r="K599" s="51"/>
    </row>
    <row r="600" spans="1:11" ht="13.8" customHeight="1" x14ac:dyDescent="0.25">
      <c r="A600" s="341"/>
      <c r="B600" s="343" t="s">
        <v>100</v>
      </c>
      <c r="C600" s="36" t="s">
        <v>91</v>
      </c>
      <c r="D600" s="49">
        <f t="shared" ref="D600:F607" si="109">D498-D549</f>
        <v>718</v>
      </c>
      <c r="E600" s="49">
        <f t="shared" si="109"/>
        <v>1033</v>
      </c>
      <c r="F600" s="49">
        <f t="shared" si="109"/>
        <v>1121</v>
      </c>
      <c r="G600" s="51"/>
      <c r="H600" s="50">
        <f t="shared" ref="H600:J607" si="110">H498-H549</f>
        <v>1037</v>
      </c>
      <c r="I600" s="50">
        <f t="shared" si="110"/>
        <v>1363</v>
      </c>
      <c r="J600" s="50">
        <f t="shared" si="110"/>
        <v>1450</v>
      </c>
      <c r="K600" s="51"/>
    </row>
    <row r="601" spans="1:11" ht="13.8" x14ac:dyDescent="0.25">
      <c r="A601" s="341"/>
      <c r="B601" s="343"/>
      <c r="C601" s="36" t="s">
        <v>92</v>
      </c>
      <c r="D601" s="49">
        <f t="shared" si="109"/>
        <v>616</v>
      </c>
      <c r="E601" s="49">
        <f t="shared" si="109"/>
        <v>887</v>
      </c>
      <c r="F601" s="49">
        <f t="shared" si="109"/>
        <v>963</v>
      </c>
      <c r="G601" s="51"/>
      <c r="H601" s="50">
        <f t="shared" si="110"/>
        <v>890</v>
      </c>
      <c r="I601" s="50">
        <f t="shared" si="110"/>
        <v>1169</v>
      </c>
      <c r="J601" s="50">
        <f t="shared" si="110"/>
        <v>1245</v>
      </c>
      <c r="K601" s="51"/>
    </row>
    <row r="602" spans="1:11" ht="13.8" x14ac:dyDescent="0.25">
      <c r="A602" s="341"/>
      <c r="B602" s="343"/>
      <c r="C602" s="36" t="s">
        <v>93</v>
      </c>
      <c r="D602" s="49">
        <f t="shared" si="109"/>
        <v>525</v>
      </c>
      <c r="E602" s="49">
        <f t="shared" si="109"/>
        <v>756</v>
      </c>
      <c r="F602" s="49">
        <f t="shared" si="109"/>
        <v>821</v>
      </c>
      <c r="G602" s="51"/>
      <c r="H602" s="50">
        <f t="shared" si="110"/>
        <v>758</v>
      </c>
      <c r="I602" s="50">
        <f t="shared" si="110"/>
        <v>997</v>
      </c>
      <c r="J602" s="50">
        <f t="shared" si="110"/>
        <v>1062</v>
      </c>
      <c r="K602" s="51"/>
    </row>
    <row r="603" spans="1:11" ht="13.8" x14ac:dyDescent="0.25">
      <c r="A603" s="341"/>
      <c r="B603" s="343"/>
      <c r="C603" s="36" t="s">
        <v>94</v>
      </c>
      <c r="D603" s="49">
        <f t="shared" si="109"/>
        <v>396</v>
      </c>
      <c r="E603" s="49">
        <f t="shared" si="109"/>
        <v>569</v>
      </c>
      <c r="F603" s="49">
        <f t="shared" si="109"/>
        <v>618</v>
      </c>
      <c r="G603" s="51"/>
      <c r="H603" s="50">
        <f t="shared" si="110"/>
        <v>570</v>
      </c>
      <c r="I603" s="50">
        <f t="shared" si="110"/>
        <v>751</v>
      </c>
      <c r="J603" s="50">
        <f t="shared" si="110"/>
        <v>799</v>
      </c>
      <c r="K603" s="51"/>
    </row>
    <row r="604" spans="1:11" ht="13.8" x14ac:dyDescent="0.25">
      <c r="A604" s="341"/>
      <c r="B604" s="343"/>
      <c r="C604" s="36" t="s">
        <v>95</v>
      </c>
      <c r="D604" s="49">
        <f t="shared" si="109"/>
        <v>362</v>
      </c>
      <c r="E604" s="49">
        <f t="shared" si="109"/>
        <v>521</v>
      </c>
      <c r="F604" s="49">
        <f t="shared" si="109"/>
        <v>565</v>
      </c>
      <c r="G604" s="51"/>
      <c r="H604" s="50">
        <f t="shared" si="110"/>
        <v>522</v>
      </c>
      <c r="I604" s="50">
        <f t="shared" si="110"/>
        <v>687</v>
      </c>
      <c r="J604" s="50">
        <f t="shared" si="110"/>
        <v>732</v>
      </c>
      <c r="K604" s="51"/>
    </row>
    <row r="605" spans="1:11" ht="27.6" x14ac:dyDescent="0.25">
      <c r="A605" s="341"/>
      <c r="B605" s="343"/>
      <c r="C605" s="36" t="s">
        <v>96</v>
      </c>
      <c r="D605" s="49">
        <f t="shared" si="109"/>
        <v>860</v>
      </c>
      <c r="E605" s="49">
        <f t="shared" si="109"/>
        <v>1239</v>
      </c>
      <c r="F605" s="49">
        <f t="shared" si="109"/>
        <v>1343</v>
      </c>
      <c r="G605" s="51"/>
      <c r="H605" s="50">
        <f t="shared" si="110"/>
        <v>1243</v>
      </c>
      <c r="I605" s="50">
        <f t="shared" si="110"/>
        <v>1634</v>
      </c>
      <c r="J605" s="50">
        <f t="shared" si="110"/>
        <v>1738</v>
      </c>
      <c r="K605" s="51"/>
    </row>
    <row r="606" spans="1:11" ht="13.8" x14ac:dyDescent="0.25">
      <c r="A606" s="341"/>
      <c r="B606" s="343"/>
      <c r="C606" s="36" t="s">
        <v>97</v>
      </c>
      <c r="D606" s="49">
        <f t="shared" si="109"/>
        <v>362</v>
      </c>
      <c r="E606" s="49">
        <f t="shared" si="109"/>
        <v>521</v>
      </c>
      <c r="F606" s="49">
        <f t="shared" si="109"/>
        <v>565</v>
      </c>
      <c r="G606" s="51"/>
      <c r="H606" s="50">
        <f t="shared" si="110"/>
        <v>522</v>
      </c>
      <c r="I606" s="50">
        <f t="shared" si="110"/>
        <v>687</v>
      </c>
      <c r="J606" s="50">
        <f t="shared" si="110"/>
        <v>732</v>
      </c>
      <c r="K606" s="51"/>
    </row>
    <row r="607" spans="1:11" ht="27.6" x14ac:dyDescent="0.25">
      <c r="A607" s="341"/>
      <c r="B607" s="343"/>
      <c r="C607" s="36" t="s">
        <v>98</v>
      </c>
      <c r="D607" s="49">
        <f t="shared" si="109"/>
        <v>362</v>
      </c>
      <c r="E607" s="49">
        <f t="shared" si="109"/>
        <v>521</v>
      </c>
      <c r="F607" s="49">
        <f t="shared" si="109"/>
        <v>565</v>
      </c>
      <c r="G607" s="51"/>
      <c r="H607" s="50">
        <f t="shared" si="110"/>
        <v>522</v>
      </c>
      <c r="I607" s="50">
        <f t="shared" si="110"/>
        <v>687</v>
      </c>
      <c r="J607" s="50">
        <f t="shared" si="110"/>
        <v>732</v>
      </c>
      <c r="K607" s="51"/>
    </row>
    <row r="608" spans="1:11" ht="27.6" x14ac:dyDescent="0.25">
      <c r="A608" s="341"/>
      <c r="B608" s="343"/>
      <c r="C608" s="36" t="s">
        <v>99</v>
      </c>
      <c r="D608" s="49"/>
      <c r="E608" s="49"/>
      <c r="F608" s="49"/>
      <c r="G608" s="51"/>
      <c r="H608" s="50"/>
      <c r="I608" s="50"/>
      <c r="J608" s="50"/>
      <c r="K608" s="51"/>
    </row>
    <row r="609" spans="1:11" ht="13.8" customHeight="1" x14ac:dyDescent="0.25">
      <c r="A609" s="341"/>
      <c r="B609" s="343" t="s">
        <v>101</v>
      </c>
      <c r="C609" s="36" t="s">
        <v>91</v>
      </c>
      <c r="D609" s="49">
        <f t="shared" ref="D609:F612" si="111">D507-D558</f>
        <v>860</v>
      </c>
      <c r="E609" s="49">
        <f t="shared" si="111"/>
        <v>1239</v>
      </c>
      <c r="F609" s="49">
        <f t="shared" si="111"/>
        <v>1343</v>
      </c>
      <c r="G609" s="51"/>
      <c r="H609" s="50">
        <f t="shared" ref="H609:J612" si="112">H507-H558</f>
        <v>1243</v>
      </c>
      <c r="I609" s="50">
        <f t="shared" si="112"/>
        <v>1634</v>
      </c>
      <c r="J609" s="50">
        <f t="shared" si="112"/>
        <v>1738</v>
      </c>
      <c r="K609" s="51"/>
    </row>
    <row r="610" spans="1:11" ht="13.8" x14ac:dyDescent="0.25">
      <c r="A610" s="341"/>
      <c r="B610" s="343"/>
      <c r="C610" s="36" t="s">
        <v>92</v>
      </c>
      <c r="D610" s="49">
        <f t="shared" si="111"/>
        <v>860</v>
      </c>
      <c r="E610" s="49">
        <f t="shared" si="111"/>
        <v>1239</v>
      </c>
      <c r="F610" s="49">
        <f t="shared" si="111"/>
        <v>1343</v>
      </c>
      <c r="G610" s="51"/>
      <c r="H610" s="50">
        <f t="shared" si="112"/>
        <v>1243</v>
      </c>
      <c r="I610" s="50">
        <f t="shared" si="112"/>
        <v>1634</v>
      </c>
      <c r="J610" s="50">
        <f t="shared" si="112"/>
        <v>1738</v>
      </c>
      <c r="K610" s="51"/>
    </row>
    <row r="611" spans="1:11" ht="13.8" x14ac:dyDescent="0.25">
      <c r="A611" s="341"/>
      <c r="B611" s="343"/>
      <c r="C611" s="36" t="s">
        <v>93</v>
      </c>
      <c r="D611" s="49">
        <f t="shared" si="111"/>
        <v>673</v>
      </c>
      <c r="E611" s="49">
        <f t="shared" si="111"/>
        <v>970</v>
      </c>
      <c r="F611" s="49">
        <f t="shared" si="111"/>
        <v>1052</v>
      </c>
      <c r="G611" s="51"/>
      <c r="H611" s="50">
        <f t="shared" si="112"/>
        <v>973</v>
      </c>
      <c r="I611" s="50">
        <f t="shared" si="112"/>
        <v>1278</v>
      </c>
      <c r="J611" s="50">
        <f t="shared" si="112"/>
        <v>1361</v>
      </c>
      <c r="K611" s="51"/>
    </row>
    <row r="612" spans="1:11" ht="13.8" x14ac:dyDescent="0.25">
      <c r="A612" s="341"/>
      <c r="B612" s="343"/>
      <c r="C612" s="36" t="s">
        <v>94</v>
      </c>
      <c r="D612" s="49">
        <f t="shared" si="111"/>
        <v>525</v>
      </c>
      <c r="E612" s="49">
        <f t="shared" si="111"/>
        <v>756</v>
      </c>
      <c r="F612" s="49">
        <f t="shared" si="111"/>
        <v>821</v>
      </c>
      <c r="G612" s="51"/>
      <c r="H612" s="50">
        <f t="shared" si="112"/>
        <v>758</v>
      </c>
      <c r="I612" s="50">
        <f t="shared" si="112"/>
        <v>997</v>
      </c>
      <c r="J612" s="50">
        <f t="shared" si="112"/>
        <v>1062</v>
      </c>
      <c r="K612" s="51"/>
    </row>
    <row r="613" spans="1:11" ht="13.8" x14ac:dyDescent="0.25">
      <c r="A613" s="341"/>
      <c r="B613" s="343"/>
      <c r="C613" s="36" t="s">
        <v>95</v>
      </c>
      <c r="D613" s="49"/>
      <c r="E613" s="49"/>
      <c r="F613" s="49"/>
      <c r="G613" s="51"/>
      <c r="H613" s="50"/>
      <c r="I613" s="50"/>
      <c r="J613" s="50"/>
      <c r="K613" s="51"/>
    </row>
    <row r="614" spans="1:11" ht="27.6" x14ac:dyDescent="0.25">
      <c r="A614" s="341"/>
      <c r="B614" s="343"/>
      <c r="C614" s="36" t="s">
        <v>96</v>
      </c>
      <c r="D614" s="49">
        <f>D512-D563</f>
        <v>860</v>
      </c>
      <c r="E614" s="49">
        <f>E512-E563</f>
        <v>1239</v>
      </c>
      <c r="F614" s="49">
        <f>F512-F563</f>
        <v>1343</v>
      </c>
      <c r="G614" s="51"/>
      <c r="H614" s="50">
        <f>H512-H563</f>
        <v>1243</v>
      </c>
      <c r="I614" s="50">
        <f>I512-I563</f>
        <v>1634</v>
      </c>
      <c r="J614" s="50">
        <f>J512-J563</f>
        <v>1738</v>
      </c>
      <c r="K614" s="51"/>
    </row>
    <row r="615" spans="1:11" ht="13.8" x14ac:dyDescent="0.25">
      <c r="A615" s="341"/>
      <c r="B615" s="343"/>
      <c r="C615" s="36" t="s">
        <v>97</v>
      </c>
      <c r="D615" s="49"/>
      <c r="E615" s="49"/>
      <c r="F615" s="49"/>
      <c r="G615" s="51"/>
      <c r="H615" s="50"/>
      <c r="I615" s="50"/>
      <c r="J615" s="50"/>
      <c r="K615" s="51"/>
    </row>
    <row r="616" spans="1:11" ht="27.6" x14ac:dyDescent="0.25">
      <c r="A616" s="341"/>
      <c r="B616" s="343"/>
      <c r="C616" s="36" t="s">
        <v>98</v>
      </c>
      <c r="D616" s="49">
        <f t="shared" ref="D616:F618" si="113">D514-D565</f>
        <v>481</v>
      </c>
      <c r="E616" s="49">
        <f t="shared" si="113"/>
        <v>692</v>
      </c>
      <c r="F616" s="49">
        <f t="shared" si="113"/>
        <v>751</v>
      </c>
      <c r="G616" s="51"/>
      <c r="H616" s="50">
        <f t="shared" ref="H616:J618" si="114">H514-H565</f>
        <v>693</v>
      </c>
      <c r="I616" s="50">
        <f t="shared" si="114"/>
        <v>912</v>
      </c>
      <c r="J616" s="50">
        <f t="shared" si="114"/>
        <v>971</v>
      </c>
      <c r="K616" s="51"/>
    </row>
    <row r="617" spans="1:11" ht="27.6" x14ac:dyDescent="0.25">
      <c r="A617" s="341"/>
      <c r="B617" s="343"/>
      <c r="C617" s="36" t="s">
        <v>99</v>
      </c>
      <c r="D617" s="49">
        <f t="shared" si="113"/>
        <v>362</v>
      </c>
      <c r="E617" s="49">
        <f t="shared" si="113"/>
        <v>521</v>
      </c>
      <c r="F617" s="49">
        <f t="shared" si="113"/>
        <v>565</v>
      </c>
      <c r="G617" s="51"/>
      <c r="H617" s="50">
        <f t="shared" si="114"/>
        <v>522</v>
      </c>
      <c r="I617" s="50">
        <f t="shared" si="114"/>
        <v>687</v>
      </c>
      <c r="J617" s="50">
        <f t="shared" si="114"/>
        <v>732</v>
      </c>
      <c r="K617" s="51"/>
    </row>
    <row r="618" spans="1:11" ht="13.8" customHeight="1" x14ac:dyDescent="0.25">
      <c r="A618" s="341"/>
      <c r="B618" s="343" t="s">
        <v>102</v>
      </c>
      <c r="C618" s="36" t="s">
        <v>91</v>
      </c>
      <c r="D618" s="49">
        <f t="shared" si="113"/>
        <v>860</v>
      </c>
      <c r="E618" s="49">
        <f t="shared" si="113"/>
        <v>1239</v>
      </c>
      <c r="F618" s="49">
        <f t="shared" si="113"/>
        <v>1343</v>
      </c>
      <c r="G618" s="51"/>
      <c r="H618" s="50">
        <f t="shared" si="114"/>
        <v>1243</v>
      </c>
      <c r="I618" s="50">
        <f t="shared" si="114"/>
        <v>1634</v>
      </c>
      <c r="J618" s="50">
        <f t="shared" si="114"/>
        <v>1738</v>
      </c>
      <c r="K618" s="51"/>
    </row>
    <row r="619" spans="1:11" ht="13.8" x14ac:dyDescent="0.25">
      <c r="A619" s="341"/>
      <c r="B619" s="343"/>
      <c r="C619" s="36" t="s">
        <v>92</v>
      </c>
      <c r="D619" s="49"/>
      <c r="E619" s="49"/>
      <c r="F619" s="49"/>
      <c r="G619" s="51"/>
      <c r="H619" s="50"/>
      <c r="I619" s="50"/>
      <c r="J619" s="50"/>
      <c r="K619" s="51"/>
    </row>
    <row r="620" spans="1:11" ht="13.8" x14ac:dyDescent="0.25">
      <c r="A620" s="341"/>
      <c r="B620" s="343"/>
      <c r="C620" s="36" t="s">
        <v>93</v>
      </c>
      <c r="D620" s="49">
        <f>D518-D569</f>
        <v>941</v>
      </c>
      <c r="E620" s="49">
        <f>E518-E569</f>
        <v>1355</v>
      </c>
      <c r="F620" s="49">
        <f>F518-F569</f>
        <v>1468</v>
      </c>
      <c r="G620" s="51"/>
      <c r="H620" s="50">
        <f>H518-H569</f>
        <v>1359</v>
      </c>
      <c r="I620" s="50">
        <f>I518-I569</f>
        <v>1787</v>
      </c>
      <c r="J620" s="50">
        <f>J518-J569</f>
        <v>1901</v>
      </c>
      <c r="K620" s="51"/>
    </row>
    <row r="621" spans="1:11" ht="13.8" x14ac:dyDescent="0.25">
      <c r="A621" s="341"/>
      <c r="B621" s="343"/>
      <c r="C621" s="36" t="s">
        <v>94</v>
      </c>
      <c r="D621" s="49"/>
      <c r="E621" s="49"/>
      <c r="F621" s="49"/>
      <c r="G621" s="51"/>
      <c r="H621" s="50"/>
      <c r="I621" s="50"/>
      <c r="J621" s="50"/>
      <c r="K621" s="51"/>
    </row>
    <row r="622" spans="1:11" ht="13.8" x14ac:dyDescent="0.25">
      <c r="A622" s="341"/>
      <c r="B622" s="343"/>
      <c r="C622" s="36" t="s">
        <v>95</v>
      </c>
      <c r="D622" s="49"/>
      <c r="E622" s="49"/>
      <c r="F622" s="49"/>
      <c r="G622" s="51"/>
      <c r="H622" s="50"/>
      <c r="I622" s="50"/>
      <c r="J622" s="50"/>
      <c r="K622" s="51"/>
    </row>
    <row r="623" spans="1:11" ht="27.6" x14ac:dyDescent="0.25">
      <c r="A623" s="341"/>
      <c r="B623" s="343"/>
      <c r="C623" s="36" t="s">
        <v>96</v>
      </c>
      <c r="D623" s="49">
        <f>D521-D572</f>
        <v>860</v>
      </c>
      <c r="E623" s="49">
        <f>E521-E572</f>
        <v>1239</v>
      </c>
      <c r="F623" s="49">
        <f>F521-F572</f>
        <v>1343</v>
      </c>
      <c r="G623" s="51"/>
      <c r="H623" s="50">
        <f>H521-H572</f>
        <v>1243</v>
      </c>
      <c r="I623" s="50">
        <f>I521-I572</f>
        <v>1634</v>
      </c>
      <c r="J623" s="50">
        <f>J521-J572</f>
        <v>1738</v>
      </c>
      <c r="K623" s="51"/>
    </row>
    <row r="624" spans="1:11" ht="13.8" x14ac:dyDescent="0.25">
      <c r="A624" s="341"/>
      <c r="B624" s="343"/>
      <c r="C624" s="36" t="s">
        <v>97</v>
      </c>
      <c r="D624" s="49"/>
      <c r="E624" s="49"/>
      <c r="F624" s="49"/>
      <c r="G624" s="51"/>
      <c r="H624" s="50"/>
      <c r="I624" s="50"/>
      <c r="J624" s="50"/>
      <c r="K624" s="51"/>
    </row>
    <row r="625" spans="1:11" ht="27.6" x14ac:dyDescent="0.25">
      <c r="A625" s="341"/>
      <c r="B625" s="343"/>
      <c r="C625" s="36" t="s">
        <v>98</v>
      </c>
      <c r="D625" s="49">
        <f t="shared" ref="D625:F626" si="115">D523-D574</f>
        <v>860</v>
      </c>
      <c r="E625" s="49">
        <f t="shared" si="115"/>
        <v>1239</v>
      </c>
      <c r="F625" s="49">
        <f t="shared" si="115"/>
        <v>1343</v>
      </c>
      <c r="G625" s="51"/>
      <c r="H625" s="50">
        <f t="shared" ref="H625:J626" si="116">H523-H574</f>
        <v>1243</v>
      </c>
      <c r="I625" s="50">
        <f t="shared" si="116"/>
        <v>1634</v>
      </c>
      <c r="J625" s="50">
        <f t="shared" si="116"/>
        <v>1738</v>
      </c>
      <c r="K625" s="51"/>
    </row>
    <row r="626" spans="1:11" ht="27.6" x14ac:dyDescent="0.25">
      <c r="A626" s="341"/>
      <c r="B626" s="343"/>
      <c r="C626" s="36" t="s">
        <v>99</v>
      </c>
      <c r="D626" s="49">
        <f t="shared" si="115"/>
        <v>860</v>
      </c>
      <c r="E626" s="49">
        <f t="shared" si="115"/>
        <v>1239</v>
      </c>
      <c r="F626" s="49">
        <f t="shared" si="115"/>
        <v>1343</v>
      </c>
      <c r="G626" s="51"/>
      <c r="H626" s="50">
        <f t="shared" si="116"/>
        <v>1243</v>
      </c>
      <c r="I626" s="50">
        <f t="shared" si="116"/>
        <v>1634</v>
      </c>
      <c r="J626" s="50">
        <f t="shared" si="116"/>
        <v>1738</v>
      </c>
      <c r="K626" s="51"/>
    </row>
    <row r="627" spans="1:11" ht="13.2" customHeight="1" x14ac:dyDescent="0.25">
      <c r="A627" s="341" t="s">
        <v>126</v>
      </c>
      <c r="B627" s="340" t="s">
        <v>104</v>
      </c>
      <c r="C627" s="340"/>
      <c r="D627" s="59">
        <f t="shared" ref="D627:F642" si="117">D474/D525</f>
        <v>1.0400285918513223</v>
      </c>
      <c r="E627" s="59">
        <f t="shared" si="117"/>
        <v>1.0403859098048014</v>
      </c>
      <c r="F627" s="59">
        <f t="shared" si="117"/>
        <v>1.040189989039094</v>
      </c>
      <c r="G627" s="60"/>
      <c r="H627" s="61">
        <f t="shared" ref="H627:J642" si="118">H474/H525</f>
        <v>1.0400816951748788</v>
      </c>
      <c r="I627" s="61">
        <f t="shared" si="118"/>
        <v>1.0403071017274472</v>
      </c>
      <c r="J627" s="61">
        <f t="shared" si="118"/>
        <v>1.0402703868833596</v>
      </c>
      <c r="K627" s="60"/>
    </row>
    <row r="628" spans="1:11" ht="23.4" customHeight="1" x14ac:dyDescent="0.25">
      <c r="A628" s="341"/>
      <c r="B628" s="342" t="s">
        <v>107</v>
      </c>
      <c r="C628" s="342"/>
      <c r="D628" s="59">
        <f t="shared" si="117"/>
        <v>1.0402930402930404</v>
      </c>
      <c r="E628" s="59">
        <f t="shared" si="117"/>
        <v>1.0402922755741126</v>
      </c>
      <c r="F628" s="59">
        <f t="shared" si="117"/>
        <v>1.0402558901544703</v>
      </c>
      <c r="G628" s="60"/>
      <c r="H628" s="61">
        <f t="shared" si="118"/>
        <v>1.0401902497027349</v>
      </c>
      <c r="I628" s="61">
        <f t="shared" si="118"/>
        <v>1.0402662769930184</v>
      </c>
      <c r="J628" s="61">
        <f t="shared" si="118"/>
        <v>1.040289890676821</v>
      </c>
      <c r="K628" s="60"/>
    </row>
    <row r="629" spans="1:11" ht="13.2" customHeight="1" x14ac:dyDescent="0.25">
      <c r="A629" s="341"/>
      <c r="B629" s="340" t="s">
        <v>77</v>
      </c>
      <c r="C629" s="340"/>
      <c r="D629" s="59">
        <f t="shared" si="117"/>
        <v>1.0400285918513223</v>
      </c>
      <c r="E629" s="59">
        <f t="shared" si="117"/>
        <v>1.0403859098048014</v>
      </c>
      <c r="F629" s="59">
        <f t="shared" si="117"/>
        <v>1.040189989039094</v>
      </c>
      <c r="G629" s="60"/>
      <c r="H629" s="61">
        <f t="shared" si="118"/>
        <v>1.0400816951748788</v>
      </c>
      <c r="I629" s="61">
        <f t="shared" si="118"/>
        <v>1.0403071017274472</v>
      </c>
      <c r="J629" s="61">
        <f t="shared" si="118"/>
        <v>1.0402703868833596</v>
      </c>
      <c r="K629" s="60"/>
    </row>
    <row r="630" spans="1:11" ht="13.2" customHeight="1" x14ac:dyDescent="0.25">
      <c r="A630" s="341"/>
      <c r="B630" s="340" t="s">
        <v>78</v>
      </c>
      <c r="C630" s="340"/>
      <c r="D630" s="59">
        <f t="shared" si="117"/>
        <v>1.0402640264026404</v>
      </c>
      <c r="E630" s="59">
        <f t="shared" si="117"/>
        <v>1.0403977625854568</v>
      </c>
      <c r="F630" s="59">
        <f t="shared" si="117"/>
        <v>1.0403171390013495</v>
      </c>
      <c r="G630" s="60"/>
      <c r="H630" s="61">
        <f t="shared" si="118"/>
        <v>1.0403111739745403</v>
      </c>
      <c r="I630" s="61">
        <f t="shared" si="118"/>
        <v>1.0402771064926695</v>
      </c>
      <c r="J630" s="61">
        <f t="shared" si="118"/>
        <v>1.0402390438247011</v>
      </c>
      <c r="K630" s="60"/>
    </row>
    <row r="631" spans="1:11" ht="13.2" customHeight="1" x14ac:dyDescent="0.25">
      <c r="A631" s="341"/>
      <c r="B631" s="340" t="s">
        <v>79</v>
      </c>
      <c r="C631" s="340"/>
      <c r="D631" s="59">
        <f t="shared" si="117"/>
        <v>1.0402010050251256</v>
      </c>
      <c r="E631" s="59">
        <f t="shared" si="117"/>
        <v>1.040301576422207</v>
      </c>
      <c r="F631" s="59">
        <f t="shared" si="117"/>
        <v>1.040317176680813</v>
      </c>
      <c r="G631" s="60"/>
      <c r="H631" s="61">
        <f t="shared" si="118"/>
        <v>1.0402621722846441</v>
      </c>
      <c r="I631" s="61">
        <f t="shared" si="118"/>
        <v>1.0403028041369016</v>
      </c>
      <c r="J631" s="61">
        <f t="shared" si="118"/>
        <v>1.0402672762440655</v>
      </c>
      <c r="K631" s="60"/>
    </row>
    <row r="632" spans="1:11" ht="13.2" customHeight="1" x14ac:dyDescent="0.25">
      <c r="A632" s="341"/>
      <c r="B632" s="340" t="s">
        <v>80</v>
      </c>
      <c r="C632" s="340"/>
      <c r="D632" s="59">
        <f t="shared" si="117"/>
        <v>1.0403225806451613</v>
      </c>
      <c r="E632" s="59">
        <f t="shared" si="117"/>
        <v>1.0402399630826027</v>
      </c>
      <c r="F632" s="59">
        <f t="shared" si="117"/>
        <v>1.0402609086819614</v>
      </c>
      <c r="G632" s="60"/>
      <c r="H632" s="61">
        <f t="shared" si="118"/>
        <v>1.0403225806451613</v>
      </c>
      <c r="I632" s="61">
        <f t="shared" si="118"/>
        <v>1.0402727925340991</v>
      </c>
      <c r="J632" s="61">
        <f t="shared" si="118"/>
        <v>1.0402526116980464</v>
      </c>
      <c r="K632" s="60"/>
    </row>
    <row r="633" spans="1:11" ht="13.2" customHeight="1" x14ac:dyDescent="0.25">
      <c r="A633" s="341"/>
      <c r="B633" s="340" t="s">
        <v>81</v>
      </c>
      <c r="C633" s="340"/>
      <c r="D633" s="59">
        <f t="shared" si="117"/>
        <v>1.0403674832962138</v>
      </c>
      <c r="E633" s="59">
        <f t="shared" si="117"/>
        <v>1.0403367239565064</v>
      </c>
      <c r="F633" s="59">
        <f t="shared" si="117"/>
        <v>1.0402846975088968</v>
      </c>
      <c r="G633" s="60"/>
      <c r="H633" s="61">
        <f t="shared" si="118"/>
        <v>1.0403658779081328</v>
      </c>
      <c r="I633" s="61">
        <f t="shared" si="118"/>
        <v>1.0403764834265448</v>
      </c>
      <c r="J633" s="61">
        <f t="shared" si="118"/>
        <v>1.0402285970416854</v>
      </c>
      <c r="K633" s="60"/>
    </row>
    <row r="634" spans="1:11" ht="13.2" customHeight="1" x14ac:dyDescent="0.25">
      <c r="A634" s="341"/>
      <c r="B634" s="340" t="s">
        <v>82</v>
      </c>
      <c r="C634" s="340"/>
      <c r="D634" s="59">
        <f t="shared" si="117"/>
        <v>1.0402131782945736</v>
      </c>
      <c r="E634" s="59">
        <f t="shared" si="117"/>
        <v>1.0403337969401947</v>
      </c>
      <c r="F634" s="59">
        <f t="shared" si="117"/>
        <v>1.0402994385527136</v>
      </c>
      <c r="G634" s="60"/>
      <c r="H634" s="61">
        <f t="shared" si="118"/>
        <v>1.0401453538674512</v>
      </c>
      <c r="I634" s="61">
        <f t="shared" si="118"/>
        <v>1.0402644230769231</v>
      </c>
      <c r="J634" s="61">
        <f t="shared" si="118"/>
        <v>1.0402671380868198</v>
      </c>
      <c r="K634" s="60"/>
    </row>
    <row r="635" spans="1:11" ht="13.2" customHeight="1" x14ac:dyDescent="0.25">
      <c r="A635" s="341"/>
      <c r="B635" s="340" t="s">
        <v>83</v>
      </c>
      <c r="C635" s="340"/>
      <c r="D635" s="59">
        <f t="shared" si="117"/>
        <v>1.0403814935064934</v>
      </c>
      <c r="E635" s="59">
        <f t="shared" si="117"/>
        <v>1.0403883495145632</v>
      </c>
      <c r="F635" s="59">
        <f t="shared" si="117"/>
        <v>1.0402382943143813</v>
      </c>
      <c r="G635" s="60"/>
      <c r="H635" s="61">
        <f t="shared" si="118"/>
        <v>1.0402898550724637</v>
      </c>
      <c r="I635" s="61">
        <f t="shared" si="118"/>
        <v>1.0402698077116681</v>
      </c>
      <c r="J635" s="61">
        <f t="shared" si="118"/>
        <v>1.040233667928254</v>
      </c>
      <c r="K635" s="60"/>
    </row>
    <row r="636" spans="1:11" ht="13.2" customHeight="1" x14ac:dyDescent="0.25">
      <c r="A636" s="341"/>
      <c r="B636" s="340" t="s">
        <v>84</v>
      </c>
      <c r="C636" s="340"/>
      <c r="D636" s="59">
        <f t="shared" si="117"/>
        <v>1.0402935889754343</v>
      </c>
      <c r="E636" s="59">
        <f t="shared" si="117"/>
        <v>1.0402408717262475</v>
      </c>
      <c r="F636" s="59">
        <f t="shared" si="117"/>
        <v>1.0402933230412967</v>
      </c>
      <c r="G636" s="60"/>
      <c r="H636" s="61">
        <f t="shared" si="118"/>
        <v>1.0403381125615236</v>
      </c>
      <c r="I636" s="61">
        <f t="shared" si="118"/>
        <v>1.0402944019032043</v>
      </c>
      <c r="J636" s="61">
        <f t="shared" si="118"/>
        <v>1.040289256198347</v>
      </c>
      <c r="K636" s="60"/>
    </row>
    <row r="637" spans="1:11" ht="13.2" customHeight="1" x14ac:dyDescent="0.25">
      <c r="A637" s="341"/>
      <c r="B637" s="340" t="s">
        <v>85</v>
      </c>
      <c r="C637" s="340"/>
      <c r="D637" s="59">
        <f t="shared" si="117"/>
        <v>1.0403071017274472</v>
      </c>
      <c r="E637" s="59">
        <f t="shared" si="117"/>
        <v>1.0403062787136295</v>
      </c>
      <c r="F637" s="59">
        <f t="shared" si="117"/>
        <v>1.0402711126502746</v>
      </c>
      <c r="G637" s="60"/>
      <c r="H637" s="61">
        <f t="shared" si="118"/>
        <v>1.0403071017274472</v>
      </c>
      <c r="I637" s="61">
        <f t="shared" si="118"/>
        <v>1.0403068273857734</v>
      </c>
      <c r="J637" s="61">
        <f t="shared" si="118"/>
        <v>1.0402710702601652</v>
      </c>
      <c r="K637" s="60"/>
    </row>
    <row r="638" spans="1:11" ht="13.2" customHeight="1" x14ac:dyDescent="0.25">
      <c r="A638" s="341"/>
      <c r="B638" s="340" t="s">
        <v>86</v>
      </c>
      <c r="C638" s="340"/>
      <c r="D638" s="59">
        <f t="shared" si="117"/>
        <v>1.0406091370558375</v>
      </c>
      <c r="E638" s="59">
        <f t="shared" si="117"/>
        <v>1.0403172504957039</v>
      </c>
      <c r="F638" s="59">
        <f t="shared" si="117"/>
        <v>1.0402728158493018</v>
      </c>
      <c r="G638" s="60"/>
      <c r="H638" s="61">
        <f t="shared" si="118"/>
        <v>1.0406091370558375</v>
      </c>
      <c r="I638" s="61">
        <f t="shared" si="118"/>
        <v>1.0403172504957039</v>
      </c>
      <c r="J638" s="61">
        <f t="shared" si="118"/>
        <v>1.0402728158493018</v>
      </c>
      <c r="K638" s="60"/>
    </row>
    <row r="639" spans="1:11" ht="13.2" customHeight="1" x14ac:dyDescent="0.25">
      <c r="A639" s="341"/>
      <c r="B639" s="340" t="s">
        <v>87</v>
      </c>
      <c r="C639" s="340"/>
      <c r="D639" s="59">
        <f t="shared" si="117"/>
        <v>1.0402379286214136</v>
      </c>
      <c r="E639" s="59">
        <f t="shared" si="117"/>
        <v>1.040217044366422</v>
      </c>
      <c r="F639" s="59">
        <f t="shared" si="117"/>
        <v>1.0405023547880692</v>
      </c>
      <c r="G639" s="60"/>
      <c r="H639" s="61">
        <f t="shared" si="118"/>
        <v>1.0402476780185759</v>
      </c>
      <c r="I639" s="61">
        <f t="shared" si="118"/>
        <v>1.0404388714733541</v>
      </c>
      <c r="J639" s="61">
        <f t="shared" si="118"/>
        <v>1.0402581438229872</v>
      </c>
      <c r="K639" s="60"/>
    </row>
    <row r="640" spans="1:11" ht="13.2" customHeight="1" x14ac:dyDescent="0.25">
      <c r="A640" s="341"/>
      <c r="B640" s="340" t="s">
        <v>88</v>
      </c>
      <c r="C640" s="340"/>
      <c r="D640" s="59">
        <f t="shared" si="117"/>
        <v>1.0402648849997043</v>
      </c>
      <c r="E640" s="59">
        <f t="shared" si="117"/>
        <v>1.0403004213225866</v>
      </c>
      <c r="F640" s="59">
        <f t="shared" si="117"/>
        <v>1.0402860350060283</v>
      </c>
      <c r="G640" s="60"/>
      <c r="H640" s="61">
        <f t="shared" si="118"/>
        <v>1.0402664780096686</v>
      </c>
      <c r="I640" s="61">
        <f t="shared" si="118"/>
        <v>1.0402850095916689</v>
      </c>
      <c r="J640" s="61">
        <f t="shared" si="118"/>
        <v>1.040296836781228</v>
      </c>
      <c r="K640" s="60"/>
    </row>
    <row r="641" spans="1:11" ht="13.2" customHeight="1" x14ac:dyDescent="0.25">
      <c r="A641" s="341"/>
      <c r="B641" s="340" t="s">
        <v>89</v>
      </c>
      <c r="C641" s="340"/>
      <c r="D641" s="59">
        <f t="shared" si="117"/>
        <v>1.0412541254125414</v>
      </c>
      <c r="E641" s="59">
        <f t="shared" si="117"/>
        <v>1.0403155127081507</v>
      </c>
      <c r="F641" s="59">
        <f t="shared" si="117"/>
        <v>1.0398467432950191</v>
      </c>
      <c r="G641" s="60"/>
      <c r="H641" s="61">
        <f t="shared" si="118"/>
        <v>1.0396341463414633</v>
      </c>
      <c r="I641" s="61">
        <f t="shared" si="118"/>
        <v>1.0400333611342785</v>
      </c>
      <c r="J641" s="61">
        <f t="shared" si="118"/>
        <v>1.0407865986890021</v>
      </c>
      <c r="K641" s="60"/>
    </row>
    <row r="642" spans="1:11" ht="13.8" customHeight="1" x14ac:dyDescent="0.25">
      <c r="A642" s="341"/>
      <c r="B642" s="343" t="s">
        <v>90</v>
      </c>
      <c r="C642" s="36" t="s">
        <v>91</v>
      </c>
      <c r="D642" s="59">
        <f t="shared" si="117"/>
        <v>1.040251572327044</v>
      </c>
      <c r="E642" s="59">
        <f t="shared" si="117"/>
        <v>1.0404245356641173</v>
      </c>
      <c r="F642" s="59">
        <f t="shared" si="117"/>
        <v>1.04024530471445</v>
      </c>
      <c r="G642" s="60"/>
      <c r="H642" s="61">
        <f t="shared" si="118"/>
        <v>1.0402504472271914</v>
      </c>
      <c r="I642" s="61">
        <f t="shared" si="118"/>
        <v>1.0403010439427045</v>
      </c>
      <c r="J642" s="61">
        <f t="shared" si="118"/>
        <v>1.0403339368336351</v>
      </c>
      <c r="K642" s="60"/>
    </row>
    <row r="643" spans="1:11" ht="13.8" x14ac:dyDescent="0.25">
      <c r="A643" s="341"/>
      <c r="B643" s="343"/>
      <c r="C643" s="36" t="s">
        <v>92</v>
      </c>
      <c r="D643" s="59">
        <f t="shared" ref="D643:F649" si="119">D490/D541</f>
        <v>1.0404984423676011</v>
      </c>
      <c r="E643" s="59">
        <f t="shared" si="119"/>
        <v>1.0403864734299517</v>
      </c>
      <c r="F643" s="59">
        <f t="shared" si="119"/>
        <v>1.0403225806451613</v>
      </c>
      <c r="G643" s="60"/>
      <c r="H643" s="61">
        <f t="shared" ref="H643:J649" si="120">H490/H541</f>
        <v>1.0403190075321223</v>
      </c>
      <c r="I643" s="61">
        <f t="shared" si="120"/>
        <v>1.0402765253982567</v>
      </c>
      <c r="J643" s="61">
        <f t="shared" si="120"/>
        <v>1.0403336238018175</v>
      </c>
      <c r="K643" s="60"/>
    </row>
    <row r="644" spans="1:11" ht="13.8" x14ac:dyDescent="0.25">
      <c r="A644" s="341"/>
      <c r="B644" s="343"/>
      <c r="C644" s="36" t="s">
        <v>93</v>
      </c>
      <c r="D644" s="59">
        <f t="shared" si="119"/>
        <v>1.0402219140083218</v>
      </c>
      <c r="E644" s="59">
        <f t="shared" si="119"/>
        <v>1.0402255639097744</v>
      </c>
      <c r="F644" s="59">
        <f t="shared" si="119"/>
        <v>1.0402571398461375</v>
      </c>
      <c r="G644" s="60"/>
      <c r="H644" s="61">
        <f t="shared" si="120"/>
        <v>1.040152155536771</v>
      </c>
      <c r="I644" s="61">
        <f t="shared" si="120"/>
        <v>1.0402534113060429</v>
      </c>
      <c r="J644" s="61">
        <f t="shared" si="120"/>
        <v>1.040235606437697</v>
      </c>
      <c r="K644" s="60"/>
    </row>
    <row r="645" spans="1:11" ht="13.8" x14ac:dyDescent="0.25">
      <c r="A645" s="341"/>
      <c r="B645" s="343"/>
      <c r="C645" s="36" t="s">
        <v>94</v>
      </c>
      <c r="D645" s="59">
        <f t="shared" si="119"/>
        <v>1.0403146509341199</v>
      </c>
      <c r="E645" s="59">
        <f t="shared" si="119"/>
        <v>1.0402611534276387</v>
      </c>
      <c r="F645" s="59">
        <f t="shared" si="119"/>
        <v>1.0402403971779461</v>
      </c>
      <c r="G645" s="60"/>
      <c r="H645" s="61">
        <f t="shared" si="120"/>
        <v>1.0402027617549379</v>
      </c>
      <c r="I645" s="61">
        <f t="shared" si="120"/>
        <v>1.0403820577922862</v>
      </c>
      <c r="J645" s="61">
        <f t="shared" si="120"/>
        <v>1.0403209216210656</v>
      </c>
      <c r="K645" s="60"/>
    </row>
    <row r="646" spans="1:11" ht="13.8" x14ac:dyDescent="0.25">
      <c r="A646" s="341"/>
      <c r="B646" s="343"/>
      <c r="C646" s="36" t="s">
        <v>95</v>
      </c>
      <c r="D646" s="59">
        <f t="shared" si="119"/>
        <v>1.0404984423676011</v>
      </c>
      <c r="E646" s="59">
        <f t="shared" si="119"/>
        <v>1.0403864734299517</v>
      </c>
      <c r="F646" s="59">
        <f t="shared" si="119"/>
        <v>1.0403225806451613</v>
      </c>
      <c r="G646" s="60"/>
      <c r="H646" s="61">
        <f t="shared" si="120"/>
        <v>1.0403190075321223</v>
      </c>
      <c r="I646" s="61">
        <f t="shared" si="120"/>
        <v>1.0402765253982567</v>
      </c>
      <c r="J646" s="61">
        <f t="shared" si="120"/>
        <v>1.0403336238018175</v>
      </c>
      <c r="K646" s="60"/>
    </row>
    <row r="647" spans="1:11" ht="27.6" x14ac:dyDescent="0.25">
      <c r="A647" s="341"/>
      <c r="B647" s="343"/>
      <c r="C647" s="36" t="s">
        <v>96</v>
      </c>
      <c r="D647" s="59">
        <f t="shared" si="119"/>
        <v>1.040251572327044</v>
      </c>
      <c r="E647" s="59">
        <f t="shared" si="119"/>
        <v>1.0404245356641173</v>
      </c>
      <c r="F647" s="59">
        <f t="shared" si="119"/>
        <v>1.04024530471445</v>
      </c>
      <c r="G647" s="60"/>
      <c r="H647" s="61">
        <f t="shared" si="120"/>
        <v>1.0402504472271914</v>
      </c>
      <c r="I647" s="61">
        <f t="shared" si="120"/>
        <v>1.0403010439427045</v>
      </c>
      <c r="J647" s="61">
        <f t="shared" si="120"/>
        <v>1.0403339368336351</v>
      </c>
      <c r="K647" s="60"/>
    </row>
    <row r="648" spans="1:11" ht="13.8" x14ac:dyDescent="0.25">
      <c r="A648" s="341"/>
      <c r="B648" s="343"/>
      <c r="C648" s="36" t="s">
        <v>97</v>
      </c>
      <c r="D648" s="59">
        <f t="shared" si="119"/>
        <v>1.0404984423676011</v>
      </c>
      <c r="E648" s="59">
        <f t="shared" si="119"/>
        <v>1.0403864734299517</v>
      </c>
      <c r="F648" s="59">
        <f t="shared" si="119"/>
        <v>1.0403225806451613</v>
      </c>
      <c r="G648" s="60"/>
      <c r="H648" s="61">
        <f t="shared" si="120"/>
        <v>1.0403190075321223</v>
      </c>
      <c r="I648" s="61">
        <f t="shared" si="120"/>
        <v>1.0402765253982567</v>
      </c>
      <c r="J648" s="61">
        <f t="shared" si="120"/>
        <v>1.0403336238018175</v>
      </c>
      <c r="K648" s="60"/>
    </row>
    <row r="649" spans="1:11" ht="27.6" x14ac:dyDescent="0.25">
      <c r="A649" s="341"/>
      <c r="B649" s="343"/>
      <c r="C649" s="36" t="s">
        <v>98</v>
      </c>
      <c r="D649" s="59">
        <f t="shared" si="119"/>
        <v>1.040251572327044</v>
      </c>
      <c r="E649" s="59">
        <f t="shared" si="119"/>
        <v>1.0404245356641173</v>
      </c>
      <c r="F649" s="59">
        <f t="shared" si="119"/>
        <v>1.04024530471445</v>
      </c>
      <c r="G649" s="60"/>
      <c r="H649" s="61">
        <f t="shared" si="120"/>
        <v>1.0402504472271914</v>
      </c>
      <c r="I649" s="61">
        <f t="shared" si="120"/>
        <v>1.0403010439427045</v>
      </c>
      <c r="J649" s="61">
        <f t="shared" si="120"/>
        <v>1.0403339368336351</v>
      </c>
      <c r="K649" s="60"/>
    </row>
    <row r="650" spans="1:11" ht="27.6" x14ac:dyDescent="0.25">
      <c r="A650" s="341"/>
      <c r="B650" s="343"/>
      <c r="C650" s="36" t="s">
        <v>99</v>
      </c>
      <c r="D650" s="59"/>
      <c r="E650" s="59"/>
      <c r="F650" s="59"/>
      <c r="G650" s="60"/>
      <c r="H650" s="61"/>
      <c r="I650" s="61"/>
      <c r="J650" s="61"/>
      <c r="K650" s="60"/>
    </row>
    <row r="651" spans="1:11" ht="13.8" customHeight="1" x14ac:dyDescent="0.25">
      <c r="A651" s="341"/>
      <c r="B651" s="343" t="s">
        <v>100</v>
      </c>
      <c r="C651" s="36" t="s">
        <v>91</v>
      </c>
      <c r="D651" s="59">
        <f t="shared" ref="D651:F658" si="121">D498/D549</f>
        <v>1.0402940681295247</v>
      </c>
      <c r="E651" s="59">
        <f t="shared" si="121"/>
        <v>1.0402572096648479</v>
      </c>
      <c r="F651" s="59">
        <f t="shared" si="121"/>
        <v>1.0402947519769949</v>
      </c>
      <c r="G651" s="60"/>
      <c r="H651" s="61">
        <f t="shared" ref="H651:J658" si="122">H498/H549</f>
        <v>1.0402984494617806</v>
      </c>
      <c r="I651" s="61">
        <f t="shared" si="122"/>
        <v>1.0402956393200296</v>
      </c>
      <c r="J651" s="61">
        <f t="shared" si="122"/>
        <v>1.0402811345389893</v>
      </c>
      <c r="K651" s="60"/>
    </row>
    <row r="652" spans="1:11" ht="13.8" x14ac:dyDescent="0.25">
      <c r="A652" s="341"/>
      <c r="B652" s="343"/>
      <c r="C652" s="36" t="s">
        <v>92</v>
      </c>
      <c r="D652" s="59">
        <f t="shared" si="121"/>
        <v>1.0402851350467595</v>
      </c>
      <c r="E652" s="59">
        <f t="shared" si="121"/>
        <v>1.0402760750124869</v>
      </c>
      <c r="F652" s="59">
        <f t="shared" si="121"/>
        <v>1.0403232560087095</v>
      </c>
      <c r="G652" s="60"/>
      <c r="H652" s="61">
        <f t="shared" si="122"/>
        <v>1.040306145555002</v>
      </c>
      <c r="I652" s="61">
        <f t="shared" si="122"/>
        <v>1.0402686875645883</v>
      </c>
      <c r="J652" s="61">
        <f t="shared" si="122"/>
        <v>1.0402912621359224</v>
      </c>
      <c r="K652" s="60"/>
    </row>
    <row r="653" spans="1:11" ht="13.8" x14ac:dyDescent="0.25">
      <c r="A653" s="341"/>
      <c r="B653" s="343"/>
      <c r="C653" s="36" t="s">
        <v>93</v>
      </c>
      <c r="D653" s="59">
        <f t="shared" si="121"/>
        <v>1.0402854511970534</v>
      </c>
      <c r="E653" s="59">
        <f t="shared" si="121"/>
        <v>1.0402727466439379</v>
      </c>
      <c r="F653" s="59">
        <f t="shared" si="121"/>
        <v>1.0403202043021313</v>
      </c>
      <c r="G653" s="60"/>
      <c r="H653" s="61">
        <f t="shared" si="122"/>
        <v>1.0402805824210861</v>
      </c>
      <c r="I653" s="61">
        <f t="shared" si="122"/>
        <v>1.0402925961849336</v>
      </c>
      <c r="J653" s="61">
        <f t="shared" si="122"/>
        <v>1.0403112545074966</v>
      </c>
      <c r="K653" s="60"/>
    </row>
    <row r="654" spans="1:11" ht="13.8" x14ac:dyDescent="0.25">
      <c r="A654" s="341"/>
      <c r="B654" s="343"/>
      <c r="C654" s="36" t="s">
        <v>94</v>
      </c>
      <c r="D654" s="59">
        <f t="shared" si="121"/>
        <v>1.0403916768665851</v>
      </c>
      <c r="E654" s="59">
        <f t="shared" si="121"/>
        <v>1.0402717814424234</v>
      </c>
      <c r="F654" s="59">
        <f t="shared" si="121"/>
        <v>1.0402999673948483</v>
      </c>
      <c r="G654" s="60"/>
      <c r="H654" s="61">
        <f t="shared" si="122"/>
        <v>1.0402627675354947</v>
      </c>
      <c r="I654" s="61">
        <f t="shared" si="122"/>
        <v>1.0403286435398991</v>
      </c>
      <c r="J654" s="61">
        <f t="shared" si="122"/>
        <v>1.0402721774193548</v>
      </c>
      <c r="K654" s="60"/>
    </row>
    <row r="655" spans="1:11" ht="13.8" x14ac:dyDescent="0.25">
      <c r="A655" s="341"/>
      <c r="B655" s="343"/>
      <c r="C655" s="36" t="s">
        <v>95</v>
      </c>
      <c r="D655" s="59">
        <f t="shared" si="121"/>
        <v>1.0403522461264074</v>
      </c>
      <c r="E655" s="59">
        <f t="shared" si="121"/>
        <v>1.0402938901778809</v>
      </c>
      <c r="F655" s="59">
        <f t="shared" si="121"/>
        <v>1.0402507658331552</v>
      </c>
      <c r="G655" s="60"/>
      <c r="H655" s="61">
        <f t="shared" si="122"/>
        <v>1.040299544507064</v>
      </c>
      <c r="I655" s="61">
        <f t="shared" si="122"/>
        <v>1.0403145355319523</v>
      </c>
      <c r="J655" s="61">
        <f t="shared" si="122"/>
        <v>1.0403105897901868</v>
      </c>
      <c r="K655" s="60"/>
    </row>
    <row r="656" spans="1:11" ht="27.6" x14ac:dyDescent="0.25">
      <c r="A656" s="341"/>
      <c r="B656" s="343"/>
      <c r="C656" s="36" t="s">
        <v>96</v>
      </c>
      <c r="D656" s="59">
        <f t="shared" si="121"/>
        <v>1.0402659425039797</v>
      </c>
      <c r="E656" s="59">
        <f t="shared" si="121"/>
        <v>1.0402913726382881</v>
      </c>
      <c r="F656" s="59">
        <f t="shared" si="121"/>
        <v>1.0402891942161157</v>
      </c>
      <c r="G656" s="60"/>
      <c r="H656" s="61">
        <f t="shared" si="122"/>
        <v>1.0402982655211541</v>
      </c>
      <c r="I656" s="61">
        <f t="shared" si="122"/>
        <v>1.0403078592925157</v>
      </c>
      <c r="J656" s="61">
        <f t="shared" si="122"/>
        <v>1.0402949086525086</v>
      </c>
      <c r="K656" s="60"/>
    </row>
    <row r="657" spans="1:11" ht="13.8" x14ac:dyDescent="0.25">
      <c r="A657" s="341"/>
      <c r="B657" s="343"/>
      <c r="C657" s="36" t="s">
        <v>97</v>
      </c>
      <c r="D657" s="59">
        <f t="shared" si="121"/>
        <v>1.0403522461264074</v>
      </c>
      <c r="E657" s="59">
        <f t="shared" si="121"/>
        <v>1.0402938901778809</v>
      </c>
      <c r="F657" s="59">
        <f t="shared" si="121"/>
        <v>1.0402507658331552</v>
      </c>
      <c r="G657" s="60"/>
      <c r="H657" s="61">
        <f t="shared" si="122"/>
        <v>1.040299544507064</v>
      </c>
      <c r="I657" s="61">
        <f t="shared" si="122"/>
        <v>1.0403145355319523</v>
      </c>
      <c r="J657" s="61">
        <f t="shared" si="122"/>
        <v>1.0403105897901868</v>
      </c>
      <c r="K657" s="60"/>
    </row>
    <row r="658" spans="1:11" ht="27.6" x14ac:dyDescent="0.25">
      <c r="A658" s="341"/>
      <c r="B658" s="343"/>
      <c r="C658" s="36" t="s">
        <v>98</v>
      </c>
      <c r="D658" s="59">
        <f t="shared" si="121"/>
        <v>1.0403522461264074</v>
      </c>
      <c r="E658" s="59">
        <f t="shared" si="121"/>
        <v>1.0402938901778809</v>
      </c>
      <c r="F658" s="59">
        <f t="shared" si="121"/>
        <v>1.0402507658331552</v>
      </c>
      <c r="G658" s="60"/>
      <c r="H658" s="61">
        <f t="shared" si="122"/>
        <v>1.040299544507064</v>
      </c>
      <c r="I658" s="61">
        <f t="shared" si="122"/>
        <v>1.0403145355319523</v>
      </c>
      <c r="J658" s="61">
        <f t="shared" si="122"/>
        <v>1.0403105897901868</v>
      </c>
      <c r="K658" s="60"/>
    </row>
    <row r="659" spans="1:11" ht="27.6" x14ac:dyDescent="0.25">
      <c r="A659" s="341"/>
      <c r="B659" s="343"/>
      <c r="C659" s="36" t="s">
        <v>99</v>
      </c>
      <c r="D659" s="59"/>
      <c r="E659" s="59"/>
      <c r="F659" s="59"/>
      <c r="G659" s="60"/>
      <c r="H659" s="61"/>
      <c r="I659" s="61"/>
      <c r="J659" s="61"/>
      <c r="K659" s="60"/>
    </row>
    <row r="660" spans="1:11" ht="13.8" customHeight="1" x14ac:dyDescent="0.25">
      <c r="A660" s="341"/>
      <c r="B660" s="343" t="s">
        <v>101</v>
      </c>
      <c r="C660" s="36" t="s">
        <v>91</v>
      </c>
      <c r="D660" s="59">
        <f t="shared" ref="D660:F663" si="123">D507/D558</f>
        <v>1.0402659425039797</v>
      </c>
      <c r="E660" s="59">
        <f t="shared" si="123"/>
        <v>1.0402913726382881</v>
      </c>
      <c r="F660" s="59">
        <f t="shared" si="123"/>
        <v>1.0402891942161157</v>
      </c>
      <c r="G660" s="60"/>
      <c r="H660" s="61">
        <f t="shared" ref="H660:J663" si="124">H507/H558</f>
        <v>1.0402982655211541</v>
      </c>
      <c r="I660" s="61">
        <f t="shared" si="124"/>
        <v>1.0403078592925157</v>
      </c>
      <c r="J660" s="61">
        <f t="shared" si="124"/>
        <v>1.0402949086525086</v>
      </c>
      <c r="K660" s="60"/>
    </row>
    <row r="661" spans="1:11" ht="13.8" x14ac:dyDescent="0.25">
      <c r="A661" s="341"/>
      <c r="B661" s="343"/>
      <c r="C661" s="36" t="s">
        <v>92</v>
      </c>
      <c r="D661" s="59">
        <f t="shared" si="123"/>
        <v>1.0402659425039797</v>
      </c>
      <c r="E661" s="59">
        <f t="shared" si="123"/>
        <v>1.0402913726382881</v>
      </c>
      <c r="F661" s="59">
        <f t="shared" si="123"/>
        <v>1.0402891942161157</v>
      </c>
      <c r="G661" s="60"/>
      <c r="H661" s="61">
        <f t="shared" si="124"/>
        <v>1.0402982655211541</v>
      </c>
      <c r="I661" s="61">
        <f t="shared" si="124"/>
        <v>1.0403078592925157</v>
      </c>
      <c r="J661" s="61">
        <f t="shared" si="124"/>
        <v>1.0402949086525086</v>
      </c>
      <c r="K661" s="60"/>
    </row>
    <row r="662" spans="1:11" ht="13.8" x14ac:dyDescent="0.25">
      <c r="A662" s="341"/>
      <c r="B662" s="343"/>
      <c r="C662" s="36" t="s">
        <v>93</v>
      </c>
      <c r="D662" s="59">
        <f t="shared" si="123"/>
        <v>1.0402511961722487</v>
      </c>
      <c r="E662" s="59">
        <f t="shared" si="123"/>
        <v>1.0402857380181079</v>
      </c>
      <c r="F662" s="59">
        <f t="shared" si="123"/>
        <v>1.0402941627087483</v>
      </c>
      <c r="G662" s="60"/>
      <c r="H662" s="61">
        <f t="shared" si="124"/>
        <v>1.0402981983847588</v>
      </c>
      <c r="I662" s="61">
        <f t="shared" si="124"/>
        <v>1.040264650283554</v>
      </c>
      <c r="J662" s="61">
        <f t="shared" si="124"/>
        <v>1.040288919806992</v>
      </c>
      <c r="K662" s="60"/>
    </row>
    <row r="663" spans="1:11" ht="13.8" x14ac:dyDescent="0.25">
      <c r="A663" s="341"/>
      <c r="B663" s="343"/>
      <c r="C663" s="36" t="s">
        <v>94</v>
      </c>
      <c r="D663" s="59">
        <f t="shared" si="123"/>
        <v>1.0402854511970534</v>
      </c>
      <c r="E663" s="59">
        <f t="shared" si="123"/>
        <v>1.0402727466439379</v>
      </c>
      <c r="F663" s="59">
        <f t="shared" si="123"/>
        <v>1.0403202043021313</v>
      </c>
      <c r="G663" s="60"/>
      <c r="H663" s="61">
        <f t="shared" si="124"/>
        <v>1.0402805824210861</v>
      </c>
      <c r="I663" s="61">
        <f t="shared" si="124"/>
        <v>1.0402925961849336</v>
      </c>
      <c r="J663" s="61">
        <f t="shared" si="124"/>
        <v>1.0403112545074966</v>
      </c>
      <c r="K663" s="60"/>
    </row>
    <row r="664" spans="1:11" ht="13.8" x14ac:dyDescent="0.25">
      <c r="A664" s="341"/>
      <c r="B664" s="343"/>
      <c r="C664" s="36" t="s">
        <v>95</v>
      </c>
      <c r="D664" s="59"/>
      <c r="E664" s="59"/>
      <c r="F664" s="59"/>
      <c r="G664" s="60"/>
      <c r="H664" s="61"/>
      <c r="I664" s="61"/>
      <c r="J664" s="61"/>
      <c r="K664" s="60"/>
    </row>
    <row r="665" spans="1:11" ht="27.6" x14ac:dyDescent="0.25">
      <c r="A665" s="341"/>
      <c r="B665" s="343"/>
      <c r="C665" s="36" t="s">
        <v>96</v>
      </c>
      <c r="D665" s="59">
        <f>D512/D563</f>
        <v>1.0402659425039797</v>
      </c>
      <c r="E665" s="59">
        <f>E512/E563</f>
        <v>1.0402913726382881</v>
      </c>
      <c r="F665" s="59">
        <f>F512/F563</f>
        <v>1.0402891942161157</v>
      </c>
      <c r="G665" s="60"/>
      <c r="H665" s="61">
        <f>H512/H563</f>
        <v>1.0402982655211541</v>
      </c>
      <c r="I665" s="61">
        <f>I512/I563</f>
        <v>1.0403078592925157</v>
      </c>
      <c r="J665" s="61">
        <f>J512/J563</f>
        <v>1.0402949086525086</v>
      </c>
      <c r="K665" s="60"/>
    </row>
    <row r="666" spans="1:11" ht="13.8" x14ac:dyDescent="0.25">
      <c r="A666" s="341"/>
      <c r="B666" s="343"/>
      <c r="C666" s="36" t="s">
        <v>97</v>
      </c>
      <c r="D666" s="59"/>
      <c r="E666" s="59"/>
      <c r="F666" s="59"/>
      <c r="G666" s="60"/>
      <c r="H666" s="61"/>
      <c r="I666" s="61"/>
      <c r="J666" s="61"/>
      <c r="K666" s="60"/>
    </row>
    <row r="667" spans="1:11" ht="27.6" x14ac:dyDescent="0.25">
      <c r="A667" s="341"/>
      <c r="B667" s="343"/>
      <c r="C667" s="36" t="s">
        <v>98</v>
      </c>
      <c r="D667" s="59">
        <f t="shared" ref="D667:F668" si="125">D514/D565</f>
        <v>1.0403523489932887</v>
      </c>
      <c r="E667" s="59">
        <f t="shared" si="125"/>
        <v>1.0402958131951319</v>
      </c>
      <c r="F667" s="59">
        <f t="shared" si="125"/>
        <v>1.0403091621491063</v>
      </c>
      <c r="G667" s="60"/>
      <c r="H667" s="61">
        <f t="shared" ref="H667:J668" si="126">H514/H565</f>
        <v>1.0402602684017894</v>
      </c>
      <c r="I667" s="61">
        <f t="shared" si="126"/>
        <v>1.0402898038522708</v>
      </c>
      <c r="J667" s="61">
        <f t="shared" si="126"/>
        <v>1.0402820991495541</v>
      </c>
      <c r="K667" s="60"/>
    </row>
    <row r="668" spans="1:11" ht="27.6" x14ac:dyDescent="0.25">
      <c r="A668" s="341"/>
      <c r="B668" s="343"/>
      <c r="C668" s="36" t="s">
        <v>99</v>
      </c>
      <c r="D668" s="59">
        <f t="shared" si="125"/>
        <v>1.0403522461264074</v>
      </c>
      <c r="E668" s="59">
        <f t="shared" si="125"/>
        <v>1.0402938901778809</v>
      </c>
      <c r="F668" s="59">
        <f t="shared" si="125"/>
        <v>1.0402507658331552</v>
      </c>
      <c r="G668" s="60"/>
      <c r="H668" s="61">
        <f t="shared" si="126"/>
        <v>1.040299544507064</v>
      </c>
      <c r="I668" s="61">
        <f t="shared" si="126"/>
        <v>1.0403145355319523</v>
      </c>
      <c r="J668" s="61">
        <f t="shared" si="126"/>
        <v>1.0403105897901868</v>
      </c>
      <c r="K668" s="60"/>
    </row>
    <row r="669" spans="1:11" ht="13.8" customHeight="1" x14ac:dyDescent="0.25">
      <c r="A669" s="341"/>
      <c r="B669" s="343" t="s">
        <v>102</v>
      </c>
      <c r="C669" s="36" t="s">
        <v>91</v>
      </c>
      <c r="D669" s="59">
        <f>D516/D567</f>
        <v>1.0402659425039797</v>
      </c>
      <c r="E669" s="59">
        <f>E516/E567</f>
        <v>1.0402913726382881</v>
      </c>
      <c r="F669" s="59"/>
      <c r="G669" s="60"/>
      <c r="H669" s="61">
        <f>H516/H567</f>
        <v>1.0402982655211541</v>
      </c>
      <c r="I669" s="61">
        <f>I516/I567</f>
        <v>1.0403078592925157</v>
      </c>
      <c r="J669" s="61"/>
      <c r="K669" s="60"/>
    </row>
    <row r="670" spans="1:11" ht="13.8" x14ac:dyDescent="0.25">
      <c r="A670" s="341"/>
      <c r="B670" s="343"/>
      <c r="C670" s="36" t="s">
        <v>92</v>
      </c>
      <c r="D670" s="59"/>
      <c r="E670" s="59"/>
      <c r="F670" s="59"/>
      <c r="G670" s="60"/>
      <c r="H670" s="61"/>
      <c r="I670" s="61"/>
      <c r="J670" s="61"/>
      <c r="K670" s="60"/>
    </row>
    <row r="671" spans="1:11" ht="13.8" x14ac:dyDescent="0.25">
      <c r="A671" s="341"/>
      <c r="B671" s="343"/>
      <c r="C671" s="36" t="s">
        <v>93</v>
      </c>
      <c r="D671" s="59">
        <f>D518/D569</f>
        <v>1.0402859833889888</v>
      </c>
      <c r="E671" s="59">
        <f>E518/E569</f>
        <v>1.0402926045972227</v>
      </c>
      <c r="F671" s="59"/>
      <c r="G671" s="60"/>
      <c r="H671" s="61">
        <f>H518/H569</f>
        <v>1.0402857651034565</v>
      </c>
      <c r="I671" s="61">
        <f>I518/I569</f>
        <v>1.0403094829919697</v>
      </c>
      <c r="J671" s="61"/>
      <c r="K671" s="60"/>
    </row>
    <row r="672" spans="1:11" ht="13.8" x14ac:dyDescent="0.25">
      <c r="A672" s="341"/>
      <c r="B672" s="343"/>
      <c r="C672" s="36" t="s">
        <v>94</v>
      </c>
      <c r="D672" s="59"/>
      <c r="E672" s="59"/>
      <c r="F672" s="59"/>
      <c r="G672" s="60"/>
      <c r="H672" s="61"/>
      <c r="I672" s="61"/>
      <c r="J672" s="61"/>
      <c r="K672" s="60"/>
    </row>
    <row r="673" spans="1:11" ht="13.8" x14ac:dyDescent="0.25">
      <c r="A673" s="341"/>
      <c r="B673" s="343"/>
      <c r="C673" s="36" t="s">
        <v>95</v>
      </c>
      <c r="D673" s="59"/>
      <c r="E673" s="59"/>
      <c r="F673" s="59"/>
      <c r="G673" s="60"/>
      <c r="H673" s="61"/>
      <c r="I673" s="61"/>
      <c r="J673" s="61"/>
      <c r="K673" s="60"/>
    </row>
    <row r="674" spans="1:11" ht="27.6" x14ac:dyDescent="0.25">
      <c r="A674" s="341"/>
      <c r="B674" s="343"/>
      <c r="C674" s="36" t="s">
        <v>96</v>
      </c>
      <c r="D674" s="59">
        <f>D521/D572</f>
        <v>1.0402659425039797</v>
      </c>
      <c r="E674" s="59">
        <f>E521/E572</f>
        <v>1.0402913726382881</v>
      </c>
      <c r="F674" s="59"/>
      <c r="G674" s="60"/>
      <c r="H674" s="61">
        <f>H521/H572</f>
        <v>1.0402982655211541</v>
      </c>
      <c r="I674" s="61">
        <f>I521/I572</f>
        <v>1.0403078592925157</v>
      </c>
      <c r="J674" s="61"/>
      <c r="K674" s="60"/>
    </row>
    <row r="675" spans="1:11" ht="13.8" x14ac:dyDescent="0.25">
      <c r="A675" s="341"/>
      <c r="B675" s="343"/>
      <c r="C675" s="36" t="s">
        <v>97</v>
      </c>
      <c r="D675" s="59"/>
      <c r="E675" s="59"/>
      <c r="F675" s="59"/>
      <c r="G675" s="60"/>
      <c r="H675" s="61"/>
      <c r="I675" s="61"/>
      <c r="J675" s="61"/>
      <c r="K675" s="60"/>
    </row>
    <row r="676" spans="1:11" ht="27.6" x14ac:dyDescent="0.25">
      <c r="A676" s="341"/>
      <c r="B676" s="343"/>
      <c r="C676" s="36" t="s">
        <v>98</v>
      </c>
      <c r="D676" s="59">
        <f>D523/D574</f>
        <v>1.0402659425039797</v>
      </c>
      <c r="E676" s="59">
        <f>E523/E574</f>
        <v>1.0402913726382881</v>
      </c>
      <c r="F676" s="59"/>
      <c r="G676" s="60"/>
      <c r="H676" s="61">
        <f>H523/H574</f>
        <v>1.0402982655211541</v>
      </c>
      <c r="I676" s="61">
        <f>I523/I574</f>
        <v>1.0403078592925157</v>
      </c>
      <c r="J676" s="61"/>
      <c r="K676" s="60"/>
    </row>
    <row r="677" spans="1:11" ht="27.6" x14ac:dyDescent="0.25">
      <c r="A677" s="341"/>
      <c r="B677" s="343"/>
      <c r="C677" s="36" t="s">
        <v>99</v>
      </c>
      <c r="D677" s="59">
        <f>D524/D575</f>
        <v>1.0402659425039797</v>
      </c>
      <c r="E677" s="59">
        <f>E524/E575</f>
        <v>1.0402913726382881</v>
      </c>
      <c r="F677" s="59"/>
      <c r="G677" s="60"/>
      <c r="H677" s="61">
        <f>H524/H575</f>
        <v>1.0402982655211541</v>
      </c>
      <c r="I677" s="61">
        <f>I524/I575</f>
        <v>1.0403078592925157</v>
      </c>
      <c r="J677" s="61"/>
      <c r="K677" s="60"/>
    </row>
  </sheetData>
  <sheetProtection selectLockedCells="1" selectUnlockedCells="1"/>
  <mergeCells count="276">
    <mergeCell ref="A627:A677"/>
    <mergeCell ref="B627:C627"/>
    <mergeCell ref="B628:C628"/>
    <mergeCell ref="B629:C629"/>
    <mergeCell ref="B630:C630"/>
    <mergeCell ref="B631:C631"/>
    <mergeCell ref="B660:B668"/>
    <mergeCell ref="B669:B677"/>
    <mergeCell ref="B638:C638"/>
    <mergeCell ref="B639:C639"/>
    <mergeCell ref="B640:C640"/>
    <mergeCell ref="B641:C641"/>
    <mergeCell ref="B642:B650"/>
    <mergeCell ref="B651:B659"/>
    <mergeCell ref="B632:C632"/>
    <mergeCell ref="B633:C633"/>
    <mergeCell ref="B634:C634"/>
    <mergeCell ref="B635:C635"/>
    <mergeCell ref="B636:C636"/>
    <mergeCell ref="B637:C637"/>
    <mergeCell ref="B585:C585"/>
    <mergeCell ref="B586:C586"/>
    <mergeCell ref="B587:C587"/>
    <mergeCell ref="B588:C588"/>
    <mergeCell ref="B589:C589"/>
    <mergeCell ref="B590:C590"/>
    <mergeCell ref="A576:A626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91:B599"/>
    <mergeCell ref="B600:B608"/>
    <mergeCell ref="B609:B617"/>
    <mergeCell ref="B618:B626"/>
    <mergeCell ref="A525:A575"/>
    <mergeCell ref="B525:C525"/>
    <mergeCell ref="B526:C526"/>
    <mergeCell ref="B527:C527"/>
    <mergeCell ref="B528:C528"/>
    <mergeCell ref="B529:C529"/>
    <mergeCell ref="B530:C530"/>
    <mergeCell ref="B531:C531"/>
    <mergeCell ref="B538:C538"/>
    <mergeCell ref="B539:C539"/>
    <mergeCell ref="B540:B548"/>
    <mergeCell ref="B549:B557"/>
    <mergeCell ref="B558:B566"/>
    <mergeCell ref="B567:B575"/>
    <mergeCell ref="B532:C532"/>
    <mergeCell ref="B533:C533"/>
    <mergeCell ref="B534:C534"/>
    <mergeCell ref="B535:C535"/>
    <mergeCell ref="B536:C536"/>
    <mergeCell ref="B537:C537"/>
    <mergeCell ref="A474:A524"/>
    <mergeCell ref="B474:C474"/>
    <mergeCell ref="B475:C475"/>
    <mergeCell ref="B476:C476"/>
    <mergeCell ref="B477:C477"/>
    <mergeCell ref="B478:C478"/>
    <mergeCell ref="B485:C485"/>
    <mergeCell ref="B486:C486"/>
    <mergeCell ref="B487:C487"/>
    <mergeCell ref="B488:C488"/>
    <mergeCell ref="B489:B497"/>
    <mergeCell ref="B498:B506"/>
    <mergeCell ref="B479:C479"/>
    <mergeCell ref="B480:C480"/>
    <mergeCell ref="B481:C481"/>
    <mergeCell ref="B482:C482"/>
    <mergeCell ref="B483:C483"/>
    <mergeCell ref="B484:C484"/>
    <mergeCell ref="B507:B515"/>
    <mergeCell ref="B516:B524"/>
    <mergeCell ref="B432:C432"/>
    <mergeCell ref="B433:C433"/>
    <mergeCell ref="B434:C434"/>
    <mergeCell ref="B435:C435"/>
    <mergeCell ref="B436:C436"/>
    <mergeCell ref="B437:C437"/>
    <mergeCell ref="A423:A473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8:B446"/>
    <mergeCell ref="B447:B455"/>
    <mergeCell ref="B456:B464"/>
    <mergeCell ref="B465:B473"/>
    <mergeCell ref="A421:C421"/>
    <mergeCell ref="A422:C422"/>
    <mergeCell ref="B379:C379"/>
    <mergeCell ref="B380:C380"/>
    <mergeCell ref="B381:C381"/>
    <mergeCell ref="B382:C382"/>
    <mergeCell ref="B383:B391"/>
    <mergeCell ref="B392:B400"/>
    <mergeCell ref="A368:A418"/>
    <mergeCell ref="B373:C373"/>
    <mergeCell ref="B374:C374"/>
    <mergeCell ref="B375:C375"/>
    <mergeCell ref="B376:C376"/>
    <mergeCell ref="B377:C377"/>
    <mergeCell ref="B378:C378"/>
    <mergeCell ref="B368:C368"/>
    <mergeCell ref="B369:C369"/>
    <mergeCell ref="B370:C370"/>
    <mergeCell ref="B371:C371"/>
    <mergeCell ref="B372:C372"/>
    <mergeCell ref="B401:B409"/>
    <mergeCell ref="B410:B418"/>
    <mergeCell ref="A419:C419"/>
    <mergeCell ref="A420:C420"/>
    <mergeCell ref="B326:C326"/>
    <mergeCell ref="B327:C327"/>
    <mergeCell ref="B328:C328"/>
    <mergeCell ref="B329:C329"/>
    <mergeCell ref="B330:C330"/>
    <mergeCell ref="B331:C331"/>
    <mergeCell ref="A317:A367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32:B340"/>
    <mergeCell ref="B341:B349"/>
    <mergeCell ref="B350:B358"/>
    <mergeCell ref="B359:B367"/>
    <mergeCell ref="A264:C264"/>
    <mergeCell ref="A265:C265"/>
    <mergeCell ref="A266:A316"/>
    <mergeCell ref="B266:C266"/>
    <mergeCell ref="B267:C267"/>
    <mergeCell ref="B268:C268"/>
    <mergeCell ref="B269:C269"/>
    <mergeCell ref="B270:C270"/>
    <mergeCell ref="B271:C271"/>
    <mergeCell ref="B272:C272"/>
    <mergeCell ref="B279:C279"/>
    <mergeCell ref="B280:C280"/>
    <mergeCell ref="B281:B289"/>
    <mergeCell ref="B290:B298"/>
    <mergeCell ref="B299:B307"/>
    <mergeCell ref="B308:B316"/>
    <mergeCell ref="B273:C273"/>
    <mergeCell ref="B274:C274"/>
    <mergeCell ref="B275:C275"/>
    <mergeCell ref="B276:C276"/>
    <mergeCell ref="B277:C277"/>
    <mergeCell ref="B278:C278"/>
    <mergeCell ref="B226:B234"/>
    <mergeCell ref="B235:B243"/>
    <mergeCell ref="B244:B252"/>
    <mergeCell ref="B253:B261"/>
    <mergeCell ref="A262:C262"/>
    <mergeCell ref="A263:C263"/>
    <mergeCell ref="B220:C220"/>
    <mergeCell ref="B221:C221"/>
    <mergeCell ref="B222:C222"/>
    <mergeCell ref="B223:C223"/>
    <mergeCell ref="B224:C224"/>
    <mergeCell ref="B225:C225"/>
    <mergeCell ref="A211:A261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A160:A210"/>
    <mergeCell ref="B160:C160"/>
    <mergeCell ref="B161:C161"/>
    <mergeCell ref="B162:C162"/>
    <mergeCell ref="B163:C163"/>
    <mergeCell ref="B164:C164"/>
    <mergeCell ref="B165:C165"/>
    <mergeCell ref="B166:C166"/>
    <mergeCell ref="B173:C173"/>
    <mergeCell ref="B174:C174"/>
    <mergeCell ref="B175:B183"/>
    <mergeCell ref="B184:B192"/>
    <mergeCell ref="B193:B201"/>
    <mergeCell ref="B202:B210"/>
    <mergeCell ref="B167:C167"/>
    <mergeCell ref="B168:C168"/>
    <mergeCell ref="B169:C169"/>
    <mergeCell ref="B170:C170"/>
    <mergeCell ref="B171:C171"/>
    <mergeCell ref="B172:C172"/>
    <mergeCell ref="A108:C108"/>
    <mergeCell ref="A109:A159"/>
    <mergeCell ref="B109:C109"/>
    <mergeCell ref="B110:C110"/>
    <mergeCell ref="B111:C111"/>
    <mergeCell ref="B112:C112"/>
    <mergeCell ref="B113:C113"/>
    <mergeCell ref="B120:C120"/>
    <mergeCell ref="B121:C121"/>
    <mergeCell ref="B122:C122"/>
    <mergeCell ref="B123:C123"/>
    <mergeCell ref="B124:B132"/>
    <mergeCell ref="B133:B141"/>
    <mergeCell ref="B114:C114"/>
    <mergeCell ref="B115:C115"/>
    <mergeCell ref="B116:C116"/>
    <mergeCell ref="B117:C117"/>
    <mergeCell ref="B118:C118"/>
    <mergeCell ref="B119:C119"/>
    <mergeCell ref="B142:B150"/>
    <mergeCell ref="B151:B159"/>
    <mergeCell ref="A56:C56"/>
    <mergeCell ref="A57:A107"/>
    <mergeCell ref="B57:C57"/>
    <mergeCell ref="B58:C58"/>
    <mergeCell ref="B59:C59"/>
    <mergeCell ref="B60:C60"/>
    <mergeCell ref="B67:C67"/>
    <mergeCell ref="B68:C68"/>
    <mergeCell ref="B69:C69"/>
    <mergeCell ref="B70:C70"/>
    <mergeCell ref="B71:C71"/>
    <mergeCell ref="B72:B80"/>
    <mergeCell ref="B61:C61"/>
    <mergeCell ref="B62:C62"/>
    <mergeCell ref="B63:C63"/>
    <mergeCell ref="B64:C64"/>
    <mergeCell ref="B65:C65"/>
    <mergeCell ref="B66:C66"/>
    <mergeCell ref="B81:B89"/>
    <mergeCell ref="B90:B98"/>
    <mergeCell ref="B99:B107"/>
    <mergeCell ref="B17:C17"/>
    <mergeCell ref="B18:C18"/>
    <mergeCell ref="B19:C19"/>
    <mergeCell ref="A5:A55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0:B28"/>
    <mergeCell ref="B29:B37"/>
    <mergeCell ref="B38:B46"/>
    <mergeCell ref="B47:B55"/>
    <mergeCell ref="D1:F1"/>
    <mergeCell ref="A2:C2"/>
    <mergeCell ref="D2:G2"/>
    <mergeCell ref="H2:K2"/>
    <mergeCell ref="A3:C3"/>
    <mergeCell ref="A4:C4"/>
    <mergeCell ref="B14:C14"/>
    <mergeCell ref="B15:C15"/>
    <mergeCell ref="B16:C16"/>
  </mergeCells>
  <pageMargins left="0.78740157480314965" right="0.39370078740157483" top="0.78740157480314965" bottom="0.78740157480314965" header="0.51181102362204722" footer="0.51181102362204722"/>
  <pageSetup paperSize="9" scale="49" firstPageNumber="0" fitToHeight="0" orientation="portrait" horizontalDpi="300" verticalDpi="300" r:id="rId1"/>
  <headerFooter alignWithMargins="0">
    <oddHeader>&amp;RРасчеты на реализацию общего образования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9"/>
  </sheetPr>
  <dimension ref="A1:IV67"/>
  <sheetViews>
    <sheetView view="pageBreakPreview" zoomScale="60" zoomScaleNormal="75" workbookViewId="0">
      <pane xSplit="1" ySplit="5" topLeftCell="B13" activePane="bottomRight" state="frozen"/>
      <selection activeCell="A64" sqref="A64:XFD64"/>
      <selection pane="topRight" activeCell="A64" sqref="A64:XFD64"/>
      <selection pane="bottomLeft" activeCell="A64" sqref="A64:XFD64"/>
      <selection pane="bottomRight" activeCell="A64" sqref="A64:XFD64"/>
    </sheetView>
  </sheetViews>
  <sheetFormatPr defaultRowHeight="13.2" x14ac:dyDescent="0.25"/>
  <cols>
    <col min="1" max="3" width="9.33203125" style="27" customWidth="1"/>
    <col min="4" max="4" width="9.5546875" style="27" customWidth="1"/>
    <col min="5" max="5" width="12.33203125" style="27" customWidth="1"/>
    <col min="6" max="6" width="8.33203125" style="27" customWidth="1"/>
    <col min="7" max="7" width="13.6640625" style="27" customWidth="1"/>
    <col min="8" max="8" width="9.21875" style="27" customWidth="1"/>
    <col min="9" max="9" width="11.109375" style="27" customWidth="1"/>
    <col min="10" max="10" width="11" style="27" customWidth="1"/>
    <col min="11" max="11" width="14.21875" style="27" customWidth="1"/>
    <col min="12" max="12" width="14.21875" style="27" hidden="1" customWidth="1"/>
    <col min="13" max="13" width="9.44140625" style="27" hidden="1" customWidth="1"/>
    <col min="14" max="14" width="7.109375" style="27" hidden="1" customWidth="1"/>
    <col min="15" max="15" width="10.6640625" style="27" customWidth="1"/>
    <col min="16" max="16" width="7.88671875" style="27" customWidth="1"/>
    <col min="17" max="17" width="11" style="27" customWidth="1"/>
    <col min="18" max="18" width="7" style="27" customWidth="1"/>
    <col min="19" max="19" width="10.44140625" style="27" customWidth="1"/>
    <col min="20" max="20" width="6.6640625" style="27" customWidth="1"/>
    <col min="21" max="21" width="10.44140625" style="27" customWidth="1"/>
    <col min="22" max="22" width="7" style="27" customWidth="1"/>
    <col min="23" max="23" width="11" style="27" customWidth="1"/>
    <col min="24" max="24" width="8.88671875" style="27" customWidth="1"/>
    <col min="25" max="25" width="10.88671875" style="27" customWidth="1"/>
    <col min="26" max="26" width="8.88671875" style="27" hidden="1" customWidth="1"/>
    <col min="27" max="29" width="9.33203125" style="27" customWidth="1"/>
    <col min="30" max="30" width="9.5546875" style="27" customWidth="1"/>
    <col min="31" max="31" width="12.33203125" style="27" customWidth="1"/>
    <col min="32" max="32" width="8.33203125" style="27" customWidth="1"/>
    <col min="33" max="33" width="10.44140625" style="27" customWidth="1"/>
    <col min="34" max="34" width="6.5546875" style="27" customWidth="1"/>
    <col min="35" max="35" width="11.109375" style="27" customWidth="1"/>
    <col min="36" max="36" width="8.88671875" style="27" customWidth="1"/>
    <col min="37" max="37" width="9.44140625" style="27" customWidth="1"/>
    <col min="38" max="38" width="8.88671875" style="27" hidden="1" customWidth="1"/>
    <col min="39" max="41" width="9.33203125" style="27" customWidth="1"/>
    <col min="42" max="42" width="9.5546875" style="27" customWidth="1"/>
    <col min="43" max="43" width="12.33203125" style="27" customWidth="1"/>
    <col min="44" max="44" width="8.33203125" style="27" customWidth="1"/>
    <col min="45" max="45" width="10.44140625" style="27" customWidth="1"/>
    <col min="46" max="46" width="5" style="27" customWidth="1"/>
    <col min="47" max="47" width="11.109375" style="27" customWidth="1"/>
    <col min="48" max="48" width="8.88671875" style="27" customWidth="1"/>
    <col min="49" max="49" width="9.44140625" style="27" customWidth="1"/>
    <col min="50" max="50" width="9" style="27" hidden="1" customWidth="1"/>
    <col min="51" max="53" width="9.33203125" style="27" customWidth="1"/>
    <col min="54" max="54" width="9.5546875" style="27" customWidth="1"/>
    <col min="55" max="55" width="12.33203125" style="27" customWidth="1"/>
    <col min="56" max="56" width="8.33203125" style="27" customWidth="1"/>
    <col min="57" max="57" width="10.44140625" style="27" customWidth="1"/>
    <col min="58" max="58" width="5" style="27" customWidth="1"/>
    <col min="59" max="59" width="11.109375" style="27" customWidth="1"/>
    <col min="60" max="60" width="8.88671875" style="27" customWidth="1"/>
    <col min="61" max="61" width="11" style="27" customWidth="1"/>
    <col min="62" max="62" width="8.88671875" style="27" hidden="1" customWidth="1"/>
    <col min="63" max="65" width="9.33203125" style="27" customWidth="1"/>
    <col min="66" max="66" width="9.5546875" style="27" customWidth="1"/>
    <col min="67" max="67" width="12.33203125" style="27" customWidth="1"/>
    <col min="68" max="68" width="8.33203125" style="27" customWidth="1"/>
    <col min="69" max="69" width="10.44140625" style="27" customWidth="1"/>
    <col min="70" max="70" width="5" style="27" customWidth="1"/>
    <col min="71" max="71" width="11.109375" style="27" customWidth="1"/>
    <col min="72" max="72" width="8.88671875" style="27" customWidth="1"/>
    <col min="73" max="73" width="12.88671875" style="27" customWidth="1"/>
    <col min="74" max="74" width="8.88671875" style="27" hidden="1" customWidth="1"/>
    <col min="75" max="77" width="9.33203125" style="27" customWidth="1"/>
    <col min="78" max="78" width="9.5546875" style="27" customWidth="1"/>
    <col min="79" max="79" width="12.33203125" style="27" customWidth="1"/>
    <col min="80" max="80" width="8.33203125" style="27" customWidth="1"/>
    <col min="81" max="81" width="10.44140625" style="27" customWidth="1"/>
    <col min="82" max="82" width="5" style="27" customWidth="1"/>
    <col min="83" max="83" width="11.109375" style="27" customWidth="1"/>
    <col min="84" max="84" width="8.88671875" style="27" customWidth="1"/>
    <col min="85" max="85" width="9.44140625" style="27" customWidth="1"/>
    <col min="86" max="86" width="8.88671875" style="27" hidden="1" customWidth="1"/>
    <col min="87" max="89" width="9.33203125" style="27" customWidth="1"/>
    <col min="90" max="90" width="9.5546875" style="27" customWidth="1"/>
    <col min="91" max="91" width="12.33203125" style="27" customWidth="1"/>
    <col min="92" max="92" width="8.33203125" style="27" customWidth="1"/>
    <col min="93" max="93" width="10.44140625" style="27" customWidth="1"/>
    <col min="94" max="94" width="7.5546875" style="27" customWidth="1"/>
    <col min="95" max="95" width="11.109375" style="27" customWidth="1"/>
    <col min="96" max="96" width="8.88671875" style="27" customWidth="1"/>
    <col min="97" max="97" width="10.109375" style="27" customWidth="1"/>
    <col min="98" max="98" width="8.88671875" style="27" hidden="1" customWidth="1"/>
    <col min="99" max="101" width="9.33203125" style="27" customWidth="1"/>
    <col min="102" max="102" width="9.5546875" style="27" customWidth="1"/>
    <col min="103" max="103" width="12.33203125" style="27" customWidth="1"/>
    <col min="104" max="104" width="8.33203125" style="27" customWidth="1"/>
    <col min="105" max="105" width="10.44140625" style="27" customWidth="1"/>
    <col min="106" max="106" width="11.88671875" style="27" customWidth="1"/>
    <col min="107" max="107" width="11.109375" style="27" customWidth="1"/>
    <col min="108" max="108" width="8.88671875" style="27" customWidth="1"/>
    <col min="109" max="109" width="9.44140625" style="27" customWidth="1"/>
    <col min="110" max="110" width="8.88671875" style="27" hidden="1" customWidth="1"/>
    <col min="111" max="113" width="9.33203125" style="27" customWidth="1"/>
    <col min="114" max="114" width="9.5546875" style="27" customWidth="1"/>
    <col min="115" max="115" width="12.33203125" style="27" customWidth="1"/>
    <col min="116" max="116" width="8.33203125" style="27" customWidth="1"/>
    <col min="117" max="117" width="10.44140625" style="27" customWidth="1"/>
    <col min="118" max="118" width="5" style="27" customWidth="1"/>
    <col min="119" max="119" width="11.109375" style="27" customWidth="1"/>
    <col min="120" max="120" width="8.88671875" style="27" customWidth="1"/>
    <col min="121" max="121" width="9.44140625" style="27" customWidth="1"/>
    <col min="122" max="122" width="8.88671875" style="27" hidden="1" customWidth="1"/>
    <col min="123" max="125" width="9.33203125" style="27" customWidth="1"/>
    <col min="126" max="126" width="9.5546875" style="27" customWidth="1"/>
    <col min="127" max="127" width="12.33203125" style="27" customWidth="1"/>
    <col min="128" max="128" width="8.33203125" style="27" customWidth="1"/>
    <col min="129" max="129" width="10.44140625" style="27" customWidth="1"/>
    <col min="130" max="130" width="5" style="27" customWidth="1"/>
    <col min="131" max="131" width="11.109375" style="27" customWidth="1"/>
    <col min="132" max="132" width="8.88671875" style="27" customWidth="1"/>
    <col min="133" max="133" width="9.44140625" style="27" customWidth="1"/>
    <col min="134" max="134" width="8.88671875" style="27" hidden="1" customWidth="1"/>
    <col min="135" max="137" width="9.33203125" style="27" customWidth="1"/>
    <col min="138" max="138" width="9.5546875" style="27" customWidth="1"/>
    <col min="139" max="139" width="12.33203125" style="27" customWidth="1"/>
    <col min="140" max="140" width="8.33203125" style="27" customWidth="1"/>
    <col min="141" max="141" width="10.44140625" style="27" customWidth="1"/>
    <col min="142" max="142" width="5" style="27" customWidth="1"/>
    <col min="143" max="143" width="11.109375" style="27" customWidth="1"/>
    <col min="144" max="144" width="8.88671875" style="27" customWidth="1"/>
    <col min="145" max="145" width="9.44140625" style="27" customWidth="1"/>
    <col min="146" max="146" width="8.88671875" style="27" hidden="1" customWidth="1"/>
    <col min="147" max="148" width="9.33203125" style="1" customWidth="1"/>
    <col min="149" max="149" width="10.5546875" style="1" customWidth="1"/>
    <col min="150" max="150" width="9.5546875" style="1" customWidth="1"/>
    <col min="151" max="151" width="12.33203125" style="1" customWidth="1"/>
    <col min="152" max="152" width="8.33203125" style="1" customWidth="1"/>
    <col min="153" max="153" width="10.44140625" style="1" customWidth="1"/>
    <col min="154" max="154" width="5" style="1" customWidth="1"/>
    <col min="155" max="155" width="11.109375" style="1" customWidth="1"/>
    <col min="156" max="156" width="8.88671875" style="1" customWidth="1"/>
    <col min="157" max="157" width="11.109375" style="1" customWidth="1"/>
    <col min="158" max="158" width="8.88671875" style="27" hidden="1" customWidth="1"/>
    <col min="159" max="161" width="9.33203125" style="27" customWidth="1"/>
    <col min="162" max="162" width="9.5546875" style="27" customWidth="1"/>
    <col min="163" max="163" width="12.33203125" style="27" customWidth="1"/>
    <col min="164" max="164" width="8.33203125" style="27" customWidth="1"/>
    <col min="165" max="165" width="10.44140625" style="27" customWidth="1"/>
    <col min="166" max="166" width="5" style="27" customWidth="1"/>
    <col min="167" max="167" width="11.109375" style="27" customWidth="1"/>
    <col min="168" max="168" width="8.88671875" style="27" customWidth="1"/>
    <col min="169" max="169" width="9.44140625" style="27" customWidth="1"/>
    <col min="170" max="170" width="8.88671875" style="27" hidden="1" customWidth="1"/>
    <col min="171" max="173" width="9.33203125" style="27" customWidth="1"/>
    <col min="174" max="174" width="9.5546875" style="27" customWidth="1"/>
    <col min="175" max="175" width="12.33203125" style="27" customWidth="1"/>
    <col min="176" max="176" width="8.33203125" style="27" customWidth="1"/>
    <col min="177" max="177" width="10.44140625" style="27" customWidth="1"/>
    <col min="178" max="178" width="5" style="27" customWidth="1"/>
    <col min="179" max="179" width="11.109375" style="27" customWidth="1"/>
    <col min="180" max="180" width="8.88671875" style="27" customWidth="1"/>
    <col min="181" max="181" width="9.44140625" style="27" customWidth="1"/>
    <col min="182" max="182" width="8.88671875" style="27" hidden="1" customWidth="1"/>
    <col min="183" max="193" width="8.88671875" style="27" customWidth="1"/>
    <col min="194" max="194" width="8.88671875" style="27" hidden="1" customWidth="1"/>
    <col min="195" max="197" width="9.33203125" style="27" customWidth="1"/>
    <col min="198" max="198" width="9.5546875" style="27" customWidth="1"/>
    <col min="199" max="199" width="12.33203125" style="27" customWidth="1"/>
    <col min="200" max="200" width="8.33203125" style="27" customWidth="1"/>
    <col min="201" max="201" width="10.44140625" style="27" customWidth="1"/>
    <col min="202" max="202" width="5" style="27" customWidth="1"/>
    <col min="203" max="203" width="11.109375" style="27" customWidth="1"/>
    <col min="204" max="204" width="8.88671875" style="27" customWidth="1"/>
    <col min="205" max="205" width="9.44140625" style="27" customWidth="1"/>
    <col min="206" max="206" width="8.88671875" style="27" hidden="1" customWidth="1"/>
    <col min="207" max="208" width="9.33203125" style="27" customWidth="1"/>
    <col min="209" max="209" width="10.5546875" style="27" customWidth="1"/>
    <col min="210" max="210" width="9.5546875" style="27" customWidth="1"/>
    <col min="211" max="211" width="12.33203125" style="27" customWidth="1"/>
    <col min="212" max="212" width="8.33203125" style="27" customWidth="1"/>
    <col min="213" max="213" width="10.44140625" style="27" customWidth="1"/>
    <col min="214" max="214" width="7.44140625" style="27" customWidth="1"/>
    <col min="215" max="215" width="11.109375" style="27" customWidth="1"/>
    <col min="216" max="216" width="8.88671875" style="27" customWidth="1"/>
    <col min="217" max="217" width="10.88671875" style="27" customWidth="1"/>
    <col min="218" max="218" width="8.88671875" style="27" hidden="1" customWidth="1"/>
    <col min="219" max="221" width="9.33203125" style="27" customWidth="1"/>
    <col min="222" max="222" width="9.5546875" style="27" customWidth="1"/>
    <col min="223" max="223" width="12.33203125" style="27" customWidth="1"/>
    <col min="224" max="224" width="8.33203125" style="27" customWidth="1"/>
    <col min="225" max="225" width="10.44140625" style="27" customWidth="1"/>
    <col min="226" max="226" width="5" style="27" customWidth="1"/>
    <col min="227" max="227" width="11.109375" style="27" customWidth="1"/>
    <col min="228" max="228" width="8.88671875" style="27" customWidth="1"/>
    <col min="229" max="229" width="9.44140625" style="27" customWidth="1"/>
    <col min="230" max="16384" width="8.88671875" style="27"/>
  </cols>
  <sheetData>
    <row r="1" spans="1:256" s="67" customFormat="1" ht="24.75" customHeight="1" x14ac:dyDescent="0.3">
      <c r="A1" s="347" t="s">
        <v>127</v>
      </c>
      <c r="B1" s="348"/>
      <c r="C1" s="348"/>
      <c r="D1" s="348"/>
      <c r="E1" s="348"/>
      <c r="F1" s="355" t="s">
        <v>128</v>
      </c>
      <c r="G1" s="355"/>
      <c r="H1" s="355"/>
      <c r="I1" s="355"/>
      <c r="J1" s="355"/>
      <c r="K1" s="356"/>
      <c r="L1" s="65"/>
      <c r="M1" s="65"/>
      <c r="N1" s="66"/>
      <c r="O1" s="347" t="s">
        <v>127</v>
      </c>
      <c r="P1" s="348"/>
      <c r="Q1" s="348"/>
      <c r="R1" s="348"/>
      <c r="S1" s="348"/>
      <c r="T1" s="349" t="s">
        <v>129</v>
      </c>
      <c r="U1" s="349"/>
      <c r="V1" s="349"/>
      <c r="W1" s="349"/>
      <c r="X1" s="349"/>
      <c r="Y1" s="350"/>
      <c r="Z1" s="27"/>
      <c r="AA1" s="347" t="s">
        <v>127</v>
      </c>
      <c r="AB1" s="348"/>
      <c r="AC1" s="348"/>
      <c r="AD1" s="348"/>
      <c r="AE1" s="348"/>
      <c r="AF1" s="349" t="s">
        <v>130</v>
      </c>
      <c r="AG1" s="349"/>
      <c r="AH1" s="349"/>
      <c r="AI1" s="349"/>
      <c r="AJ1" s="349"/>
      <c r="AK1" s="350"/>
      <c r="AL1" s="27"/>
      <c r="AM1" s="347" t="s">
        <v>127</v>
      </c>
      <c r="AN1" s="348"/>
      <c r="AO1" s="348"/>
      <c r="AP1" s="348"/>
      <c r="AQ1" s="348"/>
      <c r="AR1" s="349" t="s">
        <v>131</v>
      </c>
      <c r="AS1" s="349"/>
      <c r="AT1" s="349"/>
      <c r="AU1" s="349"/>
      <c r="AV1" s="349"/>
      <c r="AW1" s="350"/>
      <c r="AX1" s="27"/>
      <c r="AY1" s="347" t="s">
        <v>127</v>
      </c>
      <c r="AZ1" s="348"/>
      <c r="BA1" s="348"/>
      <c r="BB1" s="348"/>
      <c r="BC1" s="348"/>
      <c r="BD1" s="349" t="s">
        <v>132</v>
      </c>
      <c r="BE1" s="349"/>
      <c r="BF1" s="349"/>
      <c r="BG1" s="349"/>
      <c r="BH1" s="349"/>
      <c r="BI1" s="350"/>
      <c r="BJ1" s="27"/>
      <c r="BK1" s="351" t="s">
        <v>127</v>
      </c>
      <c r="BL1" s="352"/>
      <c r="BM1" s="352"/>
      <c r="BN1" s="352"/>
      <c r="BO1" s="352"/>
      <c r="BP1" s="353" t="s">
        <v>133</v>
      </c>
      <c r="BQ1" s="353"/>
      <c r="BR1" s="353"/>
      <c r="BS1" s="353"/>
      <c r="BT1" s="353"/>
      <c r="BU1" s="354"/>
      <c r="BV1" s="27"/>
      <c r="BW1" s="351" t="s">
        <v>127</v>
      </c>
      <c r="BX1" s="352"/>
      <c r="BY1" s="352"/>
      <c r="BZ1" s="352"/>
      <c r="CA1" s="352"/>
      <c r="CB1" s="353" t="s">
        <v>134</v>
      </c>
      <c r="CC1" s="353"/>
      <c r="CD1" s="353"/>
      <c r="CE1" s="353"/>
      <c r="CF1" s="353"/>
      <c r="CG1" s="354"/>
      <c r="CH1" s="27"/>
      <c r="CI1" s="347" t="s">
        <v>127</v>
      </c>
      <c r="CJ1" s="348"/>
      <c r="CK1" s="348"/>
      <c r="CL1" s="348"/>
      <c r="CM1" s="348"/>
      <c r="CN1" s="349" t="s">
        <v>135</v>
      </c>
      <c r="CO1" s="349"/>
      <c r="CP1" s="349"/>
      <c r="CQ1" s="349"/>
      <c r="CR1" s="349"/>
      <c r="CS1" s="350"/>
      <c r="CT1" s="27"/>
      <c r="CU1" s="347" t="s">
        <v>127</v>
      </c>
      <c r="CV1" s="348"/>
      <c r="CW1" s="348"/>
      <c r="CX1" s="348"/>
      <c r="CY1" s="348"/>
      <c r="CZ1" s="349" t="s">
        <v>136</v>
      </c>
      <c r="DA1" s="349"/>
      <c r="DB1" s="349"/>
      <c r="DC1" s="349"/>
      <c r="DD1" s="349"/>
      <c r="DE1" s="350"/>
      <c r="DF1" s="27"/>
      <c r="DG1" s="357" t="s">
        <v>127</v>
      </c>
      <c r="DH1" s="358"/>
      <c r="DI1" s="358"/>
      <c r="DJ1" s="358"/>
      <c r="DK1" s="358"/>
      <c r="DL1" s="359" t="s">
        <v>137</v>
      </c>
      <c r="DM1" s="359"/>
      <c r="DN1" s="359"/>
      <c r="DO1" s="359"/>
      <c r="DP1" s="359"/>
      <c r="DQ1" s="360"/>
      <c r="DR1" s="27"/>
      <c r="DS1" s="357" t="s">
        <v>127</v>
      </c>
      <c r="DT1" s="358"/>
      <c r="DU1" s="358"/>
      <c r="DV1" s="358"/>
      <c r="DW1" s="358"/>
      <c r="DX1" s="359" t="s">
        <v>138</v>
      </c>
      <c r="DY1" s="359"/>
      <c r="DZ1" s="359"/>
      <c r="EA1" s="359"/>
      <c r="EB1" s="359"/>
      <c r="EC1" s="360"/>
      <c r="ED1" s="27"/>
      <c r="EE1" s="347" t="s">
        <v>127</v>
      </c>
      <c r="EF1" s="348"/>
      <c r="EG1" s="348"/>
      <c r="EH1" s="348"/>
      <c r="EI1" s="348"/>
      <c r="EJ1" s="359" t="s">
        <v>139</v>
      </c>
      <c r="EK1" s="359"/>
      <c r="EL1" s="359"/>
      <c r="EM1" s="359"/>
      <c r="EN1" s="359"/>
      <c r="EO1" s="360"/>
      <c r="EP1" s="27"/>
      <c r="EQ1" s="347" t="s">
        <v>127</v>
      </c>
      <c r="ER1" s="348"/>
      <c r="ES1" s="348"/>
      <c r="ET1" s="348"/>
      <c r="EU1" s="348"/>
      <c r="EV1" s="359" t="s">
        <v>140</v>
      </c>
      <c r="EW1" s="359" t="s">
        <v>140</v>
      </c>
      <c r="EX1" s="359"/>
      <c r="EY1" s="359"/>
      <c r="EZ1" s="359"/>
      <c r="FA1" s="360"/>
      <c r="FB1" s="27"/>
      <c r="FC1" s="351" t="s">
        <v>127</v>
      </c>
      <c r="FD1" s="352"/>
      <c r="FE1" s="352"/>
      <c r="FF1" s="352"/>
      <c r="FG1" s="352"/>
      <c r="FH1" s="353" t="s">
        <v>141</v>
      </c>
      <c r="FI1" s="353"/>
      <c r="FJ1" s="353"/>
      <c r="FK1" s="353"/>
      <c r="FL1" s="353"/>
      <c r="FM1" s="354"/>
      <c r="FN1" s="27"/>
      <c r="FO1" s="347" t="s">
        <v>127</v>
      </c>
      <c r="FP1" s="348"/>
      <c r="FQ1" s="348"/>
      <c r="FR1" s="348"/>
      <c r="FS1" s="348"/>
      <c r="FT1" s="359" t="s">
        <v>142</v>
      </c>
      <c r="FU1" s="359"/>
      <c r="FV1" s="359"/>
      <c r="FW1" s="359"/>
      <c r="FX1" s="359"/>
      <c r="FY1" s="360"/>
      <c r="FZ1" s="27"/>
      <c r="GA1" s="347" t="s">
        <v>127</v>
      </c>
      <c r="GB1" s="348"/>
      <c r="GC1" s="348"/>
      <c r="GD1" s="348"/>
      <c r="GE1" s="348"/>
      <c r="GF1" s="359" t="s">
        <v>143</v>
      </c>
      <c r="GG1" s="359"/>
      <c r="GH1" s="359"/>
      <c r="GI1" s="359"/>
      <c r="GJ1" s="359"/>
      <c r="GK1" s="360"/>
      <c r="GL1" s="27"/>
      <c r="GM1" s="347" t="s">
        <v>127</v>
      </c>
      <c r="GN1" s="348"/>
      <c r="GO1" s="348"/>
      <c r="GP1" s="348"/>
      <c r="GQ1" s="348"/>
      <c r="GR1" s="359" t="s">
        <v>144</v>
      </c>
      <c r="GS1" s="359"/>
      <c r="GT1" s="359"/>
      <c r="GU1" s="359"/>
      <c r="GV1" s="359"/>
      <c r="GW1" s="360"/>
      <c r="GX1" s="27"/>
      <c r="GY1" s="347" t="s">
        <v>127</v>
      </c>
      <c r="GZ1" s="348"/>
      <c r="HA1" s="348"/>
      <c r="HB1" s="348"/>
      <c r="HC1" s="348"/>
      <c r="HD1" s="359" t="s">
        <v>145</v>
      </c>
      <c r="HE1" s="359"/>
      <c r="HF1" s="359"/>
      <c r="HG1" s="359"/>
      <c r="HH1" s="359"/>
      <c r="HI1" s="360"/>
      <c r="HJ1" s="27"/>
      <c r="HK1" s="347" t="s">
        <v>146</v>
      </c>
      <c r="HL1" s="348"/>
      <c r="HM1" s="348"/>
      <c r="HN1" s="348"/>
      <c r="HO1" s="348"/>
      <c r="HP1" s="359" t="s">
        <v>147</v>
      </c>
      <c r="HQ1" s="359"/>
      <c r="HR1" s="359"/>
      <c r="HS1" s="359"/>
      <c r="HT1" s="359"/>
      <c r="HU1" s="360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</row>
    <row r="2" spans="1:256" s="72" customFormat="1" ht="39" customHeight="1" x14ac:dyDescent="0.25">
      <c r="A2" s="68"/>
      <c r="B2" s="361" t="s">
        <v>148</v>
      </c>
      <c r="C2" s="361"/>
      <c r="D2" s="361" t="s">
        <v>149</v>
      </c>
      <c r="E2" s="361"/>
      <c r="F2" s="361" t="s">
        <v>150</v>
      </c>
      <c r="G2" s="361"/>
      <c r="H2" s="361" t="s">
        <v>151</v>
      </c>
      <c r="I2" s="361"/>
      <c r="J2" s="362" t="s">
        <v>128</v>
      </c>
      <c r="K2" s="363"/>
      <c r="L2" s="69"/>
      <c r="M2" s="69"/>
      <c r="N2" s="69"/>
      <c r="O2" s="68"/>
      <c r="P2" s="361" t="s">
        <v>148</v>
      </c>
      <c r="Q2" s="361"/>
      <c r="R2" s="361" t="s">
        <v>149</v>
      </c>
      <c r="S2" s="361"/>
      <c r="T2" s="361" t="s">
        <v>150</v>
      </c>
      <c r="U2" s="361"/>
      <c r="V2" s="361" t="s">
        <v>151</v>
      </c>
      <c r="W2" s="361"/>
      <c r="X2" s="362" t="s">
        <v>128</v>
      </c>
      <c r="Y2" s="363"/>
      <c r="Z2" s="27"/>
      <c r="AA2" s="68"/>
      <c r="AB2" s="361" t="s">
        <v>148</v>
      </c>
      <c r="AC2" s="361"/>
      <c r="AD2" s="361" t="s">
        <v>149</v>
      </c>
      <c r="AE2" s="361"/>
      <c r="AF2" s="361" t="s">
        <v>150</v>
      </c>
      <c r="AG2" s="361"/>
      <c r="AH2" s="361" t="s">
        <v>151</v>
      </c>
      <c r="AI2" s="361"/>
      <c r="AJ2" s="362" t="s">
        <v>128</v>
      </c>
      <c r="AK2" s="363"/>
      <c r="AL2" s="27"/>
      <c r="AM2" s="68"/>
      <c r="AN2" s="361" t="s">
        <v>148</v>
      </c>
      <c r="AO2" s="361"/>
      <c r="AP2" s="361" t="s">
        <v>149</v>
      </c>
      <c r="AQ2" s="361"/>
      <c r="AR2" s="361" t="s">
        <v>150</v>
      </c>
      <c r="AS2" s="361"/>
      <c r="AT2" s="361" t="s">
        <v>151</v>
      </c>
      <c r="AU2" s="361"/>
      <c r="AV2" s="362" t="s">
        <v>128</v>
      </c>
      <c r="AW2" s="363"/>
      <c r="AX2" s="27"/>
      <c r="AY2" s="68"/>
      <c r="AZ2" s="361" t="s">
        <v>148</v>
      </c>
      <c r="BA2" s="361"/>
      <c r="BB2" s="361" t="s">
        <v>149</v>
      </c>
      <c r="BC2" s="361"/>
      <c r="BD2" s="361" t="s">
        <v>150</v>
      </c>
      <c r="BE2" s="361"/>
      <c r="BF2" s="361" t="s">
        <v>151</v>
      </c>
      <c r="BG2" s="361"/>
      <c r="BH2" s="362" t="s">
        <v>128</v>
      </c>
      <c r="BI2" s="363"/>
      <c r="BJ2" s="27"/>
      <c r="BK2" s="70"/>
      <c r="BL2" s="364" t="s">
        <v>148</v>
      </c>
      <c r="BM2" s="364"/>
      <c r="BN2" s="364" t="s">
        <v>149</v>
      </c>
      <c r="BO2" s="364"/>
      <c r="BP2" s="364" t="s">
        <v>150</v>
      </c>
      <c r="BQ2" s="364"/>
      <c r="BR2" s="364" t="s">
        <v>151</v>
      </c>
      <c r="BS2" s="364"/>
      <c r="BT2" s="365" t="s">
        <v>128</v>
      </c>
      <c r="BU2" s="366"/>
      <c r="BV2" s="27"/>
      <c r="BW2" s="70"/>
      <c r="BX2" s="364" t="s">
        <v>148</v>
      </c>
      <c r="BY2" s="364"/>
      <c r="BZ2" s="364" t="s">
        <v>149</v>
      </c>
      <c r="CA2" s="364"/>
      <c r="CB2" s="364" t="s">
        <v>150</v>
      </c>
      <c r="CC2" s="364"/>
      <c r="CD2" s="364" t="s">
        <v>151</v>
      </c>
      <c r="CE2" s="364"/>
      <c r="CF2" s="365" t="s">
        <v>128</v>
      </c>
      <c r="CG2" s="366"/>
      <c r="CH2" s="27"/>
      <c r="CI2" s="68"/>
      <c r="CJ2" s="361" t="s">
        <v>148</v>
      </c>
      <c r="CK2" s="361"/>
      <c r="CL2" s="361" t="s">
        <v>149</v>
      </c>
      <c r="CM2" s="361"/>
      <c r="CN2" s="361" t="s">
        <v>150</v>
      </c>
      <c r="CO2" s="361"/>
      <c r="CP2" s="361" t="s">
        <v>151</v>
      </c>
      <c r="CQ2" s="361"/>
      <c r="CR2" s="362" t="s">
        <v>128</v>
      </c>
      <c r="CS2" s="363"/>
      <c r="CT2" s="27"/>
      <c r="CU2" s="68"/>
      <c r="CV2" s="361" t="s">
        <v>148</v>
      </c>
      <c r="CW2" s="361"/>
      <c r="CX2" s="361" t="s">
        <v>149</v>
      </c>
      <c r="CY2" s="361"/>
      <c r="CZ2" s="361" t="s">
        <v>150</v>
      </c>
      <c r="DA2" s="361"/>
      <c r="DB2" s="361" t="s">
        <v>151</v>
      </c>
      <c r="DC2" s="361"/>
      <c r="DD2" s="362" t="s">
        <v>128</v>
      </c>
      <c r="DE2" s="363"/>
      <c r="DF2" s="27"/>
      <c r="DG2" s="367" t="s">
        <v>152</v>
      </c>
      <c r="DH2" s="364" t="s">
        <v>148</v>
      </c>
      <c r="DI2" s="364"/>
      <c r="DJ2" s="364" t="s">
        <v>149</v>
      </c>
      <c r="DK2" s="364"/>
      <c r="DL2" s="364" t="s">
        <v>150</v>
      </c>
      <c r="DM2" s="364"/>
      <c r="DN2" s="364" t="s">
        <v>153</v>
      </c>
      <c r="DO2" s="364"/>
      <c r="DP2" s="364" t="s">
        <v>128</v>
      </c>
      <c r="DQ2" s="370"/>
      <c r="DR2" s="27"/>
      <c r="DS2" s="367"/>
      <c r="DT2" s="364" t="s">
        <v>148</v>
      </c>
      <c r="DU2" s="364"/>
      <c r="DV2" s="364" t="s">
        <v>149</v>
      </c>
      <c r="DW2" s="364"/>
      <c r="DX2" s="364" t="s">
        <v>150</v>
      </c>
      <c r="DY2" s="364"/>
      <c r="DZ2" s="364" t="s">
        <v>151</v>
      </c>
      <c r="EA2" s="364"/>
      <c r="EB2" s="364" t="s">
        <v>128</v>
      </c>
      <c r="EC2" s="370"/>
      <c r="ED2" s="27"/>
      <c r="EE2" s="68"/>
      <c r="EF2" s="361" t="s">
        <v>148</v>
      </c>
      <c r="EG2" s="361"/>
      <c r="EH2" s="361" t="s">
        <v>149</v>
      </c>
      <c r="EI2" s="361"/>
      <c r="EJ2" s="361" t="s">
        <v>150</v>
      </c>
      <c r="EK2" s="361"/>
      <c r="EL2" s="361" t="s">
        <v>151</v>
      </c>
      <c r="EM2" s="361"/>
      <c r="EN2" s="362" t="s">
        <v>128</v>
      </c>
      <c r="EO2" s="363"/>
      <c r="EP2" s="27"/>
      <c r="EQ2" s="71"/>
      <c r="ER2" s="373" t="s">
        <v>148</v>
      </c>
      <c r="ES2" s="373"/>
      <c r="ET2" s="373" t="s">
        <v>149</v>
      </c>
      <c r="EU2" s="373"/>
      <c r="EV2" s="373" t="s">
        <v>150</v>
      </c>
      <c r="EW2" s="373"/>
      <c r="EX2" s="373" t="s">
        <v>151</v>
      </c>
      <c r="EY2" s="373"/>
      <c r="EZ2" s="374" t="s">
        <v>128</v>
      </c>
      <c r="FA2" s="375"/>
      <c r="FB2" s="27"/>
      <c r="FC2" s="70"/>
      <c r="FD2" s="364" t="s">
        <v>148</v>
      </c>
      <c r="FE2" s="364"/>
      <c r="FF2" s="364" t="s">
        <v>149</v>
      </c>
      <c r="FG2" s="364"/>
      <c r="FH2" s="364" t="s">
        <v>150</v>
      </c>
      <c r="FI2" s="364"/>
      <c r="FJ2" s="364" t="s">
        <v>151</v>
      </c>
      <c r="FK2" s="364"/>
      <c r="FL2" s="365" t="s">
        <v>128</v>
      </c>
      <c r="FM2" s="366"/>
      <c r="FN2" s="27"/>
      <c r="FO2" s="68"/>
      <c r="FP2" s="361" t="s">
        <v>148</v>
      </c>
      <c r="FQ2" s="361"/>
      <c r="FR2" s="361" t="s">
        <v>149</v>
      </c>
      <c r="FS2" s="361"/>
      <c r="FT2" s="361" t="s">
        <v>150</v>
      </c>
      <c r="FU2" s="361"/>
      <c r="FV2" s="361" t="s">
        <v>151</v>
      </c>
      <c r="FW2" s="361"/>
      <c r="FX2" s="362" t="s">
        <v>128</v>
      </c>
      <c r="FY2" s="363"/>
      <c r="FZ2" s="27"/>
      <c r="GA2" s="68"/>
      <c r="GB2" s="361" t="s">
        <v>148</v>
      </c>
      <c r="GC2" s="361"/>
      <c r="GD2" s="361" t="s">
        <v>149</v>
      </c>
      <c r="GE2" s="361"/>
      <c r="GF2" s="361" t="s">
        <v>150</v>
      </c>
      <c r="GG2" s="361"/>
      <c r="GH2" s="361" t="s">
        <v>151</v>
      </c>
      <c r="GI2" s="361"/>
      <c r="GJ2" s="362" t="s">
        <v>128</v>
      </c>
      <c r="GK2" s="363"/>
      <c r="GL2" s="27"/>
      <c r="GM2" s="68"/>
      <c r="GN2" s="361" t="s">
        <v>148</v>
      </c>
      <c r="GO2" s="361"/>
      <c r="GP2" s="361" t="s">
        <v>149</v>
      </c>
      <c r="GQ2" s="361"/>
      <c r="GR2" s="361" t="s">
        <v>150</v>
      </c>
      <c r="GS2" s="361"/>
      <c r="GT2" s="361" t="s">
        <v>151</v>
      </c>
      <c r="GU2" s="361"/>
      <c r="GV2" s="362" t="s">
        <v>128</v>
      </c>
      <c r="GW2" s="363"/>
      <c r="GX2" s="27"/>
      <c r="GY2" s="68"/>
      <c r="GZ2" s="361" t="s">
        <v>148</v>
      </c>
      <c r="HA2" s="361"/>
      <c r="HB2" s="361" t="s">
        <v>149</v>
      </c>
      <c r="HC2" s="361"/>
      <c r="HD2" s="361" t="s">
        <v>150</v>
      </c>
      <c r="HE2" s="361"/>
      <c r="HF2" s="361" t="s">
        <v>151</v>
      </c>
      <c r="HG2" s="361"/>
      <c r="HH2" s="362" t="s">
        <v>128</v>
      </c>
      <c r="HI2" s="363"/>
      <c r="HJ2" s="27"/>
      <c r="HK2" s="68"/>
      <c r="HL2" s="361" t="s">
        <v>148</v>
      </c>
      <c r="HM2" s="361"/>
      <c r="HN2" s="361" t="s">
        <v>149</v>
      </c>
      <c r="HO2" s="361"/>
      <c r="HP2" s="361" t="s">
        <v>150</v>
      </c>
      <c r="HQ2" s="361"/>
      <c r="HR2" s="361" t="s">
        <v>151</v>
      </c>
      <c r="HS2" s="361"/>
      <c r="HT2" s="362" t="s">
        <v>128</v>
      </c>
      <c r="HU2" s="363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</row>
    <row r="3" spans="1:256" s="72" customFormat="1" ht="15" customHeight="1" x14ac:dyDescent="0.25">
      <c r="A3" s="68"/>
      <c r="B3" s="361">
        <v>25</v>
      </c>
      <c r="C3" s="361"/>
      <c r="D3" s="361">
        <v>25</v>
      </c>
      <c r="E3" s="361"/>
      <c r="F3" s="361">
        <v>20</v>
      </c>
      <c r="G3" s="361"/>
      <c r="H3" s="361">
        <v>12</v>
      </c>
      <c r="I3" s="361"/>
      <c r="J3" s="361"/>
      <c r="K3" s="376"/>
      <c r="L3" s="73"/>
      <c r="M3" s="73"/>
      <c r="N3" s="74"/>
      <c r="O3" s="68"/>
      <c r="P3" s="361">
        <v>25</v>
      </c>
      <c r="Q3" s="361"/>
      <c r="R3" s="361">
        <v>25</v>
      </c>
      <c r="S3" s="361"/>
      <c r="T3" s="361">
        <v>20</v>
      </c>
      <c r="U3" s="361"/>
      <c r="V3" s="361">
        <v>12</v>
      </c>
      <c r="W3" s="361"/>
      <c r="X3" s="361"/>
      <c r="Y3" s="376"/>
      <c r="Z3" s="27"/>
      <c r="AA3" s="68"/>
      <c r="AB3" s="361">
        <v>25</v>
      </c>
      <c r="AC3" s="361"/>
      <c r="AD3" s="361">
        <v>25</v>
      </c>
      <c r="AE3" s="361"/>
      <c r="AF3" s="361">
        <v>20</v>
      </c>
      <c r="AG3" s="361"/>
      <c r="AH3" s="361">
        <v>12</v>
      </c>
      <c r="AI3" s="361"/>
      <c r="AJ3" s="361"/>
      <c r="AK3" s="376"/>
      <c r="AL3" s="27"/>
      <c r="AM3" s="68"/>
      <c r="AN3" s="361">
        <v>25</v>
      </c>
      <c r="AO3" s="361"/>
      <c r="AP3" s="361">
        <v>25</v>
      </c>
      <c r="AQ3" s="361"/>
      <c r="AR3" s="361">
        <v>20</v>
      </c>
      <c r="AS3" s="361"/>
      <c r="AT3" s="361">
        <v>12</v>
      </c>
      <c r="AU3" s="361"/>
      <c r="AV3" s="361"/>
      <c r="AW3" s="376"/>
      <c r="AX3" s="27"/>
      <c r="AY3" s="68"/>
      <c r="AZ3" s="361">
        <v>25</v>
      </c>
      <c r="BA3" s="361"/>
      <c r="BB3" s="361">
        <v>25</v>
      </c>
      <c r="BC3" s="361"/>
      <c r="BD3" s="361">
        <v>20</v>
      </c>
      <c r="BE3" s="361"/>
      <c r="BF3" s="361">
        <v>12</v>
      </c>
      <c r="BG3" s="361"/>
      <c r="BH3" s="361"/>
      <c r="BI3" s="376"/>
      <c r="BJ3" s="27"/>
      <c r="BK3" s="70"/>
      <c r="BL3" s="364">
        <v>25</v>
      </c>
      <c r="BM3" s="364"/>
      <c r="BN3" s="364">
        <v>25</v>
      </c>
      <c r="BO3" s="364"/>
      <c r="BP3" s="364">
        <v>20</v>
      </c>
      <c r="BQ3" s="364"/>
      <c r="BR3" s="364">
        <v>12</v>
      </c>
      <c r="BS3" s="364"/>
      <c r="BT3" s="364"/>
      <c r="BU3" s="370"/>
      <c r="BV3" s="27"/>
      <c r="BW3" s="70"/>
      <c r="BX3" s="364">
        <v>25</v>
      </c>
      <c r="BY3" s="364"/>
      <c r="BZ3" s="364">
        <v>25</v>
      </c>
      <c r="CA3" s="364"/>
      <c r="CB3" s="364">
        <v>20</v>
      </c>
      <c r="CC3" s="364"/>
      <c r="CD3" s="364">
        <v>12</v>
      </c>
      <c r="CE3" s="364"/>
      <c r="CF3" s="364"/>
      <c r="CG3" s="370"/>
      <c r="CH3" s="27"/>
      <c r="CI3" s="68"/>
      <c r="CJ3" s="361">
        <v>25</v>
      </c>
      <c r="CK3" s="361"/>
      <c r="CL3" s="361">
        <v>25</v>
      </c>
      <c r="CM3" s="361"/>
      <c r="CN3" s="361">
        <v>20</v>
      </c>
      <c r="CO3" s="361"/>
      <c r="CP3" s="361">
        <v>12</v>
      </c>
      <c r="CQ3" s="361"/>
      <c r="CR3" s="361"/>
      <c r="CS3" s="376"/>
      <c r="CT3" s="27"/>
      <c r="CU3" s="68"/>
      <c r="CV3" s="361">
        <v>25</v>
      </c>
      <c r="CW3" s="361"/>
      <c r="CX3" s="361">
        <v>25</v>
      </c>
      <c r="CY3" s="361"/>
      <c r="CZ3" s="361">
        <v>20</v>
      </c>
      <c r="DA3" s="361"/>
      <c r="DB3" s="361">
        <v>12</v>
      </c>
      <c r="DC3" s="361"/>
      <c r="DD3" s="361"/>
      <c r="DE3" s="376"/>
      <c r="DF3" s="27"/>
      <c r="DG3" s="367"/>
      <c r="DH3" s="364">
        <v>25</v>
      </c>
      <c r="DI3" s="364"/>
      <c r="DJ3" s="364">
        <v>25</v>
      </c>
      <c r="DK3" s="364"/>
      <c r="DL3" s="364">
        <v>20</v>
      </c>
      <c r="DM3" s="364"/>
      <c r="DN3" s="368">
        <v>12</v>
      </c>
      <c r="DO3" s="368"/>
      <c r="DP3" s="368"/>
      <c r="DQ3" s="371"/>
      <c r="DR3" s="27"/>
      <c r="DS3" s="367"/>
      <c r="DT3" s="364">
        <v>25</v>
      </c>
      <c r="DU3" s="364"/>
      <c r="DV3" s="364">
        <v>25</v>
      </c>
      <c r="DW3" s="364"/>
      <c r="DX3" s="364">
        <v>20</v>
      </c>
      <c r="DY3" s="364"/>
      <c r="DZ3" s="368">
        <v>12</v>
      </c>
      <c r="EA3" s="368"/>
      <c r="EB3" s="368"/>
      <c r="EC3" s="371"/>
      <c r="ED3" s="27"/>
      <c r="EE3" s="68"/>
      <c r="EF3" s="361">
        <v>25</v>
      </c>
      <c r="EG3" s="361"/>
      <c r="EH3" s="361">
        <v>25</v>
      </c>
      <c r="EI3" s="361"/>
      <c r="EJ3" s="361">
        <v>20</v>
      </c>
      <c r="EK3" s="361"/>
      <c r="EL3" s="361">
        <v>12</v>
      </c>
      <c r="EM3" s="361"/>
      <c r="EN3" s="361"/>
      <c r="EO3" s="376"/>
      <c r="EP3" s="27"/>
      <c r="EQ3" s="71"/>
      <c r="ER3" s="373">
        <v>25</v>
      </c>
      <c r="ES3" s="373"/>
      <c r="ET3" s="373">
        <v>25</v>
      </c>
      <c r="EU3" s="373"/>
      <c r="EV3" s="75">
        <v>20</v>
      </c>
      <c r="EW3" s="75"/>
      <c r="EX3" s="373">
        <v>12</v>
      </c>
      <c r="EY3" s="373"/>
      <c r="EZ3" s="373"/>
      <c r="FA3" s="380"/>
      <c r="FB3" s="27"/>
      <c r="FC3" s="70"/>
      <c r="FD3" s="364">
        <v>25</v>
      </c>
      <c r="FE3" s="364"/>
      <c r="FF3" s="364">
        <v>25</v>
      </c>
      <c r="FG3" s="364"/>
      <c r="FH3" s="364">
        <v>20</v>
      </c>
      <c r="FI3" s="364"/>
      <c r="FJ3" s="364">
        <v>12</v>
      </c>
      <c r="FK3" s="364"/>
      <c r="FL3" s="364"/>
      <c r="FM3" s="370"/>
      <c r="FN3" s="27"/>
      <c r="FO3" s="68"/>
      <c r="FP3" s="361">
        <v>25</v>
      </c>
      <c r="FQ3" s="361"/>
      <c r="FR3" s="361">
        <v>25</v>
      </c>
      <c r="FS3" s="361"/>
      <c r="FT3" s="361">
        <v>20</v>
      </c>
      <c r="FU3" s="361"/>
      <c r="FV3" s="361">
        <v>12</v>
      </c>
      <c r="FW3" s="361"/>
      <c r="FX3" s="361"/>
      <c r="FY3" s="376"/>
      <c r="FZ3" s="27"/>
      <c r="GA3" s="68"/>
      <c r="GB3" s="361">
        <v>25</v>
      </c>
      <c r="GC3" s="361"/>
      <c r="GD3" s="361">
        <v>25</v>
      </c>
      <c r="GE3" s="361"/>
      <c r="GF3" s="361">
        <v>20</v>
      </c>
      <c r="GG3" s="361"/>
      <c r="GH3" s="361">
        <v>12</v>
      </c>
      <c r="GI3" s="361"/>
      <c r="GJ3" s="361"/>
      <c r="GK3" s="376"/>
      <c r="GL3" s="27"/>
      <c r="GM3" s="68"/>
      <c r="GN3" s="361">
        <v>25</v>
      </c>
      <c r="GO3" s="361"/>
      <c r="GP3" s="361">
        <v>25</v>
      </c>
      <c r="GQ3" s="361"/>
      <c r="GR3" s="361">
        <v>20</v>
      </c>
      <c r="GS3" s="361"/>
      <c r="GT3" s="361">
        <v>12</v>
      </c>
      <c r="GU3" s="361"/>
      <c r="GV3" s="361"/>
      <c r="GW3" s="376"/>
      <c r="GX3" s="27"/>
      <c r="GY3" s="68"/>
      <c r="GZ3" s="361">
        <v>25</v>
      </c>
      <c r="HA3" s="361"/>
      <c r="HB3" s="361">
        <v>25</v>
      </c>
      <c r="HC3" s="361"/>
      <c r="HD3" s="361">
        <v>20</v>
      </c>
      <c r="HE3" s="361"/>
      <c r="HF3" s="361">
        <v>12</v>
      </c>
      <c r="HG3" s="361"/>
      <c r="HH3" s="361"/>
      <c r="HI3" s="376"/>
      <c r="HJ3" s="27"/>
      <c r="HK3" s="68"/>
      <c r="HL3" s="361">
        <v>25</v>
      </c>
      <c r="HM3" s="361"/>
      <c r="HN3" s="361">
        <v>25</v>
      </c>
      <c r="HO3" s="361"/>
      <c r="HP3" s="361">
        <v>20</v>
      </c>
      <c r="HQ3" s="361"/>
      <c r="HR3" s="361">
        <v>12</v>
      </c>
      <c r="HS3" s="361"/>
      <c r="HT3" s="361"/>
      <c r="HU3" s="376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</row>
    <row r="4" spans="1:256" ht="12.75" customHeight="1" x14ac:dyDescent="0.25">
      <c r="A4" s="377"/>
      <c r="B4" s="378" t="s">
        <v>154</v>
      </c>
      <c r="C4" s="378" t="s">
        <v>155</v>
      </c>
      <c r="D4" s="378" t="s">
        <v>154</v>
      </c>
      <c r="E4" s="378" t="s">
        <v>155</v>
      </c>
      <c r="F4" s="378" t="s">
        <v>154</v>
      </c>
      <c r="G4" s="378" t="s">
        <v>155</v>
      </c>
      <c r="H4" s="378" t="s">
        <v>154</v>
      </c>
      <c r="I4" s="378" t="s">
        <v>155</v>
      </c>
      <c r="J4" s="378" t="s">
        <v>154</v>
      </c>
      <c r="K4" s="379" t="s">
        <v>155</v>
      </c>
      <c r="L4" s="76"/>
      <c r="M4" s="76"/>
      <c r="N4" s="76"/>
      <c r="O4" s="383"/>
      <c r="P4" s="381" t="s">
        <v>154</v>
      </c>
      <c r="Q4" s="381" t="s">
        <v>156</v>
      </c>
      <c r="R4" s="381" t="s">
        <v>154</v>
      </c>
      <c r="S4" s="381" t="s">
        <v>156</v>
      </c>
      <c r="T4" s="381" t="s">
        <v>154</v>
      </c>
      <c r="U4" s="381" t="s">
        <v>156</v>
      </c>
      <c r="V4" s="381" t="s">
        <v>154</v>
      </c>
      <c r="W4" s="381" t="s">
        <v>156</v>
      </c>
      <c r="X4" s="381" t="s">
        <v>154</v>
      </c>
      <c r="Y4" s="382" t="s">
        <v>156</v>
      </c>
      <c r="AA4" s="377"/>
      <c r="AB4" s="378" t="s">
        <v>154</v>
      </c>
      <c r="AC4" s="378" t="s">
        <v>155</v>
      </c>
      <c r="AD4" s="378" t="s">
        <v>154</v>
      </c>
      <c r="AE4" s="378" t="s">
        <v>155</v>
      </c>
      <c r="AF4" s="378" t="s">
        <v>154</v>
      </c>
      <c r="AG4" s="378" t="s">
        <v>155</v>
      </c>
      <c r="AH4" s="378" t="s">
        <v>154</v>
      </c>
      <c r="AI4" s="378" t="s">
        <v>155</v>
      </c>
      <c r="AJ4" s="378" t="s">
        <v>154</v>
      </c>
      <c r="AK4" s="379" t="s">
        <v>155</v>
      </c>
      <c r="AM4" s="377"/>
      <c r="AN4" s="378" t="s">
        <v>154</v>
      </c>
      <c r="AO4" s="378" t="s">
        <v>155</v>
      </c>
      <c r="AP4" s="378" t="s">
        <v>154</v>
      </c>
      <c r="AQ4" s="378" t="s">
        <v>155</v>
      </c>
      <c r="AR4" s="378" t="s">
        <v>154</v>
      </c>
      <c r="AS4" s="378" t="s">
        <v>155</v>
      </c>
      <c r="AT4" s="378" t="s">
        <v>154</v>
      </c>
      <c r="AU4" s="378" t="s">
        <v>155</v>
      </c>
      <c r="AV4" s="378" t="s">
        <v>154</v>
      </c>
      <c r="AW4" s="379" t="s">
        <v>155</v>
      </c>
      <c r="AY4" s="377"/>
      <c r="AZ4" s="378" t="s">
        <v>154</v>
      </c>
      <c r="BA4" s="378" t="s">
        <v>155</v>
      </c>
      <c r="BB4" s="378" t="s">
        <v>154</v>
      </c>
      <c r="BC4" s="378" t="s">
        <v>155</v>
      </c>
      <c r="BD4" s="378" t="s">
        <v>154</v>
      </c>
      <c r="BE4" s="378" t="s">
        <v>155</v>
      </c>
      <c r="BF4" s="378" t="s">
        <v>154</v>
      </c>
      <c r="BG4" s="378" t="s">
        <v>155</v>
      </c>
      <c r="BH4" s="378" t="s">
        <v>154</v>
      </c>
      <c r="BI4" s="379" t="s">
        <v>155</v>
      </c>
      <c r="BK4" s="384"/>
      <c r="BL4" s="385" t="s">
        <v>154</v>
      </c>
      <c r="BM4" s="385" t="s">
        <v>155</v>
      </c>
      <c r="BN4" s="385" t="s">
        <v>154</v>
      </c>
      <c r="BO4" s="385" t="s">
        <v>155</v>
      </c>
      <c r="BP4" s="385" t="s">
        <v>154</v>
      </c>
      <c r="BQ4" s="385" t="s">
        <v>155</v>
      </c>
      <c r="BR4" s="385" t="s">
        <v>154</v>
      </c>
      <c r="BS4" s="385" t="s">
        <v>155</v>
      </c>
      <c r="BT4" s="385" t="s">
        <v>154</v>
      </c>
      <c r="BU4" s="386" t="s">
        <v>155</v>
      </c>
      <c r="BW4" s="384"/>
      <c r="BX4" s="385" t="s">
        <v>154</v>
      </c>
      <c r="BY4" s="385" t="s">
        <v>155</v>
      </c>
      <c r="BZ4" s="385" t="s">
        <v>154</v>
      </c>
      <c r="CA4" s="385" t="s">
        <v>155</v>
      </c>
      <c r="CB4" s="385" t="s">
        <v>154</v>
      </c>
      <c r="CC4" s="385" t="s">
        <v>155</v>
      </c>
      <c r="CD4" s="385" t="s">
        <v>154</v>
      </c>
      <c r="CE4" s="385" t="s">
        <v>155</v>
      </c>
      <c r="CF4" s="385" t="s">
        <v>154</v>
      </c>
      <c r="CG4" s="386" t="s">
        <v>155</v>
      </c>
      <c r="CI4" s="377"/>
      <c r="CJ4" s="378" t="s">
        <v>154</v>
      </c>
      <c r="CK4" s="378" t="s">
        <v>155</v>
      </c>
      <c r="CL4" s="378" t="s">
        <v>154</v>
      </c>
      <c r="CM4" s="378" t="s">
        <v>155</v>
      </c>
      <c r="CN4" s="378" t="s">
        <v>154</v>
      </c>
      <c r="CO4" s="378" t="s">
        <v>155</v>
      </c>
      <c r="CP4" s="378" t="s">
        <v>154</v>
      </c>
      <c r="CQ4" s="378" t="s">
        <v>155</v>
      </c>
      <c r="CR4" s="378" t="s">
        <v>154</v>
      </c>
      <c r="CS4" s="379" t="s">
        <v>155</v>
      </c>
      <c r="CU4" s="377"/>
      <c r="CV4" s="378" t="s">
        <v>154</v>
      </c>
      <c r="CW4" s="378" t="s">
        <v>155</v>
      </c>
      <c r="CX4" s="378" t="s">
        <v>154</v>
      </c>
      <c r="CY4" s="378" t="s">
        <v>155</v>
      </c>
      <c r="CZ4" s="378" t="s">
        <v>154</v>
      </c>
      <c r="DA4" s="378" t="s">
        <v>155</v>
      </c>
      <c r="DB4" s="378" t="s">
        <v>154</v>
      </c>
      <c r="DC4" s="378" t="s">
        <v>155</v>
      </c>
      <c r="DD4" s="378" t="s">
        <v>154</v>
      </c>
      <c r="DE4" s="379" t="s">
        <v>155</v>
      </c>
      <c r="DG4" s="367"/>
      <c r="DH4" s="369" t="s">
        <v>154</v>
      </c>
      <c r="DI4" s="369" t="s">
        <v>156</v>
      </c>
      <c r="DJ4" s="369" t="s">
        <v>154</v>
      </c>
      <c r="DK4" s="369" t="s">
        <v>156</v>
      </c>
      <c r="DL4" s="369" t="s">
        <v>154</v>
      </c>
      <c r="DM4" s="369" t="s">
        <v>156</v>
      </c>
      <c r="DN4" s="369" t="s">
        <v>154</v>
      </c>
      <c r="DO4" s="369" t="s">
        <v>156</v>
      </c>
      <c r="DP4" s="369" t="s">
        <v>154</v>
      </c>
      <c r="DQ4" s="372" t="s">
        <v>156</v>
      </c>
      <c r="DS4" s="367"/>
      <c r="DT4" s="369" t="s">
        <v>154</v>
      </c>
      <c r="DU4" s="369" t="s">
        <v>155</v>
      </c>
      <c r="DV4" s="369" t="s">
        <v>154</v>
      </c>
      <c r="DW4" s="369" t="s">
        <v>155</v>
      </c>
      <c r="DX4" s="369" t="s">
        <v>154</v>
      </c>
      <c r="DY4" s="369" t="s">
        <v>155</v>
      </c>
      <c r="DZ4" s="369" t="s">
        <v>154</v>
      </c>
      <c r="EA4" s="369" t="s">
        <v>155</v>
      </c>
      <c r="EB4" s="369" t="s">
        <v>154</v>
      </c>
      <c r="EC4" s="372" t="s">
        <v>155</v>
      </c>
      <c r="EE4" s="377"/>
      <c r="EF4" s="378" t="s">
        <v>154</v>
      </c>
      <c r="EG4" s="378" t="s">
        <v>155</v>
      </c>
      <c r="EH4" s="378" t="s">
        <v>154</v>
      </c>
      <c r="EI4" s="378" t="s">
        <v>155</v>
      </c>
      <c r="EJ4" s="378" t="s">
        <v>154</v>
      </c>
      <c r="EK4" s="378" t="s">
        <v>155</v>
      </c>
      <c r="EL4" s="378" t="s">
        <v>154</v>
      </c>
      <c r="EM4" s="378" t="s">
        <v>155</v>
      </c>
      <c r="EN4" s="378" t="s">
        <v>154</v>
      </c>
      <c r="EO4" s="379" t="s">
        <v>155</v>
      </c>
      <c r="EQ4" s="387"/>
      <c r="ER4" s="388" t="s">
        <v>154</v>
      </c>
      <c r="ES4" s="388" t="s">
        <v>155</v>
      </c>
      <c r="ET4" s="388" t="s">
        <v>154</v>
      </c>
      <c r="EU4" s="388" t="s">
        <v>155</v>
      </c>
      <c r="EV4" s="388" t="s">
        <v>154</v>
      </c>
      <c r="EW4" s="388" t="s">
        <v>155</v>
      </c>
      <c r="EX4" s="388" t="s">
        <v>154</v>
      </c>
      <c r="EY4" s="388" t="s">
        <v>155</v>
      </c>
      <c r="EZ4" s="388" t="s">
        <v>154</v>
      </c>
      <c r="FA4" s="389" t="s">
        <v>155</v>
      </c>
      <c r="FC4" s="384"/>
      <c r="FD4" s="385" t="s">
        <v>154</v>
      </c>
      <c r="FE4" s="385" t="s">
        <v>155</v>
      </c>
      <c r="FF4" s="385" t="s">
        <v>154</v>
      </c>
      <c r="FG4" s="77" t="s">
        <v>155</v>
      </c>
      <c r="FH4" s="385" t="s">
        <v>154</v>
      </c>
      <c r="FI4" s="385" t="s">
        <v>155</v>
      </c>
      <c r="FJ4" s="385" t="s">
        <v>154</v>
      </c>
      <c r="FK4" s="385" t="s">
        <v>155</v>
      </c>
      <c r="FL4" s="385" t="s">
        <v>154</v>
      </c>
      <c r="FM4" s="386" t="s">
        <v>155</v>
      </c>
      <c r="FO4" s="377"/>
      <c r="FP4" s="378" t="s">
        <v>154</v>
      </c>
      <c r="FQ4" s="378" t="s">
        <v>155</v>
      </c>
      <c r="FR4" s="378" t="s">
        <v>154</v>
      </c>
      <c r="FS4" s="378" t="s">
        <v>155</v>
      </c>
      <c r="FT4" s="378" t="s">
        <v>154</v>
      </c>
      <c r="FU4" s="378" t="s">
        <v>155</v>
      </c>
      <c r="FV4" s="378" t="s">
        <v>154</v>
      </c>
      <c r="FW4" s="378" t="s">
        <v>155</v>
      </c>
      <c r="FX4" s="378" t="s">
        <v>154</v>
      </c>
      <c r="FY4" s="379" t="s">
        <v>155</v>
      </c>
      <c r="GA4" s="377"/>
      <c r="GB4" s="378" t="s">
        <v>154</v>
      </c>
      <c r="GC4" s="378" t="s">
        <v>155</v>
      </c>
      <c r="GD4" s="378" t="s">
        <v>154</v>
      </c>
      <c r="GE4" s="378" t="s">
        <v>155</v>
      </c>
      <c r="GF4" s="378" t="s">
        <v>154</v>
      </c>
      <c r="GG4" s="378" t="s">
        <v>155</v>
      </c>
      <c r="GH4" s="378" t="s">
        <v>154</v>
      </c>
      <c r="GI4" s="378" t="s">
        <v>155</v>
      </c>
      <c r="GJ4" s="378" t="s">
        <v>154</v>
      </c>
      <c r="GK4" s="379" t="s">
        <v>155</v>
      </c>
      <c r="GM4" s="377"/>
      <c r="GN4" s="378" t="s">
        <v>154</v>
      </c>
      <c r="GO4" s="378" t="s">
        <v>155</v>
      </c>
      <c r="GP4" s="378" t="s">
        <v>154</v>
      </c>
      <c r="GQ4" s="378" t="s">
        <v>155</v>
      </c>
      <c r="GR4" s="378" t="s">
        <v>154</v>
      </c>
      <c r="GS4" s="378" t="s">
        <v>155</v>
      </c>
      <c r="GT4" s="378" t="s">
        <v>154</v>
      </c>
      <c r="GU4" s="378" t="s">
        <v>155</v>
      </c>
      <c r="GV4" s="378" t="s">
        <v>154</v>
      </c>
      <c r="GW4" s="379" t="s">
        <v>155</v>
      </c>
      <c r="GY4" s="377"/>
      <c r="GZ4" s="378" t="s">
        <v>154</v>
      </c>
      <c r="HA4" s="378" t="s">
        <v>155</v>
      </c>
      <c r="HB4" s="378" t="s">
        <v>154</v>
      </c>
      <c r="HC4" s="378" t="s">
        <v>155</v>
      </c>
      <c r="HD4" s="378" t="s">
        <v>154</v>
      </c>
      <c r="HE4" s="378" t="s">
        <v>155</v>
      </c>
      <c r="HF4" s="378" t="s">
        <v>154</v>
      </c>
      <c r="HG4" s="378" t="s">
        <v>155</v>
      </c>
      <c r="HH4" s="378" t="s">
        <v>154</v>
      </c>
      <c r="HI4" s="379" t="s">
        <v>155</v>
      </c>
      <c r="HK4" s="377"/>
      <c r="HL4" s="378" t="s">
        <v>154</v>
      </c>
      <c r="HM4" s="378" t="s">
        <v>155</v>
      </c>
      <c r="HN4" s="378" t="s">
        <v>154</v>
      </c>
      <c r="HO4" s="378" t="s">
        <v>155</v>
      </c>
      <c r="HP4" s="378" t="s">
        <v>154</v>
      </c>
      <c r="HQ4" s="378" t="s">
        <v>155</v>
      </c>
      <c r="HR4" s="378" t="s">
        <v>154</v>
      </c>
      <c r="HS4" s="378" t="s">
        <v>155</v>
      </c>
      <c r="HT4" s="378" t="s">
        <v>154</v>
      </c>
      <c r="HU4" s="379" t="s">
        <v>155</v>
      </c>
    </row>
    <row r="5" spans="1:256" s="78" customFormat="1" ht="35.4" customHeight="1" x14ac:dyDescent="0.25">
      <c r="A5" s="377"/>
      <c r="B5" s="378"/>
      <c r="C5" s="378"/>
      <c r="D5" s="378"/>
      <c r="E5" s="378"/>
      <c r="F5" s="378"/>
      <c r="G5" s="378"/>
      <c r="H5" s="378"/>
      <c r="I5" s="378"/>
      <c r="J5" s="378"/>
      <c r="K5" s="379"/>
      <c r="L5" s="76"/>
      <c r="M5" s="76"/>
      <c r="N5" s="76"/>
      <c r="O5" s="383"/>
      <c r="P5" s="381"/>
      <c r="Q5" s="381"/>
      <c r="R5" s="381"/>
      <c r="S5" s="381"/>
      <c r="T5" s="381"/>
      <c r="U5" s="381"/>
      <c r="V5" s="381"/>
      <c r="W5" s="381"/>
      <c r="X5" s="381"/>
      <c r="Y5" s="382"/>
      <c r="Z5" s="27"/>
      <c r="AA5" s="377"/>
      <c r="AB5" s="378"/>
      <c r="AC5" s="378"/>
      <c r="AD5" s="378"/>
      <c r="AE5" s="378"/>
      <c r="AF5" s="378"/>
      <c r="AG5" s="378"/>
      <c r="AH5" s="378"/>
      <c r="AI5" s="378"/>
      <c r="AJ5" s="378"/>
      <c r="AK5" s="379"/>
      <c r="AL5" s="27"/>
      <c r="AM5" s="377"/>
      <c r="AN5" s="378"/>
      <c r="AO5" s="378"/>
      <c r="AP5" s="378"/>
      <c r="AQ5" s="378"/>
      <c r="AR5" s="378"/>
      <c r="AS5" s="378"/>
      <c r="AT5" s="378"/>
      <c r="AU5" s="378"/>
      <c r="AV5" s="378"/>
      <c r="AW5" s="379"/>
      <c r="AX5" s="27"/>
      <c r="AY5" s="377"/>
      <c r="AZ5" s="378"/>
      <c r="BA5" s="378"/>
      <c r="BB5" s="378"/>
      <c r="BC5" s="378"/>
      <c r="BD5" s="378"/>
      <c r="BE5" s="378"/>
      <c r="BF5" s="378"/>
      <c r="BG5" s="378"/>
      <c r="BH5" s="378"/>
      <c r="BI5" s="379"/>
      <c r="BJ5" s="27"/>
      <c r="BK5" s="384"/>
      <c r="BL5" s="385"/>
      <c r="BM5" s="385"/>
      <c r="BN5" s="385"/>
      <c r="BO5" s="385"/>
      <c r="BP5" s="385"/>
      <c r="BQ5" s="385"/>
      <c r="BR5" s="385"/>
      <c r="BS5" s="385"/>
      <c r="BT5" s="385"/>
      <c r="BU5" s="386"/>
      <c r="BV5" s="27"/>
      <c r="BW5" s="384"/>
      <c r="BX5" s="385"/>
      <c r="BY5" s="385"/>
      <c r="BZ5" s="385"/>
      <c r="CA5" s="385"/>
      <c r="CB5" s="385"/>
      <c r="CC5" s="385"/>
      <c r="CD5" s="385"/>
      <c r="CE5" s="385"/>
      <c r="CF5" s="385"/>
      <c r="CG5" s="386"/>
      <c r="CH5" s="27"/>
      <c r="CI5" s="377"/>
      <c r="CJ5" s="378"/>
      <c r="CK5" s="378"/>
      <c r="CL5" s="378"/>
      <c r="CM5" s="378"/>
      <c r="CN5" s="378"/>
      <c r="CO5" s="378"/>
      <c r="CP5" s="378"/>
      <c r="CQ5" s="378"/>
      <c r="CR5" s="378"/>
      <c r="CS5" s="379"/>
      <c r="CT5" s="27"/>
      <c r="CU5" s="377"/>
      <c r="CV5" s="378"/>
      <c r="CW5" s="378"/>
      <c r="CX5" s="378"/>
      <c r="CY5" s="378"/>
      <c r="CZ5" s="378"/>
      <c r="DA5" s="378"/>
      <c r="DB5" s="378"/>
      <c r="DC5" s="378"/>
      <c r="DD5" s="378"/>
      <c r="DE5" s="379"/>
      <c r="DF5" s="27"/>
      <c r="DG5" s="367"/>
      <c r="DH5" s="369"/>
      <c r="DI5" s="369"/>
      <c r="DJ5" s="369"/>
      <c r="DK5" s="369"/>
      <c r="DL5" s="369"/>
      <c r="DM5" s="369"/>
      <c r="DN5" s="369"/>
      <c r="DO5" s="369"/>
      <c r="DP5" s="369"/>
      <c r="DQ5" s="372"/>
      <c r="DR5" s="27"/>
      <c r="DS5" s="367"/>
      <c r="DT5" s="369"/>
      <c r="DU5" s="369"/>
      <c r="DV5" s="369"/>
      <c r="DW5" s="369"/>
      <c r="DX5" s="369"/>
      <c r="DY5" s="369"/>
      <c r="DZ5" s="369"/>
      <c r="EA5" s="369"/>
      <c r="EB5" s="369"/>
      <c r="EC5" s="372"/>
      <c r="ED5" s="27"/>
      <c r="EE5" s="377"/>
      <c r="EF5" s="378"/>
      <c r="EG5" s="378"/>
      <c r="EH5" s="378"/>
      <c r="EI5" s="378"/>
      <c r="EJ5" s="378"/>
      <c r="EK5" s="378"/>
      <c r="EL5" s="378"/>
      <c r="EM5" s="378"/>
      <c r="EN5" s="378"/>
      <c r="EO5" s="379"/>
      <c r="EP5" s="27"/>
      <c r="EQ5" s="387"/>
      <c r="ER5" s="388"/>
      <c r="ES5" s="388"/>
      <c r="ET5" s="388"/>
      <c r="EU5" s="388"/>
      <c r="EV5" s="388"/>
      <c r="EW5" s="388"/>
      <c r="EX5" s="388"/>
      <c r="EY5" s="388"/>
      <c r="EZ5" s="388"/>
      <c r="FA5" s="389"/>
      <c r="FB5" s="27"/>
      <c r="FC5" s="384"/>
      <c r="FD5" s="385"/>
      <c r="FE5" s="385"/>
      <c r="FF5" s="385"/>
      <c r="FG5" s="77"/>
      <c r="FH5" s="385"/>
      <c r="FI5" s="385"/>
      <c r="FJ5" s="385"/>
      <c r="FK5" s="385"/>
      <c r="FL5" s="385"/>
      <c r="FM5" s="386"/>
      <c r="FN5" s="27"/>
      <c r="FO5" s="377"/>
      <c r="FP5" s="378"/>
      <c r="FQ5" s="378"/>
      <c r="FR5" s="378"/>
      <c r="FS5" s="378"/>
      <c r="FT5" s="378"/>
      <c r="FU5" s="378"/>
      <c r="FV5" s="378"/>
      <c r="FW5" s="378"/>
      <c r="FX5" s="378"/>
      <c r="FY5" s="379"/>
      <c r="FZ5" s="27"/>
      <c r="GA5" s="377"/>
      <c r="GB5" s="378"/>
      <c r="GC5" s="378"/>
      <c r="GD5" s="378"/>
      <c r="GE5" s="378"/>
      <c r="GF5" s="378"/>
      <c r="GG5" s="378"/>
      <c r="GH5" s="378"/>
      <c r="GI5" s="378"/>
      <c r="GJ5" s="378"/>
      <c r="GK5" s="379"/>
      <c r="GL5" s="27"/>
      <c r="GM5" s="377"/>
      <c r="GN5" s="378"/>
      <c r="GO5" s="378"/>
      <c r="GP5" s="378"/>
      <c r="GQ5" s="378"/>
      <c r="GR5" s="378"/>
      <c r="GS5" s="378"/>
      <c r="GT5" s="378"/>
      <c r="GU5" s="378"/>
      <c r="GV5" s="378"/>
      <c r="GW5" s="379"/>
      <c r="GX5" s="27"/>
      <c r="GY5" s="377"/>
      <c r="GZ5" s="378"/>
      <c r="HA5" s="378"/>
      <c r="HB5" s="378"/>
      <c r="HC5" s="378"/>
      <c r="HD5" s="378"/>
      <c r="HE5" s="378"/>
      <c r="HF5" s="378"/>
      <c r="HG5" s="378"/>
      <c r="HH5" s="378"/>
      <c r="HI5" s="379"/>
      <c r="HJ5" s="27"/>
      <c r="HK5" s="377"/>
      <c r="HL5" s="378"/>
      <c r="HM5" s="378"/>
      <c r="HN5" s="378"/>
      <c r="HO5" s="378"/>
      <c r="HP5" s="378"/>
      <c r="HQ5" s="378"/>
      <c r="HR5" s="378"/>
      <c r="HS5" s="378"/>
      <c r="HT5" s="378"/>
      <c r="HU5" s="379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</row>
    <row r="6" spans="1:256" s="97" customFormat="1" ht="13.2" customHeight="1" thickBot="1" x14ac:dyDescent="0.3">
      <c r="A6" s="79"/>
      <c r="B6" s="362" t="s">
        <v>157</v>
      </c>
      <c r="C6" s="362"/>
      <c r="D6" s="362"/>
      <c r="E6" s="362"/>
      <c r="F6" s="362"/>
      <c r="G6" s="362"/>
      <c r="H6" s="390" t="s">
        <v>158</v>
      </c>
      <c r="I6" s="390"/>
      <c r="J6" s="80"/>
      <c r="K6" s="81"/>
      <c r="L6" s="82"/>
      <c r="M6" s="82"/>
      <c r="N6" s="83"/>
      <c r="O6" s="79"/>
      <c r="P6" s="362" t="s">
        <v>157</v>
      </c>
      <c r="Q6" s="362"/>
      <c r="R6" s="362"/>
      <c r="S6" s="362"/>
      <c r="T6" s="362"/>
      <c r="U6" s="362"/>
      <c r="V6" s="390" t="s">
        <v>158</v>
      </c>
      <c r="W6" s="390"/>
      <c r="X6" s="80"/>
      <c r="Y6" s="81"/>
      <c r="Z6" s="27"/>
      <c r="AA6" s="79"/>
      <c r="AB6" s="362" t="s">
        <v>157</v>
      </c>
      <c r="AC6" s="362"/>
      <c r="AD6" s="362"/>
      <c r="AE6" s="362"/>
      <c r="AF6" s="362"/>
      <c r="AG6" s="362"/>
      <c r="AH6" s="390" t="s">
        <v>158</v>
      </c>
      <c r="AI6" s="390"/>
      <c r="AJ6" s="80"/>
      <c r="AK6" s="81"/>
      <c r="AL6" s="27"/>
      <c r="AM6" s="79"/>
      <c r="AN6" s="362" t="s">
        <v>157</v>
      </c>
      <c r="AO6" s="362"/>
      <c r="AP6" s="362"/>
      <c r="AQ6" s="362"/>
      <c r="AR6" s="362"/>
      <c r="AS6" s="362"/>
      <c r="AT6" s="390" t="s">
        <v>158</v>
      </c>
      <c r="AU6" s="390"/>
      <c r="AV6" s="80"/>
      <c r="AW6" s="81"/>
      <c r="AX6" s="27"/>
      <c r="AY6" s="79"/>
      <c r="AZ6" s="362" t="s">
        <v>157</v>
      </c>
      <c r="BA6" s="362"/>
      <c r="BB6" s="362"/>
      <c r="BC6" s="362"/>
      <c r="BD6" s="362"/>
      <c r="BE6" s="362"/>
      <c r="BF6" s="390" t="s">
        <v>158</v>
      </c>
      <c r="BG6" s="390"/>
      <c r="BH6" s="80"/>
      <c r="BI6" s="81"/>
      <c r="BJ6" s="27"/>
      <c r="BK6" s="84"/>
      <c r="BL6" s="365" t="s">
        <v>157</v>
      </c>
      <c r="BM6" s="365"/>
      <c r="BN6" s="365"/>
      <c r="BO6" s="365"/>
      <c r="BP6" s="365"/>
      <c r="BQ6" s="365"/>
      <c r="BR6" s="393" t="s">
        <v>158</v>
      </c>
      <c r="BS6" s="393"/>
      <c r="BT6" s="85"/>
      <c r="BU6" s="86"/>
      <c r="BV6" s="27"/>
      <c r="BW6" s="84"/>
      <c r="BX6" s="365" t="s">
        <v>157</v>
      </c>
      <c r="BY6" s="365"/>
      <c r="BZ6" s="365"/>
      <c r="CA6" s="365"/>
      <c r="CB6" s="365"/>
      <c r="CC6" s="365"/>
      <c r="CD6" s="393" t="s">
        <v>158</v>
      </c>
      <c r="CE6" s="393"/>
      <c r="CF6" s="85"/>
      <c r="CG6" s="86"/>
      <c r="CH6" s="27"/>
      <c r="CI6" s="79"/>
      <c r="CJ6" s="362" t="s">
        <v>157</v>
      </c>
      <c r="CK6" s="362"/>
      <c r="CL6" s="362"/>
      <c r="CM6" s="362"/>
      <c r="CN6" s="362"/>
      <c r="CO6" s="362"/>
      <c r="CP6" s="390" t="s">
        <v>158</v>
      </c>
      <c r="CQ6" s="390"/>
      <c r="CR6" s="80"/>
      <c r="CS6" s="81"/>
      <c r="CT6" s="27"/>
      <c r="CU6" s="79"/>
      <c r="CV6" s="362" t="s">
        <v>157</v>
      </c>
      <c r="CW6" s="362"/>
      <c r="CX6" s="362"/>
      <c r="CY6" s="362"/>
      <c r="CZ6" s="362"/>
      <c r="DA6" s="362"/>
      <c r="DB6" s="390" t="s">
        <v>158</v>
      </c>
      <c r="DC6" s="390"/>
      <c r="DD6" s="80"/>
      <c r="DE6" s="81"/>
      <c r="DF6" s="27"/>
      <c r="DG6" s="87"/>
      <c r="DH6" s="391" t="s">
        <v>157</v>
      </c>
      <c r="DI6" s="391"/>
      <c r="DJ6" s="391"/>
      <c r="DK6" s="391"/>
      <c r="DL6" s="391"/>
      <c r="DM6" s="391"/>
      <c r="DN6" s="392" t="s">
        <v>158</v>
      </c>
      <c r="DO6" s="392"/>
      <c r="DP6" s="88"/>
      <c r="DQ6" s="89"/>
      <c r="DR6" s="27"/>
      <c r="DS6" s="87"/>
      <c r="DT6" s="391" t="s">
        <v>157</v>
      </c>
      <c r="DU6" s="391"/>
      <c r="DV6" s="391"/>
      <c r="DW6" s="391"/>
      <c r="DX6" s="391"/>
      <c r="DY6" s="391"/>
      <c r="DZ6" s="392" t="s">
        <v>158</v>
      </c>
      <c r="EA6" s="392"/>
      <c r="EB6" s="88"/>
      <c r="EC6" s="89"/>
      <c r="ED6" s="27"/>
      <c r="EE6" s="79"/>
      <c r="EF6" s="362" t="s">
        <v>157</v>
      </c>
      <c r="EG6" s="362"/>
      <c r="EH6" s="362"/>
      <c r="EI6" s="362"/>
      <c r="EJ6" s="362"/>
      <c r="EK6" s="362"/>
      <c r="EL6" s="390" t="s">
        <v>158</v>
      </c>
      <c r="EM6" s="390"/>
      <c r="EN6" s="80"/>
      <c r="EO6" s="81"/>
      <c r="EP6" s="27"/>
      <c r="EQ6" s="90"/>
      <c r="ER6" s="401" t="s">
        <v>157</v>
      </c>
      <c r="ES6" s="401"/>
      <c r="ET6" s="401"/>
      <c r="EU6" s="401"/>
      <c r="EV6" s="401"/>
      <c r="EW6" s="401"/>
      <c r="EX6" s="402" t="s">
        <v>158</v>
      </c>
      <c r="EY6" s="402"/>
      <c r="EZ6" s="91"/>
      <c r="FA6" s="92"/>
      <c r="FB6" s="27"/>
      <c r="FC6" s="84"/>
      <c r="FD6" s="93" t="s">
        <v>157</v>
      </c>
      <c r="FE6" s="93"/>
      <c r="FF6" s="93"/>
      <c r="FG6" s="93"/>
      <c r="FH6" s="93"/>
      <c r="FI6" s="93"/>
      <c r="FJ6" s="393" t="s">
        <v>158</v>
      </c>
      <c r="FK6" s="393"/>
      <c r="FL6" s="85"/>
      <c r="FM6" s="86"/>
      <c r="FN6" s="27"/>
      <c r="FO6" s="79"/>
      <c r="FP6" s="362" t="s">
        <v>157</v>
      </c>
      <c r="FQ6" s="362"/>
      <c r="FR6" s="362"/>
      <c r="FS6" s="362"/>
      <c r="FT6" s="362"/>
      <c r="FU6" s="362"/>
      <c r="FV6" s="390" t="s">
        <v>158</v>
      </c>
      <c r="FW6" s="390"/>
      <c r="FX6" s="80"/>
      <c r="FY6" s="81"/>
      <c r="FZ6" s="27"/>
      <c r="GA6" s="94"/>
      <c r="GB6" s="95" t="s">
        <v>157</v>
      </c>
      <c r="GC6" s="95"/>
      <c r="GD6" s="95"/>
      <c r="GE6" s="95"/>
      <c r="GF6" s="95"/>
      <c r="GG6" s="95"/>
      <c r="GH6" s="95" t="s">
        <v>158</v>
      </c>
      <c r="GI6" s="95"/>
      <c r="GJ6" s="95"/>
      <c r="GK6" s="96"/>
      <c r="GL6" s="27"/>
      <c r="GM6" s="79"/>
      <c r="GN6" s="362" t="s">
        <v>157</v>
      </c>
      <c r="GO6" s="362"/>
      <c r="GP6" s="362"/>
      <c r="GQ6" s="362"/>
      <c r="GR6" s="362"/>
      <c r="GS6" s="362"/>
      <c r="GT6" s="390" t="s">
        <v>158</v>
      </c>
      <c r="GU6" s="390"/>
      <c r="GV6" s="80"/>
      <c r="GW6" s="81"/>
      <c r="GX6" s="27"/>
      <c r="GY6" s="79"/>
      <c r="GZ6" s="362" t="s">
        <v>157</v>
      </c>
      <c r="HA6" s="362"/>
      <c r="HB6" s="362"/>
      <c r="HC6" s="362"/>
      <c r="HD6" s="362"/>
      <c r="HE6" s="362"/>
      <c r="HF6" s="390" t="s">
        <v>158</v>
      </c>
      <c r="HG6" s="390"/>
      <c r="HH6" s="80"/>
      <c r="HI6" s="81"/>
      <c r="HJ6" s="27"/>
      <c r="HK6" s="79"/>
      <c r="HL6" s="362" t="s">
        <v>157</v>
      </c>
      <c r="HM6" s="362"/>
      <c r="HN6" s="362"/>
      <c r="HO6" s="362"/>
      <c r="HP6" s="362"/>
      <c r="HQ6" s="362"/>
      <c r="HR6" s="390" t="s">
        <v>158</v>
      </c>
      <c r="HS6" s="390"/>
      <c r="HT6" s="80"/>
      <c r="HU6" s="81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</row>
    <row r="7" spans="1:256" s="99" customFormat="1" x14ac:dyDescent="0.25">
      <c r="A7" s="98">
        <v>25</v>
      </c>
      <c r="B7" s="99">
        <f t="shared" ref="B7:K30" si="0">P7+AB7+AN7+AZ7+BL7+BX7+CJ7+CV7+DH7+DT7+EF7+ER7+FD7+FP7+GB7+GN7+GZ7+HL7</f>
        <v>3239</v>
      </c>
      <c r="C7" s="99">
        <f t="shared" si="0"/>
        <v>101212.10000000002</v>
      </c>
      <c r="D7" s="99">
        <f t="shared" si="0"/>
        <v>1</v>
      </c>
      <c r="E7" s="99">
        <f t="shared" si="0"/>
        <v>31.2</v>
      </c>
      <c r="F7" s="99">
        <f t="shared" si="0"/>
        <v>0</v>
      </c>
      <c r="G7" s="99">
        <f t="shared" si="0"/>
        <v>0</v>
      </c>
      <c r="H7" s="99">
        <f t="shared" si="0"/>
        <v>0</v>
      </c>
      <c r="I7" s="99">
        <f t="shared" si="0"/>
        <v>0</v>
      </c>
      <c r="J7" s="99">
        <f t="shared" si="0"/>
        <v>3240</v>
      </c>
      <c r="K7" s="100">
        <f t="shared" si="0"/>
        <v>101243.30000000002</v>
      </c>
      <c r="L7" s="101"/>
      <c r="M7" s="101"/>
      <c r="N7" s="102"/>
      <c r="O7" s="98">
        <v>25</v>
      </c>
      <c r="P7" s="99">
        <v>126</v>
      </c>
      <c r="Q7" s="99">
        <f t="shared" ref="Q7:Q30" si="1">ROUND(P7*O7/25*12*2*1.302,1)</f>
        <v>3937.2</v>
      </c>
      <c r="S7" s="99">
        <f t="shared" ref="S7:S30" si="2">ROUND(R7*Q7/25*12*2*1.302,1)</f>
        <v>0</v>
      </c>
      <c r="X7" s="99">
        <f t="shared" ref="X7:Y30" si="3">P7+R7+V7+T7</f>
        <v>126</v>
      </c>
      <c r="Y7" s="100">
        <f t="shared" si="3"/>
        <v>3937.2</v>
      </c>
      <c r="Z7" s="103"/>
      <c r="AA7" s="98">
        <v>25</v>
      </c>
      <c r="AB7" s="99">
        <v>39</v>
      </c>
      <c r="AC7" s="99">
        <f t="shared" ref="AC7:AC30" si="4">ROUND(AB7*AA7/25*12*2*1.302,1)</f>
        <v>1218.7</v>
      </c>
      <c r="AE7" s="99">
        <f t="shared" ref="AE7:AE30" si="5">ROUND(AD7*AC7/25*12*2*1.302,1)</f>
        <v>0</v>
      </c>
      <c r="AJ7" s="99">
        <f t="shared" ref="AJ7:AK30" si="6">AB7+AD7+AH7+AF7</f>
        <v>39</v>
      </c>
      <c r="AK7" s="100">
        <f t="shared" si="6"/>
        <v>1218.7</v>
      </c>
      <c r="AL7" s="103"/>
      <c r="AM7" s="98">
        <v>25</v>
      </c>
      <c r="AN7" s="99">
        <v>193</v>
      </c>
      <c r="AO7" s="99">
        <f t="shared" ref="AO7:AO30" si="7">ROUND(AN7*AM7/25*12*2*1.302,1)</f>
        <v>6030.9</v>
      </c>
      <c r="AQ7" s="99">
        <f t="shared" ref="AQ7:AQ30" si="8">ROUND(AP7*AM7/25*12*2*1.302,1)</f>
        <v>0</v>
      </c>
      <c r="AV7" s="99">
        <f t="shared" ref="AV7:AW30" si="9">AN7+AP7+AT7+AR7</f>
        <v>193</v>
      </c>
      <c r="AW7" s="100">
        <f t="shared" si="9"/>
        <v>6030.9</v>
      </c>
      <c r="AX7" s="103"/>
      <c r="AY7" s="98">
        <v>25</v>
      </c>
      <c r="AZ7" s="99">
        <v>563</v>
      </c>
      <c r="BA7" s="104">
        <f t="shared" ref="BA7:BA30" si="10">ROUND(AZ7*AY7/25*12*2*1.302,1)</f>
        <v>17592.599999999999</v>
      </c>
      <c r="BC7" s="104">
        <f t="shared" ref="BC7:BC30" si="11">ROUND(BB7*AY7/25*12*2*1.302,1)</f>
        <v>0</v>
      </c>
      <c r="BE7" s="105"/>
      <c r="BH7" s="99">
        <f t="shared" ref="BH7:BI30" si="12">AZ7+BB7+BF7+BD7</f>
        <v>563</v>
      </c>
      <c r="BI7" s="100">
        <f t="shared" si="12"/>
        <v>17592.599999999999</v>
      </c>
      <c r="BJ7" s="103"/>
      <c r="BK7" s="70">
        <v>25</v>
      </c>
      <c r="BL7" s="106">
        <v>382</v>
      </c>
      <c r="BM7" s="107">
        <f t="shared" ref="BM7:BM30" si="13">ROUND(BL7*BK7/25*12*2*1.302,1)</f>
        <v>11936.7</v>
      </c>
      <c r="BN7" s="108"/>
      <c r="BO7" s="107">
        <f t="shared" ref="BO7:BO30" si="14">ROUND(BN7*BM7/25*12*2*1.302,1)</f>
        <v>0</v>
      </c>
      <c r="BP7" s="108"/>
      <c r="BQ7" s="108"/>
      <c r="BR7" s="108"/>
      <c r="BS7" s="108"/>
      <c r="BT7" s="108">
        <f t="shared" ref="BT7:BU30" si="15">BL7+BN7+BR7+BP7</f>
        <v>382</v>
      </c>
      <c r="BU7" s="109">
        <f t="shared" si="15"/>
        <v>11936.7</v>
      </c>
      <c r="BV7" s="103"/>
      <c r="BW7" s="110">
        <v>25</v>
      </c>
      <c r="BX7" s="111">
        <v>364</v>
      </c>
      <c r="BY7" s="111">
        <f t="shared" ref="BY7:BY30" si="16">ROUND(BX7*BW7/25*12*2*1.302,1)</f>
        <v>11374.3</v>
      </c>
      <c r="BZ7" s="111"/>
      <c r="CA7" s="111">
        <f t="shared" ref="CA7:CA30" si="17">ROUND(BZ7*BY7/25*12*2*1.302,1)</f>
        <v>0</v>
      </c>
      <c r="CB7" s="111"/>
      <c r="CC7" s="111"/>
      <c r="CD7" s="111"/>
      <c r="CE7" s="111"/>
      <c r="CF7" s="111">
        <f t="shared" ref="CF7:CG30" si="18">BX7+BZ7+CD7+CB7</f>
        <v>364</v>
      </c>
      <c r="CG7" s="112">
        <f t="shared" si="18"/>
        <v>11374.3</v>
      </c>
      <c r="CH7" s="103"/>
      <c r="CI7" s="98">
        <v>25</v>
      </c>
      <c r="CJ7" s="99">
        <v>176</v>
      </c>
      <c r="CK7" s="99">
        <f t="shared" ref="CK7:CK30" si="19">ROUND(CJ7*CI7/25*12*2*1.302,1)</f>
        <v>5499.6</v>
      </c>
      <c r="CM7" s="99">
        <f t="shared" ref="CM7:CM30" si="20">ROUND(CL7*CK7/25*12*2*1.302,1)</f>
        <v>0</v>
      </c>
      <c r="CR7" s="99">
        <f t="shared" ref="CR7:CS30" si="21">CJ7+CL7+CP7+CN7</f>
        <v>176</v>
      </c>
      <c r="CS7" s="100">
        <f t="shared" si="21"/>
        <v>5499.6</v>
      </c>
      <c r="CT7" s="103"/>
      <c r="CU7" s="68">
        <v>25</v>
      </c>
      <c r="CV7" s="113">
        <v>207</v>
      </c>
      <c r="CW7" s="114">
        <f t="shared" ref="CW7:CW30" si="22">ROUND(CV7*CU7/25*12*2*1.302,1)</f>
        <v>6468.3</v>
      </c>
      <c r="CX7" s="113">
        <v>1</v>
      </c>
      <c r="CY7" s="114">
        <f t="shared" ref="CY7:CY30" si="23">ROUND(CX7*CU7/25*12*2*1.302,1)</f>
        <v>31.2</v>
      </c>
      <c r="CZ7" s="113"/>
      <c r="DA7" s="113"/>
      <c r="DB7" s="113"/>
      <c r="DC7" s="114">
        <f t="shared" ref="DC7:DC30" si="24">ROUND(DB7*CU7/12*12*2*1.302,1)</f>
        <v>0</v>
      </c>
      <c r="DD7" s="113">
        <f t="shared" ref="DD7:DE30" si="25">CV7+CX7+DB7+CZ7</f>
        <v>208</v>
      </c>
      <c r="DE7" s="115">
        <f t="shared" si="25"/>
        <v>6499.5</v>
      </c>
      <c r="DF7" s="103"/>
      <c r="DG7" s="116">
        <v>25</v>
      </c>
      <c r="DH7" s="117">
        <v>211</v>
      </c>
      <c r="DI7" s="117">
        <f t="shared" ref="DI7:DI30" si="26">ROUND(DH7*DG7/25*12*2*1.302,1)</f>
        <v>6593.3</v>
      </c>
      <c r="DJ7" s="117"/>
      <c r="DK7" s="117">
        <f t="shared" ref="DK7:DK30" si="27">ROUND(DJ7*DG7/25*12*2*1.302,1)</f>
        <v>0</v>
      </c>
      <c r="DL7" s="117"/>
      <c r="DM7" s="117">
        <f t="shared" ref="DM7:DM30" si="28">ROUND(DL7*DG7/20*12*2*1.302,1)</f>
        <v>0</v>
      </c>
      <c r="DN7" s="117"/>
      <c r="DO7" s="117">
        <f t="shared" ref="DO7:DO30" si="29">ROUND(DN7*DG7/12*12*2*1.302,1)</f>
        <v>0</v>
      </c>
      <c r="DP7" s="117">
        <f t="shared" ref="DP7:DQ30" si="30">DH7+DJ7+DL7+DN7</f>
        <v>211</v>
      </c>
      <c r="DQ7" s="118">
        <f t="shared" si="30"/>
        <v>6593.3</v>
      </c>
      <c r="DR7" s="103"/>
      <c r="DS7" s="116">
        <v>25</v>
      </c>
      <c r="DT7" s="117">
        <v>61</v>
      </c>
      <c r="DU7" s="117">
        <f t="shared" ref="DU7:DU30" si="31">ROUND(DT7*DS7/25*12*2*1.302,1)</f>
        <v>1906.1</v>
      </c>
      <c r="DV7" s="117"/>
      <c r="DW7" s="117">
        <f t="shared" ref="DW7:DW30" si="32">ROUND(DV7*DS7/25*12*2*1.302,1)</f>
        <v>0</v>
      </c>
      <c r="DX7" s="117"/>
      <c r="DY7" s="117"/>
      <c r="DZ7" s="117"/>
      <c r="EA7" s="117"/>
      <c r="EB7" s="117">
        <f t="shared" ref="EB7:EC30" si="33">DT7+DV7+DX7+DZ7</f>
        <v>61</v>
      </c>
      <c r="EC7" s="118">
        <f t="shared" si="33"/>
        <v>1906.1</v>
      </c>
      <c r="ED7" s="103"/>
      <c r="EE7" s="98">
        <v>25</v>
      </c>
      <c r="EF7" s="99">
        <v>3</v>
      </c>
      <c r="EG7" s="99">
        <f t="shared" ref="EG7:EG30" si="34">ROUND(EF7*EE7/25*12*2*1.302,1)</f>
        <v>93.7</v>
      </c>
      <c r="EI7" s="99">
        <f t="shared" ref="EI7:EI30" si="35">ROUND(EH7*EG7/25*12*2*1.302,1)</f>
        <v>0</v>
      </c>
      <c r="EK7" s="99">
        <f t="shared" ref="EK7:EK30" si="36">ROUND(EJ7*EE7/20*12*2*1.302,1)</f>
        <v>0</v>
      </c>
      <c r="EM7" s="99">
        <f t="shared" ref="EM7:EM30" si="37">ROUND(EL7*EE7/12*12*2*1.302,1)</f>
        <v>0</v>
      </c>
      <c r="EN7" s="99">
        <f t="shared" ref="EN7:EO30" si="38">EF7+EH7+EL7+EJ7</f>
        <v>3</v>
      </c>
      <c r="EO7" s="100">
        <f t="shared" si="38"/>
        <v>93.7</v>
      </c>
      <c r="EP7" s="103"/>
      <c r="EQ7" s="119">
        <v>25</v>
      </c>
      <c r="ER7" s="120">
        <v>89</v>
      </c>
      <c r="ES7" s="121">
        <f t="shared" ref="ES7:ES30" si="39">ROUND(ER7*EQ7/25*12*2*1.302,1)</f>
        <v>2781.1</v>
      </c>
      <c r="ET7" s="120"/>
      <c r="EU7" s="121">
        <f t="shared" ref="EU7:EU30" si="40">ROUND(ET7*EQ7/25*12*2*1.302,1)</f>
        <v>0</v>
      </c>
      <c r="EV7" s="120"/>
      <c r="EW7" s="120"/>
      <c r="EX7" s="120"/>
      <c r="EY7" s="120"/>
      <c r="EZ7" s="120">
        <f t="shared" ref="EZ7:FA30" si="41">ER7+ET7+EX7+EV7</f>
        <v>89</v>
      </c>
      <c r="FA7" s="122">
        <f t="shared" si="41"/>
        <v>2781.1</v>
      </c>
      <c r="FB7" s="103"/>
      <c r="FC7" s="110">
        <v>25</v>
      </c>
      <c r="FD7" s="111">
        <v>65</v>
      </c>
      <c r="FE7" s="111">
        <f t="shared" ref="FE7:FE30" si="42">ROUND(FD7*FC7/25*12*2*1.302,1)</f>
        <v>2031.1</v>
      </c>
      <c r="FF7" s="111"/>
      <c r="FG7" s="111">
        <f t="shared" ref="FG7:FG30" si="43">ROUND(FF7*FE7/25*12*2*1.302,1)</f>
        <v>0</v>
      </c>
      <c r="FH7" s="111"/>
      <c r="FI7" s="111"/>
      <c r="FJ7" s="111"/>
      <c r="FK7" s="111"/>
      <c r="FL7" s="111">
        <f t="shared" ref="FL7:FM30" si="44">FD7+FF7+FJ7+FH7</f>
        <v>65</v>
      </c>
      <c r="FM7" s="112">
        <f t="shared" si="44"/>
        <v>2031.1</v>
      </c>
      <c r="FN7" s="103"/>
      <c r="FO7" s="98">
        <v>25</v>
      </c>
      <c r="FP7" s="99">
        <v>71</v>
      </c>
      <c r="FQ7" s="99">
        <f t="shared" ref="FQ7:FQ30" si="45">ROUND(FP7*FO7/25*12*2*1.302,1)</f>
        <v>2218.6</v>
      </c>
      <c r="FS7" s="99">
        <f t="shared" ref="FS7:FS30" si="46">ROUND(FR7*FQ7/25*12*2*1.302,1)</f>
        <v>0</v>
      </c>
      <c r="FX7" s="99">
        <f t="shared" ref="FX7:FY30" si="47">FP7+FR7+FV7+FT7</f>
        <v>71</v>
      </c>
      <c r="FY7" s="100">
        <f t="shared" si="47"/>
        <v>2218.6</v>
      </c>
      <c r="FZ7" s="103"/>
      <c r="GA7" s="123">
        <v>25</v>
      </c>
      <c r="GB7" s="104">
        <v>97</v>
      </c>
      <c r="GC7" s="99">
        <f t="shared" ref="GC7:GC30" si="48">ROUND(GB7*GA7/25*12*2*1.302,1)</f>
        <v>3031.1</v>
      </c>
      <c r="GD7" s="104">
        <v>0</v>
      </c>
      <c r="GE7" s="99">
        <f t="shared" ref="GE7:GE30" si="49">ROUND(GD7*GC7/25*12*2*1.302,1)</f>
        <v>0</v>
      </c>
      <c r="GF7" s="104"/>
      <c r="GG7" s="104"/>
      <c r="GH7" s="104"/>
      <c r="GI7" s="99">
        <f t="shared" ref="GI7:GI30" si="50">ROUND(GH7*GA7/12*12*2*1.302,1)</f>
        <v>0</v>
      </c>
      <c r="GJ7" s="99">
        <f t="shared" ref="GJ7:GK30" si="51">GB7+GD7+GH7+GF7</f>
        <v>97</v>
      </c>
      <c r="GK7" s="100">
        <f t="shared" si="51"/>
        <v>3031.1</v>
      </c>
      <c r="GL7" s="103"/>
      <c r="GM7" s="98">
        <v>25</v>
      </c>
      <c r="GN7" s="99">
        <v>193</v>
      </c>
      <c r="GO7" s="99">
        <f t="shared" ref="GO7:GO30" si="52">ROUND(GN7*GM7/25*12*2*1.302,1)</f>
        <v>6030.9</v>
      </c>
      <c r="GQ7" s="99">
        <f t="shared" ref="GQ7:GQ30" si="53">ROUND(GP7*GO7/25*12*2*1.302,1)</f>
        <v>0</v>
      </c>
      <c r="GV7" s="99">
        <f t="shared" ref="GV7:GW30" si="54">GN7+GP7+GT7+GR7</f>
        <v>193</v>
      </c>
      <c r="GW7" s="100">
        <f t="shared" si="54"/>
        <v>6030.9</v>
      </c>
      <c r="GX7" s="103"/>
      <c r="GY7" s="98">
        <v>25</v>
      </c>
      <c r="GZ7" s="99">
        <v>215</v>
      </c>
      <c r="HA7" s="99">
        <f t="shared" ref="HA7:HA30" si="55">ROUND(GZ7*GY7/25*12*2*1.302,1)</f>
        <v>6718.3</v>
      </c>
      <c r="HC7" s="99">
        <f t="shared" ref="HC7:HC30" si="56">ROUND(HB7*HA7/25*12*2*1.302,1)</f>
        <v>0</v>
      </c>
      <c r="HH7" s="99">
        <f t="shared" ref="HH7:HI30" si="57">GZ7+HB7+HF7+HD7</f>
        <v>215</v>
      </c>
      <c r="HI7" s="100">
        <f t="shared" si="57"/>
        <v>6718.3</v>
      </c>
      <c r="HJ7" s="103"/>
      <c r="HK7" s="98">
        <v>25</v>
      </c>
      <c r="HL7" s="99">
        <v>184</v>
      </c>
      <c r="HM7" s="99">
        <f t="shared" ref="HM7:HM30" si="58">ROUND(HL7*HK7/25*12*2*1.302,1)</f>
        <v>5749.6</v>
      </c>
      <c r="HO7" s="99">
        <f t="shared" ref="HO7:HO30" si="59">ROUND(HN7*HM7/25*12*2*1.302,1)</f>
        <v>0</v>
      </c>
      <c r="HT7" s="99">
        <f t="shared" ref="HT7:HU30" si="60">HL7+HN7+HR7+HP7</f>
        <v>184</v>
      </c>
      <c r="HU7" s="100">
        <f t="shared" si="60"/>
        <v>5749.6</v>
      </c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</row>
    <row r="8" spans="1:256" s="99" customFormat="1" x14ac:dyDescent="0.25">
      <c r="A8" s="98">
        <v>24</v>
      </c>
      <c r="B8" s="99">
        <f t="shared" si="0"/>
        <v>187</v>
      </c>
      <c r="C8" s="99">
        <f t="shared" si="0"/>
        <v>5609.9</v>
      </c>
      <c r="D8" s="99">
        <f t="shared" si="0"/>
        <v>0</v>
      </c>
      <c r="E8" s="99">
        <f t="shared" si="0"/>
        <v>0</v>
      </c>
      <c r="F8" s="99">
        <f t="shared" si="0"/>
        <v>0</v>
      </c>
      <c r="G8" s="99">
        <f t="shared" si="0"/>
        <v>0</v>
      </c>
      <c r="H8" s="99">
        <f t="shared" si="0"/>
        <v>0</v>
      </c>
      <c r="I8" s="99">
        <f t="shared" si="0"/>
        <v>0</v>
      </c>
      <c r="J8" s="99">
        <f t="shared" si="0"/>
        <v>187</v>
      </c>
      <c r="K8" s="100">
        <f t="shared" si="0"/>
        <v>5609.9</v>
      </c>
      <c r="L8" s="101"/>
      <c r="M8" s="101"/>
      <c r="N8" s="102"/>
      <c r="O8" s="98">
        <v>24</v>
      </c>
      <c r="P8" s="99">
        <v>5</v>
      </c>
      <c r="Q8" s="99">
        <f t="shared" si="1"/>
        <v>150</v>
      </c>
      <c r="S8" s="99">
        <f t="shared" si="2"/>
        <v>0</v>
      </c>
      <c r="X8" s="99">
        <f t="shared" si="3"/>
        <v>5</v>
      </c>
      <c r="Y8" s="100">
        <f t="shared" si="3"/>
        <v>150</v>
      </c>
      <c r="Z8" s="103"/>
      <c r="AA8" s="98">
        <v>24</v>
      </c>
      <c r="AB8" s="99">
        <v>6</v>
      </c>
      <c r="AC8" s="99">
        <f t="shared" si="4"/>
        <v>180</v>
      </c>
      <c r="AE8" s="99">
        <f t="shared" si="5"/>
        <v>0</v>
      </c>
      <c r="AJ8" s="99">
        <f t="shared" si="6"/>
        <v>6</v>
      </c>
      <c r="AK8" s="100">
        <f t="shared" si="6"/>
        <v>180</v>
      </c>
      <c r="AL8" s="103"/>
      <c r="AM8" s="98">
        <v>24</v>
      </c>
      <c r="AN8" s="99">
        <v>8</v>
      </c>
      <c r="AO8" s="99">
        <f t="shared" si="7"/>
        <v>240</v>
      </c>
      <c r="AQ8" s="99">
        <f t="shared" si="8"/>
        <v>0</v>
      </c>
      <c r="AV8" s="99">
        <f t="shared" si="9"/>
        <v>8</v>
      </c>
      <c r="AW8" s="100">
        <f t="shared" si="9"/>
        <v>240</v>
      </c>
      <c r="AX8" s="103"/>
      <c r="AY8" s="98">
        <v>24</v>
      </c>
      <c r="AZ8" s="99">
        <v>28</v>
      </c>
      <c r="BA8" s="104">
        <f t="shared" si="10"/>
        <v>839.9</v>
      </c>
      <c r="BC8" s="104">
        <f t="shared" si="11"/>
        <v>0</v>
      </c>
      <c r="BH8" s="99">
        <f t="shared" si="12"/>
        <v>28</v>
      </c>
      <c r="BI8" s="100">
        <f t="shared" si="12"/>
        <v>839.9</v>
      </c>
      <c r="BJ8" s="103"/>
      <c r="BK8" s="70">
        <v>24</v>
      </c>
      <c r="BL8" s="106">
        <v>16</v>
      </c>
      <c r="BM8" s="107">
        <f t="shared" si="13"/>
        <v>480</v>
      </c>
      <c r="BN8" s="108"/>
      <c r="BO8" s="107">
        <f t="shared" si="14"/>
        <v>0</v>
      </c>
      <c r="BP8" s="108"/>
      <c r="BQ8" s="108"/>
      <c r="BR8" s="108"/>
      <c r="BS8" s="108"/>
      <c r="BT8" s="108">
        <f t="shared" si="15"/>
        <v>16</v>
      </c>
      <c r="BU8" s="109">
        <f t="shared" si="15"/>
        <v>480</v>
      </c>
      <c r="BV8" s="103"/>
      <c r="BW8" s="110">
        <v>24</v>
      </c>
      <c r="BX8" s="111">
        <v>22</v>
      </c>
      <c r="BY8" s="111">
        <f t="shared" si="16"/>
        <v>660</v>
      </c>
      <c r="BZ8" s="111"/>
      <c r="CA8" s="111">
        <f t="shared" si="17"/>
        <v>0</v>
      </c>
      <c r="CB8" s="111"/>
      <c r="CC8" s="111"/>
      <c r="CD8" s="111"/>
      <c r="CE8" s="111"/>
      <c r="CF8" s="111">
        <f t="shared" si="18"/>
        <v>22</v>
      </c>
      <c r="CG8" s="112">
        <f t="shared" si="18"/>
        <v>660</v>
      </c>
      <c r="CH8" s="103"/>
      <c r="CI8" s="98">
        <v>24</v>
      </c>
      <c r="CJ8" s="99">
        <v>15</v>
      </c>
      <c r="CK8" s="99">
        <f t="shared" si="19"/>
        <v>450</v>
      </c>
      <c r="CM8" s="99">
        <f t="shared" si="20"/>
        <v>0</v>
      </c>
      <c r="CR8" s="99">
        <f t="shared" si="21"/>
        <v>15</v>
      </c>
      <c r="CS8" s="100">
        <f t="shared" si="21"/>
        <v>450</v>
      </c>
      <c r="CT8" s="103"/>
      <c r="CU8" s="68">
        <v>24</v>
      </c>
      <c r="CV8" s="113">
        <v>2</v>
      </c>
      <c r="CW8" s="114">
        <f t="shared" si="22"/>
        <v>60</v>
      </c>
      <c r="CX8" s="113"/>
      <c r="CY8" s="114">
        <f t="shared" si="23"/>
        <v>0</v>
      </c>
      <c r="CZ8" s="113"/>
      <c r="DA8" s="113"/>
      <c r="DB8" s="113"/>
      <c r="DC8" s="114">
        <f t="shared" si="24"/>
        <v>0</v>
      </c>
      <c r="DD8" s="113">
        <f t="shared" si="25"/>
        <v>2</v>
      </c>
      <c r="DE8" s="115">
        <f t="shared" si="25"/>
        <v>60</v>
      </c>
      <c r="DF8" s="103"/>
      <c r="DG8" s="116">
        <v>24</v>
      </c>
      <c r="DH8" s="117">
        <v>15</v>
      </c>
      <c r="DI8" s="117">
        <f t="shared" si="26"/>
        <v>450</v>
      </c>
      <c r="DJ8" s="117"/>
      <c r="DK8" s="117">
        <f t="shared" si="27"/>
        <v>0</v>
      </c>
      <c r="DL8" s="117"/>
      <c r="DM8" s="117">
        <f t="shared" si="28"/>
        <v>0</v>
      </c>
      <c r="DN8" s="117"/>
      <c r="DO8" s="117">
        <f t="shared" si="29"/>
        <v>0</v>
      </c>
      <c r="DP8" s="117">
        <f t="shared" si="30"/>
        <v>15</v>
      </c>
      <c r="DQ8" s="118">
        <f t="shared" si="30"/>
        <v>450</v>
      </c>
      <c r="DR8" s="103"/>
      <c r="DS8" s="116">
        <v>24</v>
      </c>
      <c r="DT8" s="117">
        <v>2</v>
      </c>
      <c r="DU8" s="117">
        <f t="shared" si="31"/>
        <v>60</v>
      </c>
      <c r="DV8" s="117"/>
      <c r="DW8" s="117">
        <f t="shared" si="32"/>
        <v>0</v>
      </c>
      <c r="DX8" s="117"/>
      <c r="DY8" s="117"/>
      <c r="DZ8" s="117"/>
      <c r="EA8" s="117"/>
      <c r="EB8" s="117">
        <f t="shared" si="33"/>
        <v>2</v>
      </c>
      <c r="EC8" s="118">
        <f t="shared" si="33"/>
        <v>60</v>
      </c>
      <c r="ED8" s="103"/>
      <c r="EE8" s="98">
        <v>24</v>
      </c>
      <c r="EG8" s="99">
        <f t="shared" si="34"/>
        <v>0</v>
      </c>
      <c r="EI8" s="99">
        <f t="shared" si="35"/>
        <v>0</v>
      </c>
      <c r="EK8" s="99">
        <f t="shared" si="36"/>
        <v>0</v>
      </c>
      <c r="EM8" s="99">
        <f t="shared" si="37"/>
        <v>0</v>
      </c>
      <c r="EN8" s="99">
        <f t="shared" si="38"/>
        <v>0</v>
      </c>
      <c r="EO8" s="100">
        <f t="shared" si="38"/>
        <v>0</v>
      </c>
      <c r="EP8" s="103"/>
      <c r="EQ8" s="119">
        <v>24</v>
      </c>
      <c r="ER8" s="120">
        <v>14</v>
      </c>
      <c r="ES8" s="121">
        <f t="shared" si="39"/>
        <v>420</v>
      </c>
      <c r="ET8" s="120"/>
      <c r="EU8" s="121">
        <f t="shared" si="40"/>
        <v>0</v>
      </c>
      <c r="EV8" s="120"/>
      <c r="EW8" s="120"/>
      <c r="EX8" s="120"/>
      <c r="EY8" s="120"/>
      <c r="EZ8" s="120">
        <f t="shared" si="41"/>
        <v>14</v>
      </c>
      <c r="FA8" s="124">
        <f t="shared" si="41"/>
        <v>420</v>
      </c>
      <c r="FB8" s="103"/>
      <c r="FC8" s="110">
        <v>24</v>
      </c>
      <c r="FD8" s="111">
        <v>7</v>
      </c>
      <c r="FE8" s="111">
        <f t="shared" si="42"/>
        <v>210</v>
      </c>
      <c r="FF8" s="111"/>
      <c r="FG8" s="111">
        <f t="shared" si="43"/>
        <v>0</v>
      </c>
      <c r="FH8" s="111"/>
      <c r="FI8" s="111"/>
      <c r="FJ8" s="111"/>
      <c r="FK8" s="111"/>
      <c r="FL8" s="111">
        <f t="shared" si="44"/>
        <v>7</v>
      </c>
      <c r="FM8" s="112">
        <f t="shared" si="44"/>
        <v>210</v>
      </c>
      <c r="FN8" s="103"/>
      <c r="FO8" s="98">
        <v>24</v>
      </c>
      <c r="FP8" s="99">
        <v>1</v>
      </c>
      <c r="FQ8" s="99">
        <f t="shared" si="45"/>
        <v>30</v>
      </c>
      <c r="FS8" s="99">
        <f t="shared" si="46"/>
        <v>0</v>
      </c>
      <c r="FX8" s="99">
        <f t="shared" si="47"/>
        <v>1</v>
      </c>
      <c r="FY8" s="100">
        <f t="shared" si="47"/>
        <v>30</v>
      </c>
      <c r="FZ8" s="103"/>
      <c r="GA8" s="123">
        <v>24</v>
      </c>
      <c r="GB8" s="104">
        <v>6</v>
      </c>
      <c r="GC8" s="99">
        <f t="shared" si="48"/>
        <v>180</v>
      </c>
      <c r="GD8" s="104">
        <v>0</v>
      </c>
      <c r="GE8" s="99">
        <f t="shared" si="49"/>
        <v>0</v>
      </c>
      <c r="GF8" s="104"/>
      <c r="GG8" s="104"/>
      <c r="GH8" s="104"/>
      <c r="GI8" s="99">
        <f t="shared" si="50"/>
        <v>0</v>
      </c>
      <c r="GJ8" s="99">
        <f t="shared" si="51"/>
        <v>6</v>
      </c>
      <c r="GK8" s="100">
        <f t="shared" si="51"/>
        <v>180</v>
      </c>
      <c r="GL8" s="103"/>
      <c r="GM8" s="98">
        <v>24</v>
      </c>
      <c r="GN8" s="99">
        <v>6</v>
      </c>
      <c r="GO8" s="99">
        <f t="shared" si="52"/>
        <v>180</v>
      </c>
      <c r="GQ8" s="99">
        <f t="shared" si="53"/>
        <v>0</v>
      </c>
      <c r="GV8" s="99">
        <f t="shared" si="54"/>
        <v>6</v>
      </c>
      <c r="GW8" s="100">
        <f t="shared" si="54"/>
        <v>180</v>
      </c>
      <c r="GX8" s="103"/>
      <c r="GY8" s="98">
        <v>24</v>
      </c>
      <c r="GZ8" s="99">
        <v>24</v>
      </c>
      <c r="HA8" s="99">
        <f t="shared" si="55"/>
        <v>720</v>
      </c>
      <c r="HC8" s="99">
        <f t="shared" si="56"/>
        <v>0</v>
      </c>
      <c r="HH8" s="99">
        <f t="shared" si="57"/>
        <v>24</v>
      </c>
      <c r="HI8" s="100">
        <f t="shared" si="57"/>
        <v>720</v>
      </c>
      <c r="HJ8" s="103"/>
      <c r="HK8" s="98">
        <v>24</v>
      </c>
      <c r="HL8" s="99">
        <v>10</v>
      </c>
      <c r="HM8" s="99">
        <f t="shared" si="58"/>
        <v>300</v>
      </c>
      <c r="HO8" s="99">
        <f t="shared" si="59"/>
        <v>0</v>
      </c>
      <c r="HT8" s="99">
        <f t="shared" si="60"/>
        <v>10</v>
      </c>
      <c r="HU8" s="100">
        <f t="shared" si="60"/>
        <v>300</v>
      </c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</row>
    <row r="9" spans="1:256" s="99" customFormat="1" x14ac:dyDescent="0.25">
      <c r="A9" s="98">
        <v>23</v>
      </c>
      <c r="B9" s="99">
        <f t="shared" si="0"/>
        <v>155</v>
      </c>
      <c r="C9" s="99">
        <f t="shared" si="0"/>
        <v>4455.699999999998</v>
      </c>
      <c r="D9" s="99">
        <f t="shared" si="0"/>
        <v>0</v>
      </c>
      <c r="E9" s="99">
        <f t="shared" si="0"/>
        <v>0</v>
      </c>
      <c r="F9" s="99">
        <f t="shared" si="0"/>
        <v>0</v>
      </c>
      <c r="G9" s="99">
        <f t="shared" si="0"/>
        <v>0</v>
      </c>
      <c r="H9" s="99">
        <f t="shared" si="0"/>
        <v>0</v>
      </c>
      <c r="I9" s="99">
        <f t="shared" si="0"/>
        <v>0</v>
      </c>
      <c r="J9" s="99">
        <f t="shared" si="0"/>
        <v>155</v>
      </c>
      <c r="K9" s="100">
        <f t="shared" si="0"/>
        <v>4455.699999999998</v>
      </c>
      <c r="L9" s="101"/>
      <c r="M9" s="101"/>
      <c r="N9" s="102"/>
      <c r="O9" s="98">
        <v>23</v>
      </c>
      <c r="P9" s="99">
        <v>2</v>
      </c>
      <c r="Q9" s="99">
        <f t="shared" si="1"/>
        <v>57.5</v>
      </c>
      <c r="S9" s="99">
        <f t="shared" si="2"/>
        <v>0</v>
      </c>
      <c r="X9" s="99">
        <f t="shared" si="3"/>
        <v>2</v>
      </c>
      <c r="Y9" s="100">
        <f t="shared" si="3"/>
        <v>57.5</v>
      </c>
      <c r="Z9" s="103"/>
      <c r="AA9" s="98">
        <v>23</v>
      </c>
      <c r="AB9" s="99">
        <v>13</v>
      </c>
      <c r="AC9" s="99">
        <f t="shared" si="4"/>
        <v>373.7</v>
      </c>
      <c r="AE9" s="99">
        <f t="shared" si="5"/>
        <v>0</v>
      </c>
      <c r="AJ9" s="99">
        <f t="shared" si="6"/>
        <v>13</v>
      </c>
      <c r="AK9" s="100">
        <f t="shared" si="6"/>
        <v>373.7</v>
      </c>
      <c r="AL9" s="103"/>
      <c r="AM9" s="98">
        <v>23</v>
      </c>
      <c r="AN9" s="99">
        <v>12</v>
      </c>
      <c r="AO9" s="99">
        <f t="shared" si="7"/>
        <v>345</v>
      </c>
      <c r="AQ9" s="99">
        <f t="shared" si="8"/>
        <v>0</v>
      </c>
      <c r="AV9" s="99">
        <f t="shared" si="9"/>
        <v>12</v>
      </c>
      <c r="AW9" s="100">
        <f t="shared" si="9"/>
        <v>345</v>
      </c>
      <c r="AX9" s="103"/>
      <c r="AY9" s="98">
        <v>23</v>
      </c>
      <c r="AZ9" s="99">
        <v>24</v>
      </c>
      <c r="BA9" s="104">
        <f t="shared" si="10"/>
        <v>690</v>
      </c>
      <c r="BC9" s="104">
        <f t="shared" si="11"/>
        <v>0</v>
      </c>
      <c r="BH9" s="99">
        <f t="shared" si="12"/>
        <v>24</v>
      </c>
      <c r="BI9" s="100">
        <f t="shared" si="12"/>
        <v>690</v>
      </c>
      <c r="BJ9" s="103"/>
      <c r="BK9" s="70">
        <v>23</v>
      </c>
      <c r="BL9" s="106">
        <v>13</v>
      </c>
      <c r="BM9" s="107">
        <f t="shared" si="13"/>
        <v>373.7</v>
      </c>
      <c r="BN9" s="108"/>
      <c r="BO9" s="107">
        <f t="shared" si="14"/>
        <v>0</v>
      </c>
      <c r="BP9" s="108"/>
      <c r="BQ9" s="108"/>
      <c r="BR9" s="108"/>
      <c r="BS9" s="108"/>
      <c r="BT9" s="108">
        <f t="shared" si="15"/>
        <v>13</v>
      </c>
      <c r="BU9" s="109">
        <f t="shared" si="15"/>
        <v>373.7</v>
      </c>
      <c r="BV9" s="103"/>
      <c r="BW9" s="110">
        <v>23</v>
      </c>
      <c r="BX9" s="111">
        <v>13</v>
      </c>
      <c r="BY9" s="111">
        <f t="shared" si="16"/>
        <v>373.7</v>
      </c>
      <c r="BZ9" s="111"/>
      <c r="CA9" s="111">
        <f t="shared" si="17"/>
        <v>0</v>
      </c>
      <c r="CB9" s="111"/>
      <c r="CC9" s="111"/>
      <c r="CD9" s="111"/>
      <c r="CE9" s="111"/>
      <c r="CF9" s="111">
        <f t="shared" si="18"/>
        <v>13</v>
      </c>
      <c r="CG9" s="112">
        <f t="shared" si="18"/>
        <v>373.7</v>
      </c>
      <c r="CH9" s="103"/>
      <c r="CI9" s="98">
        <v>23</v>
      </c>
      <c r="CJ9" s="99">
        <v>5</v>
      </c>
      <c r="CK9" s="99">
        <f t="shared" si="19"/>
        <v>143.69999999999999</v>
      </c>
      <c r="CM9" s="99">
        <f t="shared" si="20"/>
        <v>0</v>
      </c>
      <c r="CR9" s="99">
        <f t="shared" si="21"/>
        <v>5</v>
      </c>
      <c r="CS9" s="100">
        <f t="shared" si="21"/>
        <v>143.69999999999999</v>
      </c>
      <c r="CT9" s="103"/>
      <c r="CU9" s="68">
        <v>23</v>
      </c>
      <c r="CV9" s="113">
        <v>4</v>
      </c>
      <c r="CW9" s="114">
        <f t="shared" si="22"/>
        <v>115</v>
      </c>
      <c r="CX9" s="113"/>
      <c r="CY9" s="114">
        <f t="shared" si="23"/>
        <v>0</v>
      </c>
      <c r="CZ9" s="113"/>
      <c r="DA9" s="113"/>
      <c r="DB9" s="113"/>
      <c r="DC9" s="114">
        <f t="shared" si="24"/>
        <v>0</v>
      </c>
      <c r="DD9" s="113">
        <f t="shared" si="25"/>
        <v>4</v>
      </c>
      <c r="DE9" s="115">
        <f t="shared" si="25"/>
        <v>115</v>
      </c>
      <c r="DF9" s="103"/>
      <c r="DG9" s="116">
        <v>23</v>
      </c>
      <c r="DH9" s="117">
        <v>15</v>
      </c>
      <c r="DI9" s="117">
        <f t="shared" si="26"/>
        <v>431.2</v>
      </c>
      <c r="DJ9" s="117"/>
      <c r="DK9" s="117">
        <f t="shared" si="27"/>
        <v>0</v>
      </c>
      <c r="DL9" s="117"/>
      <c r="DM9" s="117">
        <f t="shared" si="28"/>
        <v>0</v>
      </c>
      <c r="DN9" s="117"/>
      <c r="DO9" s="117">
        <f t="shared" si="29"/>
        <v>0</v>
      </c>
      <c r="DP9" s="117">
        <f t="shared" si="30"/>
        <v>15</v>
      </c>
      <c r="DQ9" s="118">
        <f t="shared" si="30"/>
        <v>431.2</v>
      </c>
      <c r="DR9" s="103"/>
      <c r="DS9" s="116">
        <v>23</v>
      </c>
      <c r="DT9" s="117">
        <v>3</v>
      </c>
      <c r="DU9" s="117">
        <f t="shared" si="31"/>
        <v>86.2</v>
      </c>
      <c r="DV9" s="117"/>
      <c r="DW9" s="117">
        <f t="shared" si="32"/>
        <v>0</v>
      </c>
      <c r="DX9" s="117"/>
      <c r="DY9" s="117"/>
      <c r="DZ9" s="117"/>
      <c r="EA9" s="117"/>
      <c r="EB9" s="117">
        <f t="shared" si="33"/>
        <v>3</v>
      </c>
      <c r="EC9" s="118">
        <f t="shared" si="33"/>
        <v>86.2</v>
      </c>
      <c r="ED9" s="103"/>
      <c r="EE9" s="98">
        <v>23</v>
      </c>
      <c r="EG9" s="99">
        <f t="shared" si="34"/>
        <v>0</v>
      </c>
      <c r="EI9" s="99">
        <f t="shared" si="35"/>
        <v>0</v>
      </c>
      <c r="EK9" s="99">
        <f t="shared" si="36"/>
        <v>0</v>
      </c>
      <c r="EM9" s="99">
        <f t="shared" si="37"/>
        <v>0</v>
      </c>
      <c r="EN9" s="99">
        <f t="shared" si="38"/>
        <v>0</v>
      </c>
      <c r="EO9" s="100">
        <f t="shared" si="38"/>
        <v>0</v>
      </c>
      <c r="EP9" s="103"/>
      <c r="EQ9" s="119">
        <v>23</v>
      </c>
      <c r="ER9" s="120">
        <v>20</v>
      </c>
      <c r="ES9" s="121">
        <f t="shared" si="39"/>
        <v>575</v>
      </c>
      <c r="ET9" s="120"/>
      <c r="EU9" s="121">
        <f t="shared" si="40"/>
        <v>0</v>
      </c>
      <c r="EV9" s="120"/>
      <c r="EW9" s="120"/>
      <c r="EX9" s="120"/>
      <c r="EY9" s="120"/>
      <c r="EZ9" s="120">
        <f t="shared" si="41"/>
        <v>20</v>
      </c>
      <c r="FA9" s="124">
        <f t="shared" si="41"/>
        <v>575</v>
      </c>
      <c r="FB9" s="103"/>
      <c r="FC9" s="110">
        <v>23</v>
      </c>
      <c r="FD9" s="111">
        <v>5</v>
      </c>
      <c r="FE9" s="111">
        <f t="shared" si="42"/>
        <v>143.69999999999999</v>
      </c>
      <c r="FF9" s="111"/>
      <c r="FG9" s="111">
        <f t="shared" si="43"/>
        <v>0</v>
      </c>
      <c r="FH9" s="111"/>
      <c r="FI9" s="111"/>
      <c r="FJ9" s="111"/>
      <c r="FK9" s="111"/>
      <c r="FL9" s="111">
        <f t="shared" si="44"/>
        <v>5</v>
      </c>
      <c r="FM9" s="112">
        <f t="shared" si="44"/>
        <v>143.69999999999999</v>
      </c>
      <c r="FN9" s="103"/>
      <c r="FO9" s="98">
        <v>23</v>
      </c>
      <c r="FP9" s="99">
        <v>5</v>
      </c>
      <c r="FQ9" s="99">
        <f t="shared" si="45"/>
        <v>143.69999999999999</v>
      </c>
      <c r="FS9" s="99">
        <f t="shared" si="46"/>
        <v>0</v>
      </c>
      <c r="FX9" s="99">
        <f t="shared" si="47"/>
        <v>5</v>
      </c>
      <c r="FY9" s="100">
        <f t="shared" si="47"/>
        <v>143.69999999999999</v>
      </c>
      <c r="FZ9" s="103"/>
      <c r="GA9" s="123">
        <v>23</v>
      </c>
      <c r="GB9" s="104">
        <v>1</v>
      </c>
      <c r="GC9" s="99">
        <f t="shared" si="48"/>
        <v>28.7</v>
      </c>
      <c r="GD9" s="104">
        <v>0</v>
      </c>
      <c r="GE9" s="99">
        <f t="shared" si="49"/>
        <v>0</v>
      </c>
      <c r="GF9" s="104"/>
      <c r="GG9" s="104"/>
      <c r="GH9" s="104"/>
      <c r="GI9" s="99">
        <f t="shared" si="50"/>
        <v>0</v>
      </c>
      <c r="GJ9" s="99">
        <f t="shared" si="51"/>
        <v>1</v>
      </c>
      <c r="GK9" s="100">
        <f t="shared" si="51"/>
        <v>28.7</v>
      </c>
      <c r="GL9" s="103"/>
      <c r="GM9" s="98">
        <v>23</v>
      </c>
      <c r="GN9" s="99">
        <v>7</v>
      </c>
      <c r="GO9" s="99">
        <f t="shared" si="52"/>
        <v>201.2</v>
      </c>
      <c r="GQ9" s="99">
        <f t="shared" si="53"/>
        <v>0</v>
      </c>
      <c r="GV9" s="99">
        <f t="shared" si="54"/>
        <v>7</v>
      </c>
      <c r="GW9" s="100">
        <f t="shared" si="54"/>
        <v>201.2</v>
      </c>
      <c r="GX9" s="103"/>
      <c r="GY9" s="98">
        <v>23</v>
      </c>
      <c r="GZ9" s="99">
        <v>8</v>
      </c>
      <c r="HA9" s="99">
        <f t="shared" si="55"/>
        <v>230</v>
      </c>
      <c r="HC9" s="99">
        <f t="shared" si="56"/>
        <v>0</v>
      </c>
      <c r="HH9" s="99">
        <f t="shared" si="57"/>
        <v>8</v>
      </c>
      <c r="HI9" s="100">
        <f t="shared" si="57"/>
        <v>230</v>
      </c>
      <c r="HJ9" s="103"/>
      <c r="HK9" s="98">
        <v>23</v>
      </c>
      <c r="HL9" s="99">
        <v>5</v>
      </c>
      <c r="HM9" s="99">
        <f t="shared" si="58"/>
        <v>143.69999999999999</v>
      </c>
      <c r="HO9" s="99">
        <f t="shared" si="59"/>
        <v>0</v>
      </c>
      <c r="HT9" s="99">
        <f t="shared" si="60"/>
        <v>5</v>
      </c>
      <c r="HU9" s="100">
        <f t="shared" si="60"/>
        <v>143.69999999999999</v>
      </c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</row>
    <row r="10" spans="1:256" s="99" customFormat="1" x14ac:dyDescent="0.25">
      <c r="A10" s="98">
        <v>22</v>
      </c>
      <c r="B10" s="99">
        <f t="shared" si="0"/>
        <v>95</v>
      </c>
      <c r="C10" s="99">
        <f t="shared" si="0"/>
        <v>2612.5</v>
      </c>
      <c r="D10" s="99">
        <f t="shared" si="0"/>
        <v>1</v>
      </c>
      <c r="E10" s="99">
        <f t="shared" si="0"/>
        <v>27.5</v>
      </c>
      <c r="F10" s="99">
        <f t="shared" si="0"/>
        <v>0</v>
      </c>
      <c r="G10" s="99">
        <f t="shared" si="0"/>
        <v>0</v>
      </c>
      <c r="H10" s="99">
        <f t="shared" si="0"/>
        <v>0</v>
      </c>
      <c r="I10" s="99">
        <f t="shared" si="0"/>
        <v>0</v>
      </c>
      <c r="J10" s="99">
        <f t="shared" si="0"/>
        <v>96</v>
      </c>
      <c r="K10" s="100">
        <f t="shared" si="0"/>
        <v>2640</v>
      </c>
      <c r="L10" s="101"/>
      <c r="M10" s="101"/>
      <c r="N10" s="102"/>
      <c r="O10" s="98">
        <v>22</v>
      </c>
      <c r="P10" s="99">
        <v>3</v>
      </c>
      <c r="Q10" s="99">
        <f t="shared" si="1"/>
        <v>82.5</v>
      </c>
      <c r="S10" s="99">
        <f t="shared" si="2"/>
        <v>0</v>
      </c>
      <c r="X10" s="99">
        <f t="shared" si="3"/>
        <v>3</v>
      </c>
      <c r="Y10" s="100">
        <f t="shared" si="3"/>
        <v>82.5</v>
      </c>
      <c r="Z10" s="103"/>
      <c r="AA10" s="98">
        <v>22</v>
      </c>
      <c r="AB10" s="99">
        <v>1</v>
      </c>
      <c r="AC10" s="99">
        <f t="shared" si="4"/>
        <v>27.5</v>
      </c>
      <c r="AE10" s="99">
        <f t="shared" si="5"/>
        <v>0</v>
      </c>
      <c r="AJ10" s="99">
        <f t="shared" si="6"/>
        <v>1</v>
      </c>
      <c r="AK10" s="100">
        <f t="shared" si="6"/>
        <v>27.5</v>
      </c>
      <c r="AL10" s="103"/>
      <c r="AM10" s="98">
        <v>22</v>
      </c>
      <c r="AN10" s="99">
        <v>5</v>
      </c>
      <c r="AO10" s="99">
        <f t="shared" si="7"/>
        <v>137.5</v>
      </c>
      <c r="AQ10" s="99">
        <f t="shared" si="8"/>
        <v>0</v>
      </c>
      <c r="AV10" s="99">
        <f t="shared" si="9"/>
        <v>5</v>
      </c>
      <c r="AW10" s="100">
        <f t="shared" si="9"/>
        <v>137.5</v>
      </c>
      <c r="AX10" s="103"/>
      <c r="AY10" s="98">
        <v>22</v>
      </c>
      <c r="BA10" s="104">
        <f t="shared" si="10"/>
        <v>0</v>
      </c>
      <c r="BC10" s="104">
        <f t="shared" si="11"/>
        <v>0</v>
      </c>
      <c r="BH10" s="99">
        <f t="shared" si="12"/>
        <v>0</v>
      </c>
      <c r="BI10" s="100">
        <f t="shared" si="12"/>
        <v>0</v>
      </c>
      <c r="BJ10" s="103"/>
      <c r="BK10" s="70">
        <v>22</v>
      </c>
      <c r="BL10" s="106">
        <v>8</v>
      </c>
      <c r="BM10" s="107">
        <f t="shared" si="13"/>
        <v>220</v>
      </c>
      <c r="BN10" s="108"/>
      <c r="BO10" s="107">
        <f t="shared" si="14"/>
        <v>0</v>
      </c>
      <c r="BP10" s="108"/>
      <c r="BQ10" s="108"/>
      <c r="BR10" s="108"/>
      <c r="BS10" s="108"/>
      <c r="BT10" s="108">
        <f t="shared" si="15"/>
        <v>8</v>
      </c>
      <c r="BU10" s="109">
        <f t="shared" si="15"/>
        <v>220</v>
      </c>
      <c r="BV10" s="103"/>
      <c r="BW10" s="110">
        <v>22</v>
      </c>
      <c r="BX10" s="111">
        <v>10</v>
      </c>
      <c r="BY10" s="111">
        <f t="shared" si="16"/>
        <v>275</v>
      </c>
      <c r="BZ10" s="111"/>
      <c r="CA10" s="111">
        <f t="shared" si="17"/>
        <v>0</v>
      </c>
      <c r="CB10" s="111"/>
      <c r="CC10" s="111"/>
      <c r="CD10" s="111"/>
      <c r="CE10" s="111"/>
      <c r="CF10" s="111">
        <f t="shared" si="18"/>
        <v>10</v>
      </c>
      <c r="CG10" s="112">
        <f t="shared" si="18"/>
        <v>275</v>
      </c>
      <c r="CH10" s="103"/>
      <c r="CI10" s="98">
        <v>22</v>
      </c>
      <c r="CJ10" s="99">
        <v>6</v>
      </c>
      <c r="CK10" s="99">
        <f t="shared" si="19"/>
        <v>165</v>
      </c>
      <c r="CM10" s="99">
        <f t="shared" si="20"/>
        <v>0</v>
      </c>
      <c r="CR10" s="99">
        <f t="shared" si="21"/>
        <v>6</v>
      </c>
      <c r="CS10" s="100">
        <f t="shared" si="21"/>
        <v>165</v>
      </c>
      <c r="CT10" s="103"/>
      <c r="CU10" s="68">
        <v>22</v>
      </c>
      <c r="CV10" s="113">
        <v>8</v>
      </c>
      <c r="CW10" s="114">
        <f t="shared" si="22"/>
        <v>220</v>
      </c>
      <c r="CX10" s="113"/>
      <c r="CY10" s="114">
        <f t="shared" si="23"/>
        <v>0</v>
      </c>
      <c r="CZ10" s="113"/>
      <c r="DA10" s="113"/>
      <c r="DB10" s="113"/>
      <c r="DC10" s="114">
        <f t="shared" si="24"/>
        <v>0</v>
      </c>
      <c r="DD10" s="113">
        <f t="shared" si="25"/>
        <v>8</v>
      </c>
      <c r="DE10" s="115">
        <f t="shared" si="25"/>
        <v>220</v>
      </c>
      <c r="DF10" s="103"/>
      <c r="DG10" s="116">
        <v>22</v>
      </c>
      <c r="DH10" s="117">
        <v>13</v>
      </c>
      <c r="DI10" s="117">
        <f t="shared" si="26"/>
        <v>357.5</v>
      </c>
      <c r="DJ10" s="117">
        <v>1</v>
      </c>
      <c r="DK10" s="117">
        <f t="shared" si="27"/>
        <v>27.5</v>
      </c>
      <c r="DL10" s="117"/>
      <c r="DM10" s="117">
        <f t="shared" si="28"/>
        <v>0</v>
      </c>
      <c r="DN10" s="117"/>
      <c r="DO10" s="117">
        <f t="shared" si="29"/>
        <v>0</v>
      </c>
      <c r="DP10" s="117">
        <f t="shared" si="30"/>
        <v>14</v>
      </c>
      <c r="DQ10" s="118">
        <f t="shared" si="30"/>
        <v>385</v>
      </c>
      <c r="DR10" s="103"/>
      <c r="DS10" s="116">
        <v>22</v>
      </c>
      <c r="DT10" s="117">
        <v>1</v>
      </c>
      <c r="DU10" s="117">
        <f t="shared" si="31"/>
        <v>27.5</v>
      </c>
      <c r="DV10" s="117"/>
      <c r="DW10" s="117">
        <f t="shared" si="32"/>
        <v>0</v>
      </c>
      <c r="DX10" s="117"/>
      <c r="DY10" s="117"/>
      <c r="DZ10" s="117"/>
      <c r="EA10" s="117"/>
      <c r="EB10" s="117">
        <f t="shared" si="33"/>
        <v>1</v>
      </c>
      <c r="EC10" s="118">
        <f t="shared" si="33"/>
        <v>27.5</v>
      </c>
      <c r="ED10" s="103"/>
      <c r="EE10" s="98">
        <v>22</v>
      </c>
      <c r="EF10" s="99">
        <v>1</v>
      </c>
      <c r="EG10" s="99">
        <f t="shared" si="34"/>
        <v>27.5</v>
      </c>
      <c r="EI10" s="99">
        <f t="shared" si="35"/>
        <v>0</v>
      </c>
      <c r="EK10" s="99">
        <f t="shared" si="36"/>
        <v>0</v>
      </c>
      <c r="EM10" s="99">
        <f t="shared" si="37"/>
        <v>0</v>
      </c>
      <c r="EN10" s="99">
        <f t="shared" si="38"/>
        <v>1</v>
      </c>
      <c r="EO10" s="100">
        <f t="shared" si="38"/>
        <v>27.5</v>
      </c>
      <c r="EP10" s="103"/>
      <c r="EQ10" s="119">
        <v>22</v>
      </c>
      <c r="ER10" s="120">
        <v>13</v>
      </c>
      <c r="ES10" s="121">
        <f t="shared" si="39"/>
        <v>357.5</v>
      </c>
      <c r="ET10" s="120"/>
      <c r="EU10" s="121">
        <f t="shared" si="40"/>
        <v>0</v>
      </c>
      <c r="EV10" s="120"/>
      <c r="EW10" s="120"/>
      <c r="EX10" s="120"/>
      <c r="EY10" s="120"/>
      <c r="EZ10" s="120">
        <f t="shared" si="41"/>
        <v>13</v>
      </c>
      <c r="FA10" s="122">
        <f t="shared" si="41"/>
        <v>357.5</v>
      </c>
      <c r="FB10" s="103"/>
      <c r="FC10" s="110">
        <v>22</v>
      </c>
      <c r="FD10" s="111">
        <v>5</v>
      </c>
      <c r="FE10" s="111">
        <f t="shared" si="42"/>
        <v>137.5</v>
      </c>
      <c r="FF10" s="111"/>
      <c r="FG10" s="111">
        <f t="shared" si="43"/>
        <v>0</v>
      </c>
      <c r="FH10" s="111"/>
      <c r="FI10" s="111"/>
      <c r="FJ10" s="111"/>
      <c r="FK10" s="111"/>
      <c r="FL10" s="111">
        <f t="shared" si="44"/>
        <v>5</v>
      </c>
      <c r="FM10" s="112">
        <f t="shared" si="44"/>
        <v>137.5</v>
      </c>
      <c r="FN10" s="103"/>
      <c r="FO10" s="98">
        <v>22</v>
      </c>
      <c r="FP10" s="99">
        <v>1</v>
      </c>
      <c r="FQ10" s="99">
        <f t="shared" si="45"/>
        <v>27.5</v>
      </c>
      <c r="FS10" s="99">
        <f t="shared" si="46"/>
        <v>0</v>
      </c>
      <c r="FX10" s="99">
        <f t="shared" si="47"/>
        <v>1</v>
      </c>
      <c r="FY10" s="100">
        <f t="shared" si="47"/>
        <v>27.5</v>
      </c>
      <c r="FZ10" s="103"/>
      <c r="GA10" s="123">
        <v>22</v>
      </c>
      <c r="GB10" s="104">
        <v>2</v>
      </c>
      <c r="GC10" s="99">
        <f t="shared" si="48"/>
        <v>55</v>
      </c>
      <c r="GD10" s="104">
        <v>0</v>
      </c>
      <c r="GE10" s="99">
        <f t="shared" si="49"/>
        <v>0</v>
      </c>
      <c r="GF10" s="104"/>
      <c r="GG10" s="104"/>
      <c r="GH10" s="104"/>
      <c r="GI10" s="99">
        <f t="shared" si="50"/>
        <v>0</v>
      </c>
      <c r="GJ10" s="99">
        <f t="shared" si="51"/>
        <v>2</v>
      </c>
      <c r="GK10" s="100">
        <f t="shared" si="51"/>
        <v>55</v>
      </c>
      <c r="GL10" s="103"/>
      <c r="GM10" s="98">
        <v>22</v>
      </c>
      <c r="GN10" s="99">
        <v>5</v>
      </c>
      <c r="GO10" s="99">
        <f t="shared" si="52"/>
        <v>137.5</v>
      </c>
      <c r="GQ10" s="99">
        <f t="shared" si="53"/>
        <v>0</v>
      </c>
      <c r="GV10" s="99">
        <f t="shared" si="54"/>
        <v>5</v>
      </c>
      <c r="GW10" s="100">
        <f t="shared" si="54"/>
        <v>137.5</v>
      </c>
      <c r="GX10" s="103"/>
      <c r="GY10" s="98">
        <v>22</v>
      </c>
      <c r="GZ10" s="99">
        <v>4</v>
      </c>
      <c r="HA10" s="99">
        <f t="shared" si="55"/>
        <v>110</v>
      </c>
      <c r="HC10" s="99">
        <f t="shared" si="56"/>
        <v>0</v>
      </c>
      <c r="HH10" s="99">
        <f t="shared" si="57"/>
        <v>4</v>
      </c>
      <c r="HI10" s="100">
        <f t="shared" si="57"/>
        <v>110</v>
      </c>
      <c r="HJ10" s="103"/>
      <c r="HK10" s="98">
        <v>22</v>
      </c>
      <c r="HL10" s="99">
        <v>9</v>
      </c>
      <c r="HM10" s="99">
        <f t="shared" si="58"/>
        <v>247.5</v>
      </c>
      <c r="HO10" s="99">
        <f t="shared" si="59"/>
        <v>0</v>
      </c>
      <c r="HT10" s="99">
        <f t="shared" si="60"/>
        <v>9</v>
      </c>
      <c r="HU10" s="100">
        <f t="shared" si="60"/>
        <v>247.5</v>
      </c>
      <c r="HV10" s="103"/>
      <c r="HW10" s="103"/>
      <c r="HX10" s="103"/>
      <c r="HY10" s="10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</row>
    <row r="11" spans="1:256" s="99" customFormat="1" x14ac:dyDescent="0.25">
      <c r="A11" s="98">
        <v>21</v>
      </c>
      <c r="B11" s="99">
        <f t="shared" si="0"/>
        <v>96</v>
      </c>
      <c r="C11" s="99">
        <f t="shared" si="0"/>
        <v>2519.6000000000004</v>
      </c>
      <c r="D11" s="99">
        <f t="shared" si="0"/>
        <v>0</v>
      </c>
      <c r="E11" s="99">
        <f t="shared" si="0"/>
        <v>0</v>
      </c>
      <c r="F11" s="99">
        <f t="shared" si="0"/>
        <v>0</v>
      </c>
      <c r="G11" s="99">
        <f t="shared" si="0"/>
        <v>0</v>
      </c>
      <c r="H11" s="99">
        <f t="shared" si="0"/>
        <v>0</v>
      </c>
      <c r="I11" s="99">
        <f t="shared" si="0"/>
        <v>0</v>
      </c>
      <c r="J11" s="99">
        <f t="shared" si="0"/>
        <v>96</v>
      </c>
      <c r="K11" s="100">
        <f t="shared" si="0"/>
        <v>2519.6000000000004</v>
      </c>
      <c r="L11" s="101"/>
      <c r="M11" s="101"/>
      <c r="N11" s="102"/>
      <c r="O11" s="98">
        <v>21</v>
      </c>
      <c r="P11" s="99">
        <v>3</v>
      </c>
      <c r="Q11" s="99">
        <f t="shared" si="1"/>
        <v>78.7</v>
      </c>
      <c r="S11" s="99">
        <f t="shared" si="2"/>
        <v>0</v>
      </c>
      <c r="X11" s="99">
        <f t="shared" si="3"/>
        <v>3</v>
      </c>
      <c r="Y11" s="100">
        <f t="shared" si="3"/>
        <v>78.7</v>
      </c>
      <c r="Z11" s="103"/>
      <c r="AA11" s="98">
        <v>21</v>
      </c>
      <c r="AB11" s="99">
        <v>1</v>
      </c>
      <c r="AC11" s="99">
        <f t="shared" si="4"/>
        <v>26.2</v>
      </c>
      <c r="AE11" s="99">
        <f t="shared" si="5"/>
        <v>0</v>
      </c>
      <c r="AJ11" s="99">
        <f t="shared" si="6"/>
        <v>1</v>
      </c>
      <c r="AK11" s="100">
        <f t="shared" si="6"/>
        <v>26.2</v>
      </c>
      <c r="AL11" s="103"/>
      <c r="AM11" s="98">
        <v>21</v>
      </c>
      <c r="AN11" s="99">
        <v>6</v>
      </c>
      <c r="AO11" s="99">
        <f t="shared" si="7"/>
        <v>157.5</v>
      </c>
      <c r="AQ11" s="99">
        <f t="shared" si="8"/>
        <v>0</v>
      </c>
      <c r="AV11" s="99">
        <f t="shared" si="9"/>
        <v>6</v>
      </c>
      <c r="AW11" s="100">
        <f t="shared" si="9"/>
        <v>157.5</v>
      </c>
      <c r="AX11" s="103"/>
      <c r="AY11" s="98">
        <v>21</v>
      </c>
      <c r="BA11" s="104">
        <f t="shared" si="10"/>
        <v>0</v>
      </c>
      <c r="BC11" s="104">
        <f t="shared" si="11"/>
        <v>0</v>
      </c>
      <c r="BH11" s="99">
        <f t="shared" si="12"/>
        <v>0</v>
      </c>
      <c r="BI11" s="100">
        <f t="shared" si="12"/>
        <v>0</v>
      </c>
      <c r="BJ11" s="103"/>
      <c r="BK11" s="70">
        <v>21</v>
      </c>
      <c r="BL11" s="106">
        <v>14</v>
      </c>
      <c r="BM11" s="107">
        <f t="shared" si="13"/>
        <v>367.5</v>
      </c>
      <c r="BN11" s="108"/>
      <c r="BO11" s="107">
        <f t="shared" si="14"/>
        <v>0</v>
      </c>
      <c r="BP11" s="108"/>
      <c r="BQ11" s="108"/>
      <c r="BR11" s="108"/>
      <c r="BS11" s="108"/>
      <c r="BT11" s="108">
        <f t="shared" si="15"/>
        <v>14</v>
      </c>
      <c r="BU11" s="109">
        <f t="shared" si="15"/>
        <v>367.5</v>
      </c>
      <c r="BV11" s="103"/>
      <c r="BW11" s="110">
        <v>21</v>
      </c>
      <c r="BX11" s="111">
        <v>21</v>
      </c>
      <c r="BY11" s="111">
        <f t="shared" si="16"/>
        <v>551.20000000000005</v>
      </c>
      <c r="BZ11" s="111"/>
      <c r="CA11" s="111">
        <f t="shared" si="17"/>
        <v>0</v>
      </c>
      <c r="CB11" s="111"/>
      <c r="CC11" s="111"/>
      <c r="CD11" s="111"/>
      <c r="CE11" s="111"/>
      <c r="CF11" s="111">
        <f t="shared" si="18"/>
        <v>21</v>
      </c>
      <c r="CG11" s="112">
        <f t="shared" si="18"/>
        <v>551.20000000000005</v>
      </c>
      <c r="CH11" s="103"/>
      <c r="CI11" s="98">
        <v>21</v>
      </c>
      <c r="CJ11" s="99">
        <v>4</v>
      </c>
      <c r="CK11" s="99">
        <f t="shared" si="19"/>
        <v>105</v>
      </c>
      <c r="CM11" s="99">
        <f t="shared" si="20"/>
        <v>0</v>
      </c>
      <c r="CR11" s="99">
        <f t="shared" si="21"/>
        <v>4</v>
      </c>
      <c r="CS11" s="100">
        <f t="shared" si="21"/>
        <v>105</v>
      </c>
      <c r="CT11" s="103"/>
      <c r="CU11" s="68">
        <v>21</v>
      </c>
      <c r="CV11" s="113">
        <v>1</v>
      </c>
      <c r="CW11" s="114">
        <f t="shared" si="22"/>
        <v>26.2</v>
      </c>
      <c r="CX11" s="113"/>
      <c r="CY11" s="114">
        <f t="shared" si="23"/>
        <v>0</v>
      </c>
      <c r="CZ11" s="113"/>
      <c r="DA11" s="113"/>
      <c r="DB11" s="113"/>
      <c r="DC11" s="114">
        <f t="shared" si="24"/>
        <v>0</v>
      </c>
      <c r="DD11" s="113">
        <f t="shared" si="25"/>
        <v>1</v>
      </c>
      <c r="DE11" s="115">
        <f t="shared" si="25"/>
        <v>26.2</v>
      </c>
      <c r="DF11" s="103"/>
      <c r="DG11" s="116">
        <v>21</v>
      </c>
      <c r="DH11" s="117">
        <v>7</v>
      </c>
      <c r="DI11" s="117">
        <f t="shared" si="26"/>
        <v>183.7</v>
      </c>
      <c r="DJ11" s="117"/>
      <c r="DK11" s="117">
        <f t="shared" si="27"/>
        <v>0</v>
      </c>
      <c r="DL11" s="117"/>
      <c r="DM11" s="117">
        <f t="shared" si="28"/>
        <v>0</v>
      </c>
      <c r="DN11" s="117"/>
      <c r="DO11" s="117">
        <f t="shared" si="29"/>
        <v>0</v>
      </c>
      <c r="DP11" s="117">
        <f t="shared" si="30"/>
        <v>7</v>
      </c>
      <c r="DQ11" s="118">
        <f t="shared" si="30"/>
        <v>183.7</v>
      </c>
      <c r="DR11" s="103"/>
      <c r="DS11" s="116">
        <v>21</v>
      </c>
      <c r="DT11" s="117">
        <v>4</v>
      </c>
      <c r="DU11" s="117">
        <f t="shared" si="31"/>
        <v>105</v>
      </c>
      <c r="DV11" s="117"/>
      <c r="DW11" s="117">
        <f t="shared" si="32"/>
        <v>0</v>
      </c>
      <c r="DX11" s="117"/>
      <c r="DY11" s="117"/>
      <c r="DZ11" s="117"/>
      <c r="EA11" s="117"/>
      <c r="EB11" s="117">
        <f t="shared" si="33"/>
        <v>4</v>
      </c>
      <c r="EC11" s="118">
        <f t="shared" si="33"/>
        <v>105</v>
      </c>
      <c r="ED11" s="103"/>
      <c r="EE11" s="98">
        <v>21</v>
      </c>
      <c r="EF11" s="99">
        <v>3</v>
      </c>
      <c r="EG11" s="99">
        <f t="shared" si="34"/>
        <v>78.7</v>
      </c>
      <c r="EI11" s="99">
        <f t="shared" si="35"/>
        <v>0</v>
      </c>
      <c r="EK11" s="99">
        <f t="shared" si="36"/>
        <v>0</v>
      </c>
      <c r="EM11" s="99">
        <f t="shared" si="37"/>
        <v>0</v>
      </c>
      <c r="EN11" s="99">
        <f t="shared" si="38"/>
        <v>3</v>
      </c>
      <c r="EO11" s="100">
        <f t="shared" si="38"/>
        <v>78.7</v>
      </c>
      <c r="EP11" s="103"/>
      <c r="EQ11" s="119">
        <v>21</v>
      </c>
      <c r="ER11" s="120">
        <v>6</v>
      </c>
      <c r="ES11" s="121">
        <f t="shared" si="39"/>
        <v>157.5</v>
      </c>
      <c r="ET11" s="120"/>
      <c r="EU11" s="121">
        <f t="shared" si="40"/>
        <v>0</v>
      </c>
      <c r="EV11" s="120"/>
      <c r="EW11" s="120"/>
      <c r="EX11" s="120"/>
      <c r="EY11" s="120"/>
      <c r="EZ11" s="120">
        <f t="shared" si="41"/>
        <v>6</v>
      </c>
      <c r="FA11" s="122">
        <f t="shared" si="41"/>
        <v>157.5</v>
      </c>
      <c r="FB11" s="103"/>
      <c r="FC11" s="110">
        <v>21</v>
      </c>
      <c r="FD11" s="111">
        <v>4</v>
      </c>
      <c r="FE11" s="111">
        <f t="shared" si="42"/>
        <v>105</v>
      </c>
      <c r="FF11" s="111"/>
      <c r="FG11" s="111">
        <f t="shared" si="43"/>
        <v>0</v>
      </c>
      <c r="FH11" s="111"/>
      <c r="FI11" s="111"/>
      <c r="FJ11" s="111"/>
      <c r="FK11" s="111"/>
      <c r="FL11" s="111">
        <f t="shared" si="44"/>
        <v>4</v>
      </c>
      <c r="FM11" s="112">
        <f t="shared" si="44"/>
        <v>105</v>
      </c>
      <c r="FN11" s="103"/>
      <c r="FO11" s="98">
        <v>21</v>
      </c>
      <c r="FQ11" s="99">
        <f t="shared" si="45"/>
        <v>0</v>
      </c>
      <c r="FS11" s="99">
        <f t="shared" si="46"/>
        <v>0</v>
      </c>
      <c r="FX11" s="99">
        <f t="shared" si="47"/>
        <v>0</v>
      </c>
      <c r="FY11" s="100">
        <f t="shared" si="47"/>
        <v>0</v>
      </c>
      <c r="FZ11" s="103"/>
      <c r="GA11" s="123">
        <v>21</v>
      </c>
      <c r="GB11" s="104">
        <v>1</v>
      </c>
      <c r="GC11" s="99">
        <f t="shared" si="48"/>
        <v>26.2</v>
      </c>
      <c r="GD11" s="104">
        <v>0</v>
      </c>
      <c r="GE11" s="99">
        <f t="shared" si="49"/>
        <v>0</v>
      </c>
      <c r="GF11" s="104"/>
      <c r="GG11" s="104"/>
      <c r="GH11" s="104"/>
      <c r="GI11" s="99">
        <f t="shared" si="50"/>
        <v>0</v>
      </c>
      <c r="GJ11" s="99">
        <f t="shared" si="51"/>
        <v>1</v>
      </c>
      <c r="GK11" s="100">
        <f t="shared" si="51"/>
        <v>26.2</v>
      </c>
      <c r="GL11" s="103"/>
      <c r="GM11" s="98">
        <v>21</v>
      </c>
      <c r="GN11" s="99">
        <v>3</v>
      </c>
      <c r="GO11" s="99">
        <f t="shared" si="52"/>
        <v>78.7</v>
      </c>
      <c r="GQ11" s="99">
        <f t="shared" si="53"/>
        <v>0</v>
      </c>
      <c r="GV11" s="99">
        <f t="shared" si="54"/>
        <v>3</v>
      </c>
      <c r="GW11" s="100">
        <f t="shared" si="54"/>
        <v>78.7</v>
      </c>
      <c r="GX11" s="103"/>
      <c r="GY11" s="98">
        <v>21</v>
      </c>
      <c r="GZ11" s="99">
        <v>10</v>
      </c>
      <c r="HA11" s="99">
        <f t="shared" si="55"/>
        <v>262.5</v>
      </c>
      <c r="HC11" s="99">
        <f t="shared" si="56"/>
        <v>0</v>
      </c>
      <c r="HH11" s="99">
        <f t="shared" si="57"/>
        <v>10</v>
      </c>
      <c r="HI11" s="100">
        <f t="shared" si="57"/>
        <v>262.5</v>
      </c>
      <c r="HJ11" s="103"/>
      <c r="HK11" s="98">
        <v>21</v>
      </c>
      <c r="HL11" s="99">
        <v>8</v>
      </c>
      <c r="HM11" s="99">
        <f t="shared" si="58"/>
        <v>210</v>
      </c>
      <c r="HO11" s="99">
        <f t="shared" si="59"/>
        <v>0</v>
      </c>
      <c r="HT11" s="99">
        <f t="shared" si="60"/>
        <v>8</v>
      </c>
      <c r="HU11" s="100">
        <f t="shared" si="60"/>
        <v>210</v>
      </c>
      <c r="HV11" s="103"/>
      <c r="HW11" s="103"/>
      <c r="HX11" s="103"/>
      <c r="HY11" s="103"/>
      <c r="HZ11" s="103"/>
      <c r="IA11" s="103"/>
      <c r="IB11" s="103"/>
      <c r="IC11" s="103"/>
      <c r="ID11" s="103"/>
      <c r="IE11" s="103"/>
      <c r="IF11" s="103"/>
      <c r="IG11" s="103"/>
      <c r="IH11" s="103"/>
      <c r="II11" s="103"/>
      <c r="IJ11" s="103"/>
      <c r="IK11" s="103"/>
      <c r="IL11" s="103"/>
      <c r="IM11" s="103"/>
      <c r="IN11" s="103"/>
      <c r="IO11" s="103"/>
      <c r="IP11" s="103"/>
      <c r="IQ11" s="103"/>
      <c r="IR11" s="103"/>
      <c r="IS11" s="103"/>
      <c r="IT11" s="103"/>
      <c r="IU11" s="103"/>
      <c r="IV11" s="103"/>
    </row>
    <row r="12" spans="1:256" s="99" customFormat="1" x14ac:dyDescent="0.25">
      <c r="A12" s="98">
        <v>20</v>
      </c>
      <c r="B12" s="99">
        <f t="shared" si="0"/>
        <v>84</v>
      </c>
      <c r="C12" s="99">
        <f t="shared" si="0"/>
        <v>2100</v>
      </c>
      <c r="D12" s="99">
        <f t="shared" si="0"/>
        <v>0</v>
      </c>
      <c r="E12" s="99">
        <f t="shared" si="0"/>
        <v>0</v>
      </c>
      <c r="F12" s="99">
        <f t="shared" si="0"/>
        <v>0</v>
      </c>
      <c r="G12" s="99">
        <f t="shared" si="0"/>
        <v>0</v>
      </c>
      <c r="H12" s="99">
        <f t="shared" si="0"/>
        <v>0</v>
      </c>
      <c r="I12" s="99">
        <f t="shared" si="0"/>
        <v>0</v>
      </c>
      <c r="J12" s="99">
        <f t="shared" si="0"/>
        <v>84</v>
      </c>
      <c r="K12" s="100">
        <f t="shared" si="0"/>
        <v>2100</v>
      </c>
      <c r="L12" s="101"/>
      <c r="M12" s="101"/>
      <c r="N12" s="102"/>
      <c r="O12" s="98">
        <v>20</v>
      </c>
      <c r="P12" s="99">
        <v>1</v>
      </c>
      <c r="Q12" s="99">
        <f t="shared" si="1"/>
        <v>25</v>
      </c>
      <c r="S12" s="99">
        <f t="shared" si="2"/>
        <v>0</v>
      </c>
      <c r="U12" s="99">
        <f t="shared" ref="U12:U30" si="61">ROUND(T12*O12/20*12*2*1.302,1)</f>
        <v>0</v>
      </c>
      <c r="X12" s="99">
        <f t="shared" si="3"/>
        <v>1</v>
      </c>
      <c r="Y12" s="100">
        <f t="shared" si="3"/>
        <v>25</v>
      </c>
      <c r="Z12" s="103"/>
      <c r="AA12" s="98">
        <v>20</v>
      </c>
      <c r="AB12" s="99">
        <v>1</v>
      </c>
      <c r="AC12" s="99">
        <f t="shared" si="4"/>
        <v>25</v>
      </c>
      <c r="AE12" s="99">
        <f t="shared" si="5"/>
        <v>0</v>
      </c>
      <c r="AG12" s="99">
        <f t="shared" ref="AG12:AG30" si="62">ROUND(AF12*AA12/20*12*2*1.302,1)</f>
        <v>0</v>
      </c>
      <c r="AJ12" s="99">
        <f t="shared" si="6"/>
        <v>1</v>
      </c>
      <c r="AK12" s="100">
        <f t="shared" si="6"/>
        <v>25</v>
      </c>
      <c r="AL12" s="103"/>
      <c r="AM12" s="98">
        <v>20</v>
      </c>
      <c r="AN12" s="99">
        <v>6</v>
      </c>
      <c r="AO12" s="99">
        <f t="shared" si="7"/>
        <v>150</v>
      </c>
      <c r="AQ12" s="99">
        <f t="shared" si="8"/>
        <v>0</v>
      </c>
      <c r="AS12" s="99">
        <f t="shared" ref="AS12:AS30" si="63">ROUND(AR12*AM12/20*12*2*1.302,1)</f>
        <v>0</v>
      </c>
      <c r="AV12" s="99">
        <f t="shared" si="9"/>
        <v>6</v>
      </c>
      <c r="AW12" s="100">
        <f t="shared" si="9"/>
        <v>150</v>
      </c>
      <c r="AX12" s="103"/>
      <c r="AY12" s="98">
        <v>20</v>
      </c>
      <c r="BA12" s="104">
        <f t="shared" si="10"/>
        <v>0</v>
      </c>
      <c r="BC12" s="104">
        <f t="shared" si="11"/>
        <v>0</v>
      </c>
      <c r="BE12" s="99">
        <f t="shared" ref="BE12:BE30" si="64">ROUND(BD12*AY12/20*12*2*1.302,1)</f>
        <v>0</v>
      </c>
      <c r="BH12" s="99">
        <f t="shared" si="12"/>
        <v>0</v>
      </c>
      <c r="BI12" s="100">
        <f t="shared" si="12"/>
        <v>0</v>
      </c>
      <c r="BJ12" s="103"/>
      <c r="BK12" s="70">
        <v>20</v>
      </c>
      <c r="BL12" s="106">
        <v>12</v>
      </c>
      <c r="BM12" s="107">
        <f t="shared" si="13"/>
        <v>300</v>
      </c>
      <c r="BN12" s="108"/>
      <c r="BO12" s="107">
        <f t="shared" si="14"/>
        <v>0</v>
      </c>
      <c r="BP12" s="108"/>
      <c r="BQ12" s="107">
        <f t="shared" ref="BQ12:BQ30" si="65">ROUND(BP12*BK12/20*12*2*1.302,1)</f>
        <v>0</v>
      </c>
      <c r="BR12" s="108"/>
      <c r="BS12" s="108"/>
      <c r="BT12" s="108">
        <f t="shared" si="15"/>
        <v>12</v>
      </c>
      <c r="BU12" s="109">
        <f t="shared" si="15"/>
        <v>300</v>
      </c>
      <c r="BV12" s="103"/>
      <c r="BW12" s="110">
        <v>20</v>
      </c>
      <c r="BX12" s="111">
        <v>16</v>
      </c>
      <c r="BY12" s="111">
        <f t="shared" si="16"/>
        <v>400</v>
      </c>
      <c r="BZ12" s="111"/>
      <c r="CA12" s="111">
        <f t="shared" si="17"/>
        <v>0</v>
      </c>
      <c r="CB12" s="111"/>
      <c r="CC12" s="111">
        <f t="shared" ref="CC12:CC30" si="66">ROUND(CB12*BW12/20*12*2*1.302,1)</f>
        <v>0</v>
      </c>
      <c r="CD12" s="111"/>
      <c r="CE12" s="111"/>
      <c r="CF12" s="111">
        <f t="shared" si="18"/>
        <v>16</v>
      </c>
      <c r="CG12" s="112">
        <f t="shared" si="18"/>
        <v>400</v>
      </c>
      <c r="CH12" s="103"/>
      <c r="CI12" s="98">
        <v>20</v>
      </c>
      <c r="CJ12" s="99">
        <v>7</v>
      </c>
      <c r="CK12" s="99">
        <f t="shared" si="19"/>
        <v>175</v>
      </c>
      <c r="CM12" s="99">
        <f t="shared" si="20"/>
        <v>0</v>
      </c>
      <c r="CO12" s="99">
        <f t="shared" ref="CO12:CO30" si="67">ROUND(CN12*CI12/20*12*2*1.302,1)</f>
        <v>0</v>
      </c>
      <c r="CR12" s="99">
        <f t="shared" si="21"/>
        <v>7</v>
      </c>
      <c r="CS12" s="100">
        <f t="shared" si="21"/>
        <v>175</v>
      </c>
      <c r="CT12" s="103"/>
      <c r="CU12" s="68">
        <v>20</v>
      </c>
      <c r="CV12" s="113">
        <v>1</v>
      </c>
      <c r="CW12" s="114">
        <f t="shared" si="22"/>
        <v>25</v>
      </c>
      <c r="CX12" s="113"/>
      <c r="CY12" s="114">
        <f t="shared" si="23"/>
        <v>0</v>
      </c>
      <c r="CZ12" s="113"/>
      <c r="DA12" s="114">
        <f t="shared" ref="DA12:DA30" si="68">ROUND(CZ12*CU12/20*12*2*1.302,1)</f>
        <v>0</v>
      </c>
      <c r="DB12" s="113"/>
      <c r="DC12" s="114">
        <f t="shared" si="24"/>
        <v>0</v>
      </c>
      <c r="DD12" s="113">
        <f t="shared" si="25"/>
        <v>1</v>
      </c>
      <c r="DE12" s="115">
        <f t="shared" si="25"/>
        <v>25</v>
      </c>
      <c r="DF12" s="103"/>
      <c r="DG12" s="116">
        <v>20</v>
      </c>
      <c r="DH12" s="117">
        <v>8</v>
      </c>
      <c r="DI12" s="117">
        <f t="shared" si="26"/>
        <v>200</v>
      </c>
      <c r="DJ12" s="117"/>
      <c r="DK12" s="117">
        <f t="shared" si="27"/>
        <v>0</v>
      </c>
      <c r="DL12" s="117"/>
      <c r="DM12" s="117">
        <f t="shared" si="28"/>
        <v>0</v>
      </c>
      <c r="DN12" s="117"/>
      <c r="DO12" s="117">
        <f t="shared" si="29"/>
        <v>0</v>
      </c>
      <c r="DP12" s="117">
        <f t="shared" si="30"/>
        <v>8</v>
      </c>
      <c r="DQ12" s="118">
        <f t="shared" si="30"/>
        <v>200</v>
      </c>
      <c r="DR12" s="103"/>
      <c r="DS12" s="116">
        <v>20</v>
      </c>
      <c r="DT12" s="117">
        <v>2</v>
      </c>
      <c r="DU12" s="117">
        <f t="shared" si="31"/>
        <v>50</v>
      </c>
      <c r="DV12" s="117"/>
      <c r="DW12" s="117">
        <f t="shared" si="32"/>
        <v>0</v>
      </c>
      <c r="DX12" s="117"/>
      <c r="DY12" s="117">
        <f>ROUND(DX12*DS12/20*12*2*1.302,1)</f>
        <v>0</v>
      </c>
      <c r="DZ12" s="117"/>
      <c r="EA12" s="117"/>
      <c r="EB12" s="117">
        <f t="shared" si="33"/>
        <v>2</v>
      </c>
      <c r="EC12" s="118">
        <f t="shared" si="33"/>
        <v>50</v>
      </c>
      <c r="ED12" s="103"/>
      <c r="EE12" s="98">
        <v>20</v>
      </c>
      <c r="EF12" s="99">
        <v>3</v>
      </c>
      <c r="EG12" s="99">
        <f t="shared" si="34"/>
        <v>75</v>
      </c>
      <c r="EI12" s="99">
        <f t="shared" si="35"/>
        <v>0</v>
      </c>
      <c r="EK12" s="99">
        <f t="shared" si="36"/>
        <v>0</v>
      </c>
      <c r="EM12" s="99">
        <f t="shared" si="37"/>
        <v>0</v>
      </c>
      <c r="EN12" s="99">
        <f t="shared" si="38"/>
        <v>3</v>
      </c>
      <c r="EO12" s="100">
        <f t="shared" si="38"/>
        <v>75</v>
      </c>
      <c r="EP12" s="103"/>
      <c r="EQ12" s="119">
        <v>20</v>
      </c>
      <c r="ER12" s="120">
        <v>5</v>
      </c>
      <c r="ES12" s="121">
        <f t="shared" si="39"/>
        <v>125</v>
      </c>
      <c r="ET12" s="120"/>
      <c r="EU12" s="121">
        <f t="shared" si="40"/>
        <v>0</v>
      </c>
      <c r="EV12" s="120"/>
      <c r="EW12" s="121">
        <f t="shared" ref="EW12:EW30" si="69">ROUND(EV12*EQ12/20*12*2*1.302,1)</f>
        <v>0</v>
      </c>
      <c r="EX12" s="120"/>
      <c r="EY12" s="120"/>
      <c r="EZ12" s="120">
        <f t="shared" si="41"/>
        <v>5</v>
      </c>
      <c r="FA12" s="124">
        <f t="shared" si="41"/>
        <v>125</v>
      </c>
      <c r="FB12" s="103"/>
      <c r="FC12" s="110">
        <v>20</v>
      </c>
      <c r="FD12" s="111">
        <v>8</v>
      </c>
      <c r="FE12" s="111">
        <f t="shared" si="42"/>
        <v>200</v>
      </c>
      <c r="FF12" s="111"/>
      <c r="FG12" s="111">
        <f t="shared" si="43"/>
        <v>0</v>
      </c>
      <c r="FH12" s="111"/>
      <c r="FI12" s="111">
        <f t="shared" ref="FI12:FI30" si="70">ROUND(FH12*FC12/20*12*2*1.302,1)</f>
        <v>0</v>
      </c>
      <c r="FJ12" s="111"/>
      <c r="FK12" s="111"/>
      <c r="FL12" s="111">
        <f t="shared" si="44"/>
        <v>8</v>
      </c>
      <c r="FM12" s="112">
        <f t="shared" si="44"/>
        <v>200</v>
      </c>
      <c r="FN12" s="103"/>
      <c r="FO12" s="98">
        <v>20</v>
      </c>
      <c r="FQ12" s="99">
        <f t="shared" si="45"/>
        <v>0</v>
      </c>
      <c r="FS12" s="99">
        <f t="shared" si="46"/>
        <v>0</v>
      </c>
      <c r="FU12" s="99">
        <f t="shared" ref="FU12:FU30" si="71">ROUND(FT12*FO12/20*12*2*1.302,1)</f>
        <v>0</v>
      </c>
      <c r="FX12" s="99">
        <f t="shared" si="47"/>
        <v>0</v>
      </c>
      <c r="FY12" s="100">
        <f t="shared" si="47"/>
        <v>0</v>
      </c>
      <c r="FZ12" s="103"/>
      <c r="GA12" s="123">
        <v>20</v>
      </c>
      <c r="GB12" s="104">
        <v>0</v>
      </c>
      <c r="GC12" s="99">
        <f t="shared" si="48"/>
        <v>0</v>
      </c>
      <c r="GD12" s="104">
        <v>0</v>
      </c>
      <c r="GE12" s="99">
        <f t="shared" si="49"/>
        <v>0</v>
      </c>
      <c r="GF12" s="104">
        <v>0</v>
      </c>
      <c r="GG12" s="104">
        <v>0</v>
      </c>
      <c r="GH12" s="104"/>
      <c r="GI12" s="99">
        <f t="shared" si="50"/>
        <v>0</v>
      </c>
      <c r="GJ12" s="99">
        <f t="shared" si="51"/>
        <v>0</v>
      </c>
      <c r="GK12" s="100">
        <f t="shared" si="51"/>
        <v>0</v>
      </c>
      <c r="GL12" s="103"/>
      <c r="GM12" s="98">
        <v>20</v>
      </c>
      <c r="GN12" s="99">
        <v>2</v>
      </c>
      <c r="GO12" s="99">
        <f t="shared" si="52"/>
        <v>50</v>
      </c>
      <c r="GQ12" s="99">
        <f t="shared" si="53"/>
        <v>0</v>
      </c>
      <c r="GS12" s="99">
        <f t="shared" ref="GS12:GS30" si="72">ROUND(GR12*GM12/20*12*2*1.302,1)</f>
        <v>0</v>
      </c>
      <c r="GV12" s="99">
        <f t="shared" si="54"/>
        <v>2</v>
      </c>
      <c r="GW12" s="100">
        <f t="shared" si="54"/>
        <v>50</v>
      </c>
      <c r="GX12" s="103"/>
      <c r="GY12" s="98">
        <v>20</v>
      </c>
      <c r="GZ12" s="99">
        <v>6</v>
      </c>
      <c r="HA12" s="99">
        <f t="shared" si="55"/>
        <v>150</v>
      </c>
      <c r="HC12" s="99">
        <f t="shared" si="56"/>
        <v>0</v>
      </c>
      <c r="HE12" s="99">
        <f t="shared" ref="HE12:HE30" si="73">ROUND(HD12*GY12/20*12*2*1.302,1)</f>
        <v>0</v>
      </c>
      <c r="HH12" s="99">
        <f t="shared" si="57"/>
        <v>6</v>
      </c>
      <c r="HI12" s="100">
        <f t="shared" si="57"/>
        <v>150</v>
      </c>
      <c r="HJ12" s="103"/>
      <c r="HK12" s="98">
        <v>20</v>
      </c>
      <c r="HL12" s="99">
        <v>6</v>
      </c>
      <c r="HM12" s="99">
        <f t="shared" si="58"/>
        <v>150</v>
      </c>
      <c r="HO12" s="99">
        <f t="shared" si="59"/>
        <v>0</v>
      </c>
      <c r="HQ12" s="99">
        <f t="shared" ref="HQ12:HQ30" si="74">ROUND(HP12*HK12/20*12*2*1.302,1)</f>
        <v>0</v>
      </c>
      <c r="HT12" s="99">
        <f t="shared" si="60"/>
        <v>6</v>
      </c>
      <c r="HU12" s="100">
        <f t="shared" si="60"/>
        <v>150</v>
      </c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  <c r="IR12" s="103"/>
      <c r="IS12" s="103"/>
      <c r="IT12" s="103"/>
      <c r="IU12" s="103"/>
      <c r="IV12" s="103"/>
    </row>
    <row r="13" spans="1:256" s="99" customFormat="1" x14ac:dyDescent="0.25">
      <c r="A13" s="98">
        <v>19</v>
      </c>
      <c r="B13" s="99">
        <f t="shared" si="0"/>
        <v>39</v>
      </c>
      <c r="C13" s="99">
        <f t="shared" si="0"/>
        <v>926.00000000000011</v>
      </c>
      <c r="D13" s="99">
        <f t="shared" si="0"/>
        <v>0</v>
      </c>
      <c r="E13" s="99">
        <f t="shared" si="0"/>
        <v>0</v>
      </c>
      <c r="F13" s="99">
        <f t="shared" si="0"/>
        <v>0</v>
      </c>
      <c r="G13" s="99">
        <f t="shared" si="0"/>
        <v>0</v>
      </c>
      <c r="H13" s="99">
        <f t="shared" si="0"/>
        <v>0</v>
      </c>
      <c r="I13" s="99">
        <f t="shared" si="0"/>
        <v>0</v>
      </c>
      <c r="J13" s="99">
        <f t="shared" si="0"/>
        <v>39</v>
      </c>
      <c r="K13" s="100">
        <f t="shared" si="0"/>
        <v>926.00000000000011</v>
      </c>
      <c r="L13" s="101"/>
      <c r="M13" s="101"/>
      <c r="N13" s="102"/>
      <c r="O13" s="98">
        <v>19</v>
      </c>
      <c r="P13" s="99">
        <v>2</v>
      </c>
      <c r="Q13" s="99">
        <f t="shared" si="1"/>
        <v>47.5</v>
      </c>
      <c r="S13" s="99">
        <f t="shared" si="2"/>
        <v>0</v>
      </c>
      <c r="U13" s="99">
        <f t="shared" si="61"/>
        <v>0</v>
      </c>
      <c r="X13" s="99">
        <f t="shared" si="3"/>
        <v>2</v>
      </c>
      <c r="Y13" s="100">
        <f t="shared" si="3"/>
        <v>47.5</v>
      </c>
      <c r="Z13" s="103"/>
      <c r="AA13" s="98">
        <v>19</v>
      </c>
      <c r="AC13" s="99">
        <f t="shared" si="4"/>
        <v>0</v>
      </c>
      <c r="AE13" s="99">
        <f t="shared" si="5"/>
        <v>0</v>
      </c>
      <c r="AG13" s="99">
        <f t="shared" si="62"/>
        <v>0</v>
      </c>
      <c r="AJ13" s="99">
        <f t="shared" si="6"/>
        <v>0</v>
      </c>
      <c r="AK13" s="100">
        <f t="shared" si="6"/>
        <v>0</v>
      </c>
      <c r="AL13" s="103"/>
      <c r="AM13" s="98">
        <v>19</v>
      </c>
      <c r="AN13" s="99">
        <v>1</v>
      </c>
      <c r="AO13" s="99">
        <f t="shared" si="7"/>
        <v>23.7</v>
      </c>
      <c r="AQ13" s="99">
        <f t="shared" si="8"/>
        <v>0</v>
      </c>
      <c r="AS13" s="99">
        <f t="shared" si="63"/>
        <v>0</v>
      </c>
      <c r="AV13" s="99">
        <f t="shared" si="9"/>
        <v>1</v>
      </c>
      <c r="AW13" s="100">
        <f t="shared" si="9"/>
        <v>23.7</v>
      </c>
      <c r="AX13" s="103"/>
      <c r="AY13" s="98">
        <v>19</v>
      </c>
      <c r="BA13" s="104">
        <f t="shared" si="10"/>
        <v>0</v>
      </c>
      <c r="BC13" s="104">
        <f t="shared" si="11"/>
        <v>0</v>
      </c>
      <c r="BE13" s="99">
        <f t="shared" si="64"/>
        <v>0</v>
      </c>
      <c r="BH13" s="99">
        <f t="shared" si="12"/>
        <v>0</v>
      </c>
      <c r="BI13" s="100">
        <f t="shared" si="12"/>
        <v>0</v>
      </c>
      <c r="BJ13" s="103"/>
      <c r="BK13" s="70">
        <v>19</v>
      </c>
      <c r="BL13" s="106">
        <v>3</v>
      </c>
      <c r="BM13" s="107">
        <f t="shared" si="13"/>
        <v>71.2</v>
      </c>
      <c r="BN13" s="108"/>
      <c r="BO13" s="107">
        <f t="shared" si="14"/>
        <v>0</v>
      </c>
      <c r="BP13" s="108"/>
      <c r="BQ13" s="107">
        <f t="shared" si="65"/>
        <v>0</v>
      </c>
      <c r="BR13" s="108"/>
      <c r="BS13" s="108"/>
      <c r="BT13" s="108">
        <f t="shared" si="15"/>
        <v>3</v>
      </c>
      <c r="BU13" s="109">
        <f t="shared" si="15"/>
        <v>71.2</v>
      </c>
      <c r="BV13" s="103"/>
      <c r="BW13" s="110">
        <v>19</v>
      </c>
      <c r="BX13" s="111">
        <v>13</v>
      </c>
      <c r="BY13" s="111">
        <f t="shared" si="16"/>
        <v>308.7</v>
      </c>
      <c r="BZ13" s="111"/>
      <c r="CA13" s="111">
        <f t="shared" si="17"/>
        <v>0</v>
      </c>
      <c r="CB13" s="111"/>
      <c r="CC13" s="111">
        <f t="shared" si="66"/>
        <v>0</v>
      </c>
      <c r="CD13" s="111"/>
      <c r="CE13" s="111"/>
      <c r="CF13" s="111">
        <f t="shared" si="18"/>
        <v>13</v>
      </c>
      <c r="CG13" s="112">
        <f t="shared" si="18"/>
        <v>308.7</v>
      </c>
      <c r="CH13" s="103"/>
      <c r="CI13" s="98">
        <v>19</v>
      </c>
      <c r="CK13" s="99">
        <f t="shared" si="19"/>
        <v>0</v>
      </c>
      <c r="CM13" s="99">
        <f t="shared" si="20"/>
        <v>0</v>
      </c>
      <c r="CO13" s="99">
        <f t="shared" si="67"/>
        <v>0</v>
      </c>
      <c r="CR13" s="99">
        <f t="shared" si="21"/>
        <v>0</v>
      </c>
      <c r="CS13" s="100">
        <f t="shared" si="21"/>
        <v>0</v>
      </c>
      <c r="CT13" s="103"/>
      <c r="CU13" s="68">
        <v>19</v>
      </c>
      <c r="CV13" s="113"/>
      <c r="CW13" s="114">
        <f t="shared" si="22"/>
        <v>0</v>
      </c>
      <c r="CX13" s="113"/>
      <c r="CY13" s="114">
        <f t="shared" si="23"/>
        <v>0</v>
      </c>
      <c r="CZ13" s="113"/>
      <c r="DA13" s="114">
        <f t="shared" si="68"/>
        <v>0</v>
      </c>
      <c r="DB13" s="113"/>
      <c r="DC13" s="114">
        <f t="shared" si="24"/>
        <v>0</v>
      </c>
      <c r="DD13" s="113">
        <f t="shared" si="25"/>
        <v>0</v>
      </c>
      <c r="DE13" s="115">
        <f t="shared" si="25"/>
        <v>0</v>
      </c>
      <c r="DF13" s="103"/>
      <c r="DG13" s="116">
        <v>19</v>
      </c>
      <c r="DH13" s="117">
        <v>5</v>
      </c>
      <c r="DI13" s="117">
        <f t="shared" si="26"/>
        <v>118.7</v>
      </c>
      <c r="DJ13" s="117"/>
      <c r="DK13" s="117">
        <f t="shared" si="27"/>
        <v>0</v>
      </c>
      <c r="DL13" s="117"/>
      <c r="DM13" s="117">
        <f t="shared" si="28"/>
        <v>0</v>
      </c>
      <c r="DN13" s="117"/>
      <c r="DO13" s="117">
        <f t="shared" si="29"/>
        <v>0</v>
      </c>
      <c r="DP13" s="117">
        <f t="shared" si="30"/>
        <v>5</v>
      </c>
      <c r="DQ13" s="118">
        <f t="shared" si="30"/>
        <v>118.7</v>
      </c>
      <c r="DR13" s="103"/>
      <c r="DS13" s="116">
        <v>19</v>
      </c>
      <c r="DT13" s="117">
        <v>2</v>
      </c>
      <c r="DU13" s="117">
        <f t="shared" si="31"/>
        <v>47.5</v>
      </c>
      <c r="DV13" s="117"/>
      <c r="DW13" s="117">
        <f t="shared" si="32"/>
        <v>0</v>
      </c>
      <c r="DX13" s="117"/>
      <c r="DY13" s="117">
        <f t="shared" ref="DY13:DY30" si="75">ROUND(DX13*DS13/20*12*1.302,1)</f>
        <v>0</v>
      </c>
      <c r="DZ13" s="117"/>
      <c r="EA13" s="117"/>
      <c r="EB13" s="117">
        <f t="shared" si="33"/>
        <v>2</v>
      </c>
      <c r="EC13" s="118">
        <f t="shared" si="33"/>
        <v>47.5</v>
      </c>
      <c r="ED13" s="103"/>
      <c r="EE13" s="98">
        <v>19</v>
      </c>
      <c r="EG13" s="99">
        <f t="shared" si="34"/>
        <v>0</v>
      </c>
      <c r="EI13" s="99">
        <f t="shared" si="35"/>
        <v>0</v>
      </c>
      <c r="EK13" s="99">
        <f t="shared" si="36"/>
        <v>0</v>
      </c>
      <c r="EM13" s="99">
        <f t="shared" si="37"/>
        <v>0</v>
      </c>
      <c r="EN13" s="99">
        <f t="shared" si="38"/>
        <v>0</v>
      </c>
      <c r="EO13" s="100">
        <f t="shared" si="38"/>
        <v>0</v>
      </c>
      <c r="EP13" s="103"/>
      <c r="EQ13" s="119">
        <v>19</v>
      </c>
      <c r="ER13" s="120">
        <v>4</v>
      </c>
      <c r="ES13" s="121">
        <f t="shared" si="39"/>
        <v>95</v>
      </c>
      <c r="ET13" s="120"/>
      <c r="EU13" s="121">
        <f t="shared" si="40"/>
        <v>0</v>
      </c>
      <c r="EV13" s="120"/>
      <c r="EW13" s="121">
        <f t="shared" si="69"/>
        <v>0</v>
      </c>
      <c r="EX13" s="120"/>
      <c r="EY13" s="120"/>
      <c r="EZ13" s="120">
        <f t="shared" si="41"/>
        <v>4</v>
      </c>
      <c r="FA13" s="124">
        <f t="shared" si="41"/>
        <v>95</v>
      </c>
      <c r="FB13" s="103"/>
      <c r="FC13" s="110">
        <v>19</v>
      </c>
      <c r="FD13" s="111">
        <v>1</v>
      </c>
      <c r="FE13" s="111">
        <f t="shared" si="42"/>
        <v>23.7</v>
      </c>
      <c r="FF13" s="111"/>
      <c r="FG13" s="111">
        <f t="shared" si="43"/>
        <v>0</v>
      </c>
      <c r="FH13" s="111"/>
      <c r="FI13" s="111">
        <f t="shared" si="70"/>
        <v>0</v>
      </c>
      <c r="FJ13" s="111"/>
      <c r="FK13" s="111"/>
      <c r="FL13" s="111">
        <f t="shared" si="44"/>
        <v>1</v>
      </c>
      <c r="FM13" s="112">
        <f t="shared" si="44"/>
        <v>23.7</v>
      </c>
      <c r="FN13" s="103"/>
      <c r="FO13" s="98">
        <v>19</v>
      </c>
      <c r="FQ13" s="99">
        <f t="shared" si="45"/>
        <v>0</v>
      </c>
      <c r="FS13" s="99">
        <f t="shared" si="46"/>
        <v>0</v>
      </c>
      <c r="FU13" s="99">
        <f t="shared" si="71"/>
        <v>0</v>
      </c>
      <c r="FX13" s="99">
        <f t="shared" si="47"/>
        <v>0</v>
      </c>
      <c r="FY13" s="100">
        <f t="shared" si="47"/>
        <v>0</v>
      </c>
      <c r="FZ13" s="103"/>
      <c r="GA13" s="123">
        <v>19</v>
      </c>
      <c r="GB13" s="104">
        <v>0</v>
      </c>
      <c r="GC13" s="99">
        <f t="shared" si="48"/>
        <v>0</v>
      </c>
      <c r="GD13" s="104">
        <v>0</v>
      </c>
      <c r="GE13" s="99">
        <f t="shared" si="49"/>
        <v>0</v>
      </c>
      <c r="GF13" s="104">
        <v>0</v>
      </c>
      <c r="GG13" s="104">
        <v>0</v>
      </c>
      <c r="GH13" s="104"/>
      <c r="GI13" s="99">
        <f t="shared" si="50"/>
        <v>0</v>
      </c>
      <c r="GJ13" s="99">
        <f t="shared" si="51"/>
        <v>0</v>
      </c>
      <c r="GK13" s="100">
        <f t="shared" si="51"/>
        <v>0</v>
      </c>
      <c r="GL13" s="103"/>
      <c r="GM13" s="98">
        <v>19</v>
      </c>
      <c r="GN13" s="99">
        <v>4</v>
      </c>
      <c r="GO13" s="99">
        <f t="shared" si="52"/>
        <v>95</v>
      </c>
      <c r="GQ13" s="99">
        <f t="shared" si="53"/>
        <v>0</v>
      </c>
      <c r="GS13" s="99">
        <f t="shared" si="72"/>
        <v>0</v>
      </c>
      <c r="GV13" s="99">
        <f t="shared" si="54"/>
        <v>4</v>
      </c>
      <c r="GW13" s="100">
        <f t="shared" si="54"/>
        <v>95</v>
      </c>
      <c r="GX13" s="103"/>
      <c r="GY13" s="98">
        <v>19</v>
      </c>
      <c r="GZ13" s="99">
        <v>4</v>
      </c>
      <c r="HA13" s="99">
        <f t="shared" si="55"/>
        <v>95</v>
      </c>
      <c r="HC13" s="99">
        <f t="shared" si="56"/>
        <v>0</v>
      </c>
      <c r="HE13" s="99">
        <f t="shared" si="73"/>
        <v>0</v>
      </c>
      <c r="HH13" s="99">
        <f t="shared" si="57"/>
        <v>4</v>
      </c>
      <c r="HI13" s="100">
        <f t="shared" si="57"/>
        <v>95</v>
      </c>
      <c r="HJ13" s="103"/>
      <c r="HK13" s="98">
        <v>19</v>
      </c>
      <c r="HL13" s="99">
        <v>0</v>
      </c>
      <c r="HM13" s="99">
        <f t="shared" si="58"/>
        <v>0</v>
      </c>
      <c r="HO13" s="99">
        <f t="shared" si="59"/>
        <v>0</v>
      </c>
      <c r="HQ13" s="99">
        <f t="shared" si="74"/>
        <v>0</v>
      </c>
      <c r="HT13" s="99">
        <f t="shared" si="60"/>
        <v>0</v>
      </c>
      <c r="HU13" s="100">
        <f t="shared" si="60"/>
        <v>0</v>
      </c>
      <c r="HV13" s="103"/>
      <c r="HW13" s="103"/>
      <c r="HX13" s="103"/>
      <c r="HY13" s="103"/>
      <c r="HZ13" s="103"/>
      <c r="IA13" s="103"/>
      <c r="IB13" s="103"/>
      <c r="IC13" s="103"/>
      <c r="ID13" s="103"/>
      <c r="IE13" s="103"/>
      <c r="IF13" s="103"/>
      <c r="IG13" s="103"/>
      <c r="IH13" s="103"/>
      <c r="II13" s="103"/>
      <c r="IJ13" s="103"/>
      <c r="IK13" s="103"/>
      <c r="IL13" s="103"/>
      <c r="IM13" s="103"/>
      <c r="IN13" s="103"/>
      <c r="IO13" s="103"/>
      <c r="IP13" s="103"/>
      <c r="IQ13" s="103"/>
      <c r="IR13" s="103"/>
      <c r="IS13" s="103"/>
      <c r="IT13" s="103"/>
      <c r="IU13" s="103"/>
      <c r="IV13" s="103"/>
    </row>
    <row r="14" spans="1:256" s="99" customFormat="1" x14ac:dyDescent="0.25">
      <c r="A14" s="98">
        <v>18</v>
      </c>
      <c r="B14" s="99">
        <f t="shared" si="0"/>
        <v>63</v>
      </c>
      <c r="C14" s="99">
        <f t="shared" si="0"/>
        <v>1417.5</v>
      </c>
      <c r="D14" s="99">
        <f t="shared" si="0"/>
        <v>5</v>
      </c>
      <c r="E14" s="99">
        <f t="shared" si="0"/>
        <v>112.5</v>
      </c>
      <c r="F14" s="99">
        <f t="shared" si="0"/>
        <v>0</v>
      </c>
      <c r="G14" s="99">
        <f t="shared" si="0"/>
        <v>0</v>
      </c>
      <c r="H14" s="99">
        <f t="shared" si="0"/>
        <v>0</v>
      </c>
      <c r="I14" s="99">
        <f t="shared" si="0"/>
        <v>0</v>
      </c>
      <c r="J14" s="99">
        <f t="shared" si="0"/>
        <v>68</v>
      </c>
      <c r="K14" s="100">
        <f t="shared" si="0"/>
        <v>1530</v>
      </c>
      <c r="L14" s="101"/>
      <c r="M14" s="101"/>
      <c r="N14" s="102"/>
      <c r="O14" s="98">
        <v>18</v>
      </c>
      <c r="P14" s="99">
        <v>0</v>
      </c>
      <c r="Q14" s="99">
        <f t="shared" si="1"/>
        <v>0</v>
      </c>
      <c r="S14" s="99">
        <f t="shared" si="2"/>
        <v>0</v>
      </c>
      <c r="U14" s="99">
        <f t="shared" si="61"/>
        <v>0</v>
      </c>
      <c r="X14" s="99">
        <f t="shared" si="3"/>
        <v>0</v>
      </c>
      <c r="Y14" s="100">
        <f t="shared" si="3"/>
        <v>0</v>
      </c>
      <c r="Z14" s="103"/>
      <c r="AA14" s="98">
        <v>18</v>
      </c>
      <c r="AC14" s="99">
        <f t="shared" si="4"/>
        <v>0</v>
      </c>
      <c r="AE14" s="99">
        <f t="shared" si="5"/>
        <v>0</v>
      </c>
      <c r="AG14" s="99">
        <f t="shared" si="62"/>
        <v>0</v>
      </c>
      <c r="AJ14" s="99">
        <f t="shared" si="6"/>
        <v>0</v>
      </c>
      <c r="AK14" s="100">
        <f t="shared" si="6"/>
        <v>0</v>
      </c>
      <c r="AL14" s="103"/>
      <c r="AM14" s="98">
        <v>18</v>
      </c>
      <c r="AN14" s="99">
        <v>2</v>
      </c>
      <c r="AO14" s="99">
        <f t="shared" si="7"/>
        <v>45</v>
      </c>
      <c r="AQ14" s="99">
        <f t="shared" si="8"/>
        <v>0</v>
      </c>
      <c r="AS14" s="99">
        <f t="shared" si="63"/>
        <v>0</v>
      </c>
      <c r="AV14" s="99">
        <f t="shared" si="9"/>
        <v>2</v>
      </c>
      <c r="AW14" s="100">
        <f t="shared" si="9"/>
        <v>45</v>
      </c>
      <c r="AX14" s="103"/>
      <c r="AY14" s="98">
        <v>18</v>
      </c>
      <c r="AZ14" s="99">
        <v>28</v>
      </c>
      <c r="BA14" s="104">
        <f t="shared" si="10"/>
        <v>630</v>
      </c>
      <c r="BC14" s="104">
        <f t="shared" si="11"/>
        <v>0</v>
      </c>
      <c r="BE14" s="99">
        <f t="shared" si="64"/>
        <v>0</v>
      </c>
      <c r="BH14" s="99">
        <f t="shared" si="12"/>
        <v>28</v>
      </c>
      <c r="BI14" s="100">
        <f t="shared" si="12"/>
        <v>630</v>
      </c>
      <c r="BJ14" s="103"/>
      <c r="BK14" s="70">
        <v>18</v>
      </c>
      <c r="BL14" s="106">
        <v>4</v>
      </c>
      <c r="BM14" s="107">
        <f t="shared" si="13"/>
        <v>90</v>
      </c>
      <c r="BN14" s="108"/>
      <c r="BO14" s="107">
        <f t="shared" si="14"/>
        <v>0</v>
      </c>
      <c r="BP14" s="108"/>
      <c r="BQ14" s="107">
        <f t="shared" si="65"/>
        <v>0</v>
      </c>
      <c r="BR14" s="108"/>
      <c r="BS14" s="108"/>
      <c r="BT14" s="108">
        <f t="shared" si="15"/>
        <v>4</v>
      </c>
      <c r="BU14" s="109">
        <f t="shared" si="15"/>
        <v>90</v>
      </c>
      <c r="BV14" s="103"/>
      <c r="BW14" s="110">
        <v>18</v>
      </c>
      <c r="BX14" s="111">
        <v>8</v>
      </c>
      <c r="BY14" s="111">
        <f t="shared" si="16"/>
        <v>180</v>
      </c>
      <c r="BZ14" s="111"/>
      <c r="CA14" s="111">
        <f t="shared" si="17"/>
        <v>0</v>
      </c>
      <c r="CB14" s="111"/>
      <c r="CC14" s="111">
        <f t="shared" si="66"/>
        <v>0</v>
      </c>
      <c r="CD14" s="111"/>
      <c r="CE14" s="111"/>
      <c r="CF14" s="111">
        <f t="shared" si="18"/>
        <v>8</v>
      </c>
      <c r="CG14" s="112">
        <f t="shared" si="18"/>
        <v>180</v>
      </c>
      <c r="CH14" s="103"/>
      <c r="CI14" s="98">
        <v>18</v>
      </c>
      <c r="CK14" s="99">
        <f t="shared" si="19"/>
        <v>0</v>
      </c>
      <c r="CM14" s="99">
        <f t="shared" si="20"/>
        <v>0</v>
      </c>
      <c r="CO14" s="99">
        <f t="shared" si="67"/>
        <v>0</v>
      </c>
      <c r="CR14" s="99">
        <f t="shared" si="21"/>
        <v>0</v>
      </c>
      <c r="CS14" s="100">
        <f t="shared" si="21"/>
        <v>0</v>
      </c>
      <c r="CT14" s="103"/>
      <c r="CU14" s="68">
        <v>18</v>
      </c>
      <c r="CV14" s="113">
        <v>2</v>
      </c>
      <c r="CW14" s="114">
        <f t="shared" si="22"/>
        <v>45</v>
      </c>
      <c r="CX14" s="113"/>
      <c r="CY14" s="114">
        <f t="shared" si="23"/>
        <v>0</v>
      </c>
      <c r="CZ14" s="113"/>
      <c r="DA14" s="114">
        <f t="shared" si="68"/>
        <v>0</v>
      </c>
      <c r="DB14" s="113"/>
      <c r="DC14" s="114">
        <f t="shared" si="24"/>
        <v>0</v>
      </c>
      <c r="DD14" s="113">
        <f t="shared" si="25"/>
        <v>2</v>
      </c>
      <c r="DE14" s="115">
        <f t="shared" si="25"/>
        <v>45</v>
      </c>
      <c r="DF14" s="103"/>
      <c r="DG14" s="116">
        <v>18</v>
      </c>
      <c r="DH14" s="117">
        <v>5</v>
      </c>
      <c r="DI14" s="117">
        <f t="shared" si="26"/>
        <v>112.5</v>
      </c>
      <c r="DJ14" s="117"/>
      <c r="DK14" s="117">
        <f t="shared" si="27"/>
        <v>0</v>
      </c>
      <c r="DL14" s="117"/>
      <c r="DM14" s="117">
        <f t="shared" si="28"/>
        <v>0</v>
      </c>
      <c r="DN14" s="117"/>
      <c r="DO14" s="117">
        <f t="shared" si="29"/>
        <v>0</v>
      </c>
      <c r="DP14" s="117">
        <f t="shared" si="30"/>
        <v>5</v>
      </c>
      <c r="DQ14" s="118">
        <f t="shared" si="30"/>
        <v>112.5</v>
      </c>
      <c r="DR14" s="103"/>
      <c r="DS14" s="116">
        <v>18</v>
      </c>
      <c r="DT14" s="117">
        <v>2</v>
      </c>
      <c r="DU14" s="117">
        <f t="shared" si="31"/>
        <v>45</v>
      </c>
      <c r="DV14" s="117"/>
      <c r="DW14" s="117">
        <f t="shared" si="32"/>
        <v>0</v>
      </c>
      <c r="DX14" s="117"/>
      <c r="DY14" s="117">
        <f t="shared" si="75"/>
        <v>0</v>
      </c>
      <c r="DZ14" s="117"/>
      <c r="EA14" s="117"/>
      <c r="EB14" s="117">
        <f t="shared" si="33"/>
        <v>2</v>
      </c>
      <c r="EC14" s="118">
        <f t="shared" si="33"/>
        <v>45</v>
      </c>
      <c r="ED14" s="103"/>
      <c r="EE14" s="98">
        <v>18</v>
      </c>
      <c r="EF14" s="99">
        <v>2</v>
      </c>
      <c r="EG14" s="99">
        <f t="shared" si="34"/>
        <v>45</v>
      </c>
      <c r="EI14" s="99">
        <f t="shared" si="35"/>
        <v>0</v>
      </c>
      <c r="EK14" s="99">
        <f t="shared" si="36"/>
        <v>0</v>
      </c>
      <c r="EM14" s="99">
        <f t="shared" si="37"/>
        <v>0</v>
      </c>
      <c r="EN14" s="99">
        <f t="shared" si="38"/>
        <v>2</v>
      </c>
      <c r="EO14" s="100">
        <f t="shared" si="38"/>
        <v>45</v>
      </c>
      <c r="EP14" s="103"/>
      <c r="EQ14" s="119">
        <v>18</v>
      </c>
      <c r="ER14" s="120">
        <v>3</v>
      </c>
      <c r="ES14" s="121">
        <f t="shared" si="39"/>
        <v>67.5</v>
      </c>
      <c r="ET14" s="120">
        <v>5</v>
      </c>
      <c r="EU14" s="121">
        <f t="shared" si="40"/>
        <v>112.5</v>
      </c>
      <c r="EV14" s="120"/>
      <c r="EW14" s="121">
        <f t="shared" si="69"/>
        <v>0</v>
      </c>
      <c r="EX14" s="120"/>
      <c r="EY14" s="120"/>
      <c r="EZ14" s="120">
        <f t="shared" si="41"/>
        <v>8</v>
      </c>
      <c r="FA14" s="124">
        <f t="shared" si="41"/>
        <v>180</v>
      </c>
      <c r="FB14" s="103"/>
      <c r="FC14" s="110">
        <v>18</v>
      </c>
      <c r="FD14" s="111">
        <v>3</v>
      </c>
      <c r="FE14" s="111">
        <f t="shared" si="42"/>
        <v>67.5</v>
      </c>
      <c r="FF14" s="111"/>
      <c r="FG14" s="111">
        <f t="shared" si="43"/>
        <v>0</v>
      </c>
      <c r="FH14" s="111"/>
      <c r="FI14" s="111">
        <f t="shared" si="70"/>
        <v>0</v>
      </c>
      <c r="FJ14" s="111"/>
      <c r="FK14" s="111"/>
      <c r="FL14" s="111">
        <f t="shared" si="44"/>
        <v>3</v>
      </c>
      <c r="FM14" s="112">
        <f t="shared" si="44"/>
        <v>67.5</v>
      </c>
      <c r="FN14" s="103"/>
      <c r="FO14" s="98">
        <v>18</v>
      </c>
      <c r="FQ14" s="99">
        <f t="shared" si="45"/>
        <v>0</v>
      </c>
      <c r="FS14" s="99">
        <f t="shared" si="46"/>
        <v>0</v>
      </c>
      <c r="FU14" s="99">
        <f t="shared" si="71"/>
        <v>0</v>
      </c>
      <c r="FX14" s="99">
        <f t="shared" si="47"/>
        <v>0</v>
      </c>
      <c r="FY14" s="100">
        <f t="shared" si="47"/>
        <v>0</v>
      </c>
      <c r="FZ14" s="103"/>
      <c r="GA14" s="123">
        <v>18</v>
      </c>
      <c r="GB14" s="104">
        <v>1</v>
      </c>
      <c r="GC14" s="99">
        <f t="shared" si="48"/>
        <v>22.5</v>
      </c>
      <c r="GD14" s="104">
        <v>0</v>
      </c>
      <c r="GE14" s="99">
        <f t="shared" si="49"/>
        <v>0</v>
      </c>
      <c r="GF14" s="104">
        <v>0</v>
      </c>
      <c r="GG14" s="104">
        <v>0</v>
      </c>
      <c r="GH14" s="104"/>
      <c r="GI14" s="99">
        <f t="shared" si="50"/>
        <v>0</v>
      </c>
      <c r="GJ14" s="99">
        <f t="shared" si="51"/>
        <v>1</v>
      </c>
      <c r="GK14" s="100">
        <f t="shared" si="51"/>
        <v>22.5</v>
      </c>
      <c r="GL14" s="103"/>
      <c r="GM14" s="98">
        <v>18</v>
      </c>
      <c r="GO14" s="99">
        <f t="shared" si="52"/>
        <v>0</v>
      </c>
      <c r="GQ14" s="99">
        <f t="shared" si="53"/>
        <v>0</v>
      </c>
      <c r="GS14" s="99">
        <f t="shared" si="72"/>
        <v>0</v>
      </c>
      <c r="GV14" s="99">
        <f t="shared" si="54"/>
        <v>0</v>
      </c>
      <c r="GW14" s="100">
        <f t="shared" si="54"/>
        <v>0</v>
      </c>
      <c r="GX14" s="103"/>
      <c r="GY14" s="98">
        <v>18</v>
      </c>
      <c r="GZ14" s="99">
        <v>2</v>
      </c>
      <c r="HA14" s="99">
        <f t="shared" si="55"/>
        <v>45</v>
      </c>
      <c r="HC14" s="99">
        <f t="shared" si="56"/>
        <v>0</v>
      </c>
      <c r="HE14" s="99">
        <f t="shared" si="73"/>
        <v>0</v>
      </c>
      <c r="HH14" s="99">
        <f t="shared" si="57"/>
        <v>2</v>
      </c>
      <c r="HI14" s="100">
        <f t="shared" si="57"/>
        <v>45</v>
      </c>
      <c r="HJ14" s="103"/>
      <c r="HK14" s="98">
        <v>18</v>
      </c>
      <c r="HL14" s="99">
        <v>1</v>
      </c>
      <c r="HM14" s="99">
        <f t="shared" si="58"/>
        <v>22.5</v>
      </c>
      <c r="HO14" s="99">
        <f t="shared" si="59"/>
        <v>0</v>
      </c>
      <c r="HQ14" s="99">
        <f t="shared" si="74"/>
        <v>0</v>
      </c>
      <c r="HT14" s="99">
        <f t="shared" si="60"/>
        <v>1</v>
      </c>
      <c r="HU14" s="100">
        <f t="shared" si="60"/>
        <v>22.5</v>
      </c>
      <c r="HV14" s="103"/>
      <c r="HW14" s="103"/>
      <c r="HX14" s="103"/>
      <c r="HY14" s="103"/>
      <c r="HZ14" s="103"/>
      <c r="IA14" s="103"/>
      <c r="IB14" s="103"/>
      <c r="IC14" s="103"/>
      <c r="ID14" s="103"/>
      <c r="IE14" s="103"/>
      <c r="IF14" s="103"/>
      <c r="IG14" s="103"/>
      <c r="IH14" s="103"/>
      <c r="II14" s="103"/>
      <c r="IJ14" s="103"/>
      <c r="IK14" s="103"/>
      <c r="IL14" s="103"/>
      <c r="IM14" s="103"/>
      <c r="IN14" s="103"/>
      <c r="IO14" s="103"/>
      <c r="IP14" s="103"/>
      <c r="IQ14" s="103"/>
      <c r="IR14" s="103"/>
      <c r="IS14" s="103"/>
      <c r="IT14" s="103"/>
      <c r="IU14" s="103"/>
      <c r="IV14" s="103"/>
    </row>
    <row r="15" spans="1:256" s="99" customFormat="1" x14ac:dyDescent="0.25">
      <c r="A15" s="98">
        <v>17</v>
      </c>
      <c r="B15" s="99">
        <f t="shared" si="0"/>
        <v>32</v>
      </c>
      <c r="C15" s="99">
        <f t="shared" si="0"/>
        <v>679.90000000000009</v>
      </c>
      <c r="D15" s="99">
        <f t="shared" si="0"/>
        <v>7</v>
      </c>
      <c r="E15" s="99">
        <f t="shared" si="0"/>
        <v>148.69999999999999</v>
      </c>
      <c r="F15" s="99">
        <f t="shared" si="0"/>
        <v>0</v>
      </c>
      <c r="G15" s="99">
        <f t="shared" si="0"/>
        <v>0</v>
      </c>
      <c r="H15" s="99">
        <f t="shared" si="0"/>
        <v>0</v>
      </c>
      <c r="I15" s="99">
        <f t="shared" si="0"/>
        <v>0</v>
      </c>
      <c r="J15" s="99">
        <f t="shared" si="0"/>
        <v>39</v>
      </c>
      <c r="K15" s="100">
        <f t="shared" si="0"/>
        <v>828.60000000000014</v>
      </c>
      <c r="L15" s="101"/>
      <c r="M15" s="101"/>
      <c r="N15" s="102"/>
      <c r="O15" s="98">
        <v>17</v>
      </c>
      <c r="P15" s="99">
        <v>0</v>
      </c>
      <c r="Q15" s="99">
        <f t="shared" si="1"/>
        <v>0</v>
      </c>
      <c r="S15" s="99">
        <f t="shared" si="2"/>
        <v>0</v>
      </c>
      <c r="U15" s="99">
        <f t="shared" si="61"/>
        <v>0</v>
      </c>
      <c r="X15" s="99">
        <f t="shared" si="3"/>
        <v>0</v>
      </c>
      <c r="Y15" s="100">
        <f t="shared" si="3"/>
        <v>0</v>
      </c>
      <c r="Z15" s="103"/>
      <c r="AA15" s="98">
        <v>17</v>
      </c>
      <c r="AC15" s="99">
        <f t="shared" si="4"/>
        <v>0</v>
      </c>
      <c r="AE15" s="99">
        <f t="shared" si="5"/>
        <v>0</v>
      </c>
      <c r="AG15" s="99">
        <f t="shared" si="62"/>
        <v>0</v>
      </c>
      <c r="AJ15" s="99">
        <f t="shared" si="6"/>
        <v>0</v>
      </c>
      <c r="AK15" s="100">
        <f t="shared" si="6"/>
        <v>0</v>
      </c>
      <c r="AL15" s="103"/>
      <c r="AM15" s="98">
        <v>17</v>
      </c>
      <c r="AO15" s="99">
        <f t="shared" si="7"/>
        <v>0</v>
      </c>
      <c r="AQ15" s="99">
        <f t="shared" si="8"/>
        <v>0</v>
      </c>
      <c r="AS15" s="99">
        <f t="shared" si="63"/>
        <v>0</v>
      </c>
      <c r="AV15" s="99">
        <f t="shared" si="9"/>
        <v>0</v>
      </c>
      <c r="AW15" s="100">
        <f t="shared" si="9"/>
        <v>0</v>
      </c>
      <c r="AX15" s="103"/>
      <c r="AY15" s="98">
        <v>17</v>
      </c>
      <c r="BA15" s="104">
        <f t="shared" si="10"/>
        <v>0</v>
      </c>
      <c r="BC15" s="104">
        <f t="shared" si="11"/>
        <v>0</v>
      </c>
      <c r="BE15" s="99">
        <f t="shared" si="64"/>
        <v>0</v>
      </c>
      <c r="BH15" s="99">
        <f t="shared" si="12"/>
        <v>0</v>
      </c>
      <c r="BI15" s="100">
        <f t="shared" si="12"/>
        <v>0</v>
      </c>
      <c r="BJ15" s="103"/>
      <c r="BK15" s="70">
        <v>17</v>
      </c>
      <c r="BL15" s="106">
        <v>4</v>
      </c>
      <c r="BM15" s="107">
        <f t="shared" si="13"/>
        <v>85</v>
      </c>
      <c r="BN15" s="108"/>
      <c r="BO15" s="107">
        <f t="shared" si="14"/>
        <v>0</v>
      </c>
      <c r="BP15" s="108"/>
      <c r="BQ15" s="107">
        <f t="shared" si="65"/>
        <v>0</v>
      </c>
      <c r="BR15" s="108"/>
      <c r="BS15" s="108"/>
      <c r="BT15" s="108">
        <f t="shared" si="15"/>
        <v>4</v>
      </c>
      <c r="BU15" s="109">
        <f t="shared" si="15"/>
        <v>85</v>
      </c>
      <c r="BV15" s="103"/>
      <c r="BW15" s="110">
        <v>17</v>
      </c>
      <c r="BX15" s="111">
        <v>8</v>
      </c>
      <c r="BY15" s="111">
        <f t="shared" si="16"/>
        <v>170</v>
      </c>
      <c r="BZ15" s="111"/>
      <c r="CA15" s="111">
        <f t="shared" si="17"/>
        <v>0</v>
      </c>
      <c r="CB15" s="111"/>
      <c r="CC15" s="111">
        <f t="shared" si="66"/>
        <v>0</v>
      </c>
      <c r="CD15" s="111"/>
      <c r="CE15" s="111"/>
      <c r="CF15" s="111">
        <f t="shared" si="18"/>
        <v>8</v>
      </c>
      <c r="CG15" s="112">
        <f t="shared" si="18"/>
        <v>170</v>
      </c>
      <c r="CH15" s="103"/>
      <c r="CI15" s="98">
        <v>17</v>
      </c>
      <c r="CJ15" s="99">
        <v>3</v>
      </c>
      <c r="CK15" s="99">
        <f t="shared" si="19"/>
        <v>63.7</v>
      </c>
      <c r="CM15" s="99">
        <f t="shared" si="20"/>
        <v>0</v>
      </c>
      <c r="CO15" s="99">
        <f t="shared" si="67"/>
        <v>0</v>
      </c>
      <c r="CR15" s="99">
        <f t="shared" si="21"/>
        <v>3</v>
      </c>
      <c r="CS15" s="100">
        <f t="shared" si="21"/>
        <v>63.7</v>
      </c>
      <c r="CT15" s="103"/>
      <c r="CU15" s="68">
        <v>17</v>
      </c>
      <c r="CV15" s="113"/>
      <c r="CW15" s="114">
        <f t="shared" si="22"/>
        <v>0</v>
      </c>
      <c r="CX15" s="113"/>
      <c r="CY15" s="114">
        <f t="shared" si="23"/>
        <v>0</v>
      </c>
      <c r="CZ15" s="113"/>
      <c r="DA15" s="114">
        <f t="shared" si="68"/>
        <v>0</v>
      </c>
      <c r="DB15" s="113"/>
      <c r="DC15" s="114">
        <f t="shared" si="24"/>
        <v>0</v>
      </c>
      <c r="DD15" s="113">
        <f t="shared" si="25"/>
        <v>0</v>
      </c>
      <c r="DE15" s="115">
        <f t="shared" si="25"/>
        <v>0</v>
      </c>
      <c r="DF15" s="103"/>
      <c r="DG15" s="116">
        <v>17</v>
      </c>
      <c r="DH15" s="117">
        <v>6</v>
      </c>
      <c r="DI15" s="117">
        <f t="shared" si="26"/>
        <v>127.5</v>
      </c>
      <c r="DJ15" s="117"/>
      <c r="DK15" s="117">
        <f t="shared" si="27"/>
        <v>0</v>
      </c>
      <c r="DL15" s="117"/>
      <c r="DM15" s="117">
        <f t="shared" si="28"/>
        <v>0</v>
      </c>
      <c r="DN15" s="117"/>
      <c r="DO15" s="117">
        <f t="shared" si="29"/>
        <v>0</v>
      </c>
      <c r="DP15" s="117">
        <f t="shared" si="30"/>
        <v>6</v>
      </c>
      <c r="DQ15" s="118">
        <f t="shared" si="30"/>
        <v>127.5</v>
      </c>
      <c r="DR15" s="103"/>
      <c r="DS15" s="116">
        <v>17</v>
      </c>
      <c r="DT15" s="117">
        <v>0</v>
      </c>
      <c r="DU15" s="117">
        <f t="shared" si="31"/>
        <v>0</v>
      </c>
      <c r="DV15" s="117">
        <v>2</v>
      </c>
      <c r="DW15" s="117">
        <f t="shared" si="32"/>
        <v>42.5</v>
      </c>
      <c r="DX15" s="117"/>
      <c r="DY15" s="117">
        <f t="shared" si="75"/>
        <v>0</v>
      </c>
      <c r="DZ15" s="117"/>
      <c r="EA15" s="117"/>
      <c r="EB15" s="117">
        <f t="shared" si="33"/>
        <v>2</v>
      </c>
      <c r="EC15" s="118">
        <f t="shared" si="33"/>
        <v>42.5</v>
      </c>
      <c r="ED15" s="103"/>
      <c r="EE15" s="98">
        <v>17</v>
      </c>
      <c r="EF15" s="99">
        <v>2</v>
      </c>
      <c r="EG15" s="99">
        <f t="shared" si="34"/>
        <v>42.5</v>
      </c>
      <c r="EI15" s="99">
        <f t="shared" si="35"/>
        <v>0</v>
      </c>
      <c r="EK15" s="99">
        <f t="shared" si="36"/>
        <v>0</v>
      </c>
      <c r="EM15" s="99">
        <f t="shared" si="37"/>
        <v>0</v>
      </c>
      <c r="EN15" s="99">
        <f t="shared" si="38"/>
        <v>2</v>
      </c>
      <c r="EO15" s="100">
        <f t="shared" si="38"/>
        <v>42.5</v>
      </c>
      <c r="EP15" s="103"/>
      <c r="EQ15" s="119">
        <v>17</v>
      </c>
      <c r="ER15" s="120">
        <v>0</v>
      </c>
      <c r="ES15" s="121">
        <f t="shared" si="39"/>
        <v>0</v>
      </c>
      <c r="ET15" s="120">
        <v>5</v>
      </c>
      <c r="EU15" s="121">
        <f t="shared" si="40"/>
        <v>106.2</v>
      </c>
      <c r="EV15" s="120"/>
      <c r="EW15" s="121">
        <f t="shared" si="69"/>
        <v>0</v>
      </c>
      <c r="EX15" s="120"/>
      <c r="EY15" s="120"/>
      <c r="EZ15" s="120">
        <f t="shared" si="41"/>
        <v>5</v>
      </c>
      <c r="FA15" s="122">
        <f t="shared" si="41"/>
        <v>106.2</v>
      </c>
      <c r="FB15" s="103"/>
      <c r="FC15" s="110">
        <v>17</v>
      </c>
      <c r="FD15" s="111">
        <v>2</v>
      </c>
      <c r="FE15" s="111">
        <f t="shared" si="42"/>
        <v>42.5</v>
      </c>
      <c r="FF15" s="111"/>
      <c r="FG15" s="111">
        <f t="shared" si="43"/>
        <v>0</v>
      </c>
      <c r="FH15" s="111"/>
      <c r="FI15" s="111">
        <f t="shared" si="70"/>
        <v>0</v>
      </c>
      <c r="FJ15" s="111"/>
      <c r="FK15" s="111"/>
      <c r="FL15" s="111">
        <f t="shared" si="44"/>
        <v>2</v>
      </c>
      <c r="FM15" s="112">
        <f t="shared" si="44"/>
        <v>42.5</v>
      </c>
      <c r="FN15" s="103"/>
      <c r="FO15" s="98">
        <v>17</v>
      </c>
      <c r="FQ15" s="99">
        <f t="shared" si="45"/>
        <v>0</v>
      </c>
      <c r="FS15" s="99">
        <f t="shared" si="46"/>
        <v>0</v>
      </c>
      <c r="FU15" s="99">
        <f t="shared" si="71"/>
        <v>0</v>
      </c>
      <c r="FX15" s="99">
        <f t="shared" si="47"/>
        <v>0</v>
      </c>
      <c r="FY15" s="100">
        <f t="shared" si="47"/>
        <v>0</v>
      </c>
      <c r="FZ15" s="103"/>
      <c r="GA15" s="123">
        <v>17</v>
      </c>
      <c r="GB15" s="104">
        <v>0</v>
      </c>
      <c r="GC15" s="99">
        <f t="shared" si="48"/>
        <v>0</v>
      </c>
      <c r="GD15" s="104">
        <v>0</v>
      </c>
      <c r="GE15" s="99">
        <f t="shared" si="49"/>
        <v>0</v>
      </c>
      <c r="GF15" s="104">
        <v>0</v>
      </c>
      <c r="GG15" s="104">
        <v>0</v>
      </c>
      <c r="GH15" s="104"/>
      <c r="GI15" s="99">
        <f t="shared" si="50"/>
        <v>0</v>
      </c>
      <c r="GJ15" s="99">
        <f t="shared" si="51"/>
        <v>0</v>
      </c>
      <c r="GK15" s="100">
        <f t="shared" si="51"/>
        <v>0</v>
      </c>
      <c r="GL15" s="103"/>
      <c r="GM15" s="98">
        <v>17</v>
      </c>
      <c r="GN15" s="99">
        <v>4</v>
      </c>
      <c r="GO15" s="99">
        <f t="shared" si="52"/>
        <v>85</v>
      </c>
      <c r="GQ15" s="99">
        <f t="shared" si="53"/>
        <v>0</v>
      </c>
      <c r="GS15" s="99">
        <f t="shared" si="72"/>
        <v>0</v>
      </c>
      <c r="GV15" s="99">
        <f t="shared" si="54"/>
        <v>4</v>
      </c>
      <c r="GW15" s="100">
        <f t="shared" si="54"/>
        <v>85</v>
      </c>
      <c r="GX15" s="103"/>
      <c r="GY15" s="98">
        <v>17</v>
      </c>
      <c r="GZ15" s="99">
        <v>2</v>
      </c>
      <c r="HA15" s="99">
        <f t="shared" si="55"/>
        <v>42.5</v>
      </c>
      <c r="HC15" s="99">
        <f t="shared" si="56"/>
        <v>0</v>
      </c>
      <c r="HE15" s="99">
        <f t="shared" si="73"/>
        <v>0</v>
      </c>
      <c r="HH15" s="99">
        <f t="shared" si="57"/>
        <v>2</v>
      </c>
      <c r="HI15" s="100">
        <f t="shared" si="57"/>
        <v>42.5</v>
      </c>
      <c r="HJ15" s="103"/>
      <c r="HK15" s="98">
        <v>17</v>
      </c>
      <c r="HL15" s="99">
        <v>1</v>
      </c>
      <c r="HM15" s="99">
        <f t="shared" si="58"/>
        <v>21.2</v>
      </c>
      <c r="HO15" s="99">
        <f t="shared" si="59"/>
        <v>0</v>
      </c>
      <c r="HQ15" s="99">
        <f t="shared" si="74"/>
        <v>0</v>
      </c>
      <c r="HT15" s="99">
        <f t="shared" si="60"/>
        <v>1</v>
      </c>
      <c r="HU15" s="100">
        <f t="shared" si="60"/>
        <v>21.2</v>
      </c>
      <c r="HV15" s="103"/>
      <c r="HW15" s="103"/>
      <c r="HX15" s="103"/>
      <c r="HY15" s="103"/>
      <c r="HZ15" s="103"/>
      <c r="IA15" s="103"/>
      <c r="IB15" s="103"/>
      <c r="IC15" s="103"/>
      <c r="ID15" s="103"/>
      <c r="IE15" s="103"/>
      <c r="IF15" s="103"/>
      <c r="IG15" s="103"/>
      <c r="IH15" s="103"/>
      <c r="II15" s="103"/>
      <c r="IJ15" s="103"/>
      <c r="IK15" s="103"/>
      <c r="IL15" s="103"/>
      <c r="IM15" s="103"/>
      <c r="IN15" s="103"/>
      <c r="IO15" s="103"/>
      <c r="IP15" s="103"/>
      <c r="IQ15" s="103"/>
      <c r="IR15" s="103"/>
      <c r="IS15" s="103"/>
      <c r="IT15" s="103"/>
      <c r="IU15" s="103"/>
      <c r="IV15" s="103"/>
    </row>
    <row r="16" spans="1:256" s="99" customFormat="1" x14ac:dyDescent="0.25">
      <c r="A16" s="98">
        <v>16</v>
      </c>
      <c r="B16" s="99">
        <f t="shared" si="0"/>
        <v>23</v>
      </c>
      <c r="C16" s="99">
        <f t="shared" si="0"/>
        <v>460</v>
      </c>
      <c r="D16" s="99">
        <f t="shared" si="0"/>
        <v>0</v>
      </c>
      <c r="E16" s="99">
        <f t="shared" si="0"/>
        <v>0</v>
      </c>
      <c r="F16" s="99">
        <f t="shared" si="0"/>
        <v>0</v>
      </c>
      <c r="G16" s="99">
        <f t="shared" si="0"/>
        <v>0</v>
      </c>
      <c r="H16" s="99">
        <f t="shared" si="0"/>
        <v>0</v>
      </c>
      <c r="I16" s="99">
        <f t="shared" si="0"/>
        <v>0</v>
      </c>
      <c r="J16" s="99">
        <f t="shared" si="0"/>
        <v>23</v>
      </c>
      <c r="K16" s="100">
        <f t="shared" si="0"/>
        <v>460</v>
      </c>
      <c r="L16" s="101"/>
      <c r="M16" s="101"/>
      <c r="N16" s="102"/>
      <c r="O16" s="98">
        <v>16</v>
      </c>
      <c r="P16" s="99">
        <v>0</v>
      </c>
      <c r="Q16" s="99">
        <f t="shared" si="1"/>
        <v>0</v>
      </c>
      <c r="S16" s="99">
        <f t="shared" si="2"/>
        <v>0</v>
      </c>
      <c r="U16" s="99">
        <f t="shared" si="61"/>
        <v>0</v>
      </c>
      <c r="X16" s="99">
        <f t="shared" si="3"/>
        <v>0</v>
      </c>
      <c r="Y16" s="100">
        <f t="shared" si="3"/>
        <v>0</v>
      </c>
      <c r="Z16" s="103"/>
      <c r="AA16" s="98">
        <v>16</v>
      </c>
      <c r="AC16" s="99">
        <f t="shared" si="4"/>
        <v>0</v>
      </c>
      <c r="AE16" s="99">
        <f t="shared" si="5"/>
        <v>0</v>
      </c>
      <c r="AG16" s="99">
        <f t="shared" si="62"/>
        <v>0</v>
      </c>
      <c r="AJ16" s="99">
        <f t="shared" si="6"/>
        <v>0</v>
      </c>
      <c r="AK16" s="100">
        <f t="shared" si="6"/>
        <v>0</v>
      </c>
      <c r="AL16" s="103"/>
      <c r="AM16" s="98">
        <v>16</v>
      </c>
      <c r="AN16" s="99">
        <v>5</v>
      </c>
      <c r="AO16" s="99">
        <f t="shared" si="7"/>
        <v>100</v>
      </c>
      <c r="AQ16" s="99">
        <f t="shared" si="8"/>
        <v>0</v>
      </c>
      <c r="AS16" s="99">
        <f t="shared" si="63"/>
        <v>0</v>
      </c>
      <c r="AV16" s="99">
        <f t="shared" si="9"/>
        <v>5</v>
      </c>
      <c r="AW16" s="100">
        <f t="shared" si="9"/>
        <v>100</v>
      </c>
      <c r="AX16" s="103"/>
      <c r="AY16" s="98">
        <v>16</v>
      </c>
      <c r="BA16" s="104">
        <f t="shared" si="10"/>
        <v>0</v>
      </c>
      <c r="BC16" s="104">
        <f t="shared" si="11"/>
        <v>0</v>
      </c>
      <c r="BE16" s="99">
        <f t="shared" si="64"/>
        <v>0</v>
      </c>
      <c r="BH16" s="99">
        <f t="shared" si="12"/>
        <v>0</v>
      </c>
      <c r="BI16" s="100">
        <f t="shared" si="12"/>
        <v>0</v>
      </c>
      <c r="BJ16" s="103"/>
      <c r="BK16" s="70">
        <v>16</v>
      </c>
      <c r="BL16" s="106">
        <v>2</v>
      </c>
      <c r="BM16" s="107">
        <f t="shared" si="13"/>
        <v>40</v>
      </c>
      <c r="BN16" s="108"/>
      <c r="BO16" s="107">
        <f t="shared" si="14"/>
        <v>0</v>
      </c>
      <c r="BP16" s="108"/>
      <c r="BQ16" s="107">
        <f t="shared" si="65"/>
        <v>0</v>
      </c>
      <c r="BR16" s="108"/>
      <c r="BS16" s="108"/>
      <c r="BT16" s="108">
        <f t="shared" si="15"/>
        <v>2</v>
      </c>
      <c r="BU16" s="109">
        <f t="shared" si="15"/>
        <v>40</v>
      </c>
      <c r="BV16" s="103"/>
      <c r="BW16" s="110">
        <v>16</v>
      </c>
      <c r="BX16" s="111">
        <v>3</v>
      </c>
      <c r="BY16" s="111">
        <f t="shared" si="16"/>
        <v>60</v>
      </c>
      <c r="BZ16" s="111"/>
      <c r="CA16" s="111">
        <f t="shared" si="17"/>
        <v>0</v>
      </c>
      <c r="CB16" s="111"/>
      <c r="CC16" s="111">
        <f t="shared" si="66"/>
        <v>0</v>
      </c>
      <c r="CD16" s="111"/>
      <c r="CE16" s="111"/>
      <c r="CF16" s="111">
        <f t="shared" si="18"/>
        <v>3</v>
      </c>
      <c r="CG16" s="112">
        <f t="shared" si="18"/>
        <v>60</v>
      </c>
      <c r="CH16" s="103"/>
      <c r="CI16" s="98">
        <v>16</v>
      </c>
      <c r="CJ16" s="99">
        <v>2</v>
      </c>
      <c r="CK16" s="99">
        <f t="shared" si="19"/>
        <v>40</v>
      </c>
      <c r="CM16" s="99">
        <f t="shared" si="20"/>
        <v>0</v>
      </c>
      <c r="CO16" s="99">
        <f t="shared" si="67"/>
        <v>0</v>
      </c>
      <c r="CR16" s="99">
        <f t="shared" si="21"/>
        <v>2</v>
      </c>
      <c r="CS16" s="100">
        <f t="shared" si="21"/>
        <v>40</v>
      </c>
      <c r="CT16" s="103"/>
      <c r="CU16" s="68">
        <v>16</v>
      </c>
      <c r="CV16" s="113"/>
      <c r="CW16" s="114">
        <f t="shared" si="22"/>
        <v>0</v>
      </c>
      <c r="CX16" s="113"/>
      <c r="CY16" s="114">
        <f t="shared" si="23"/>
        <v>0</v>
      </c>
      <c r="CZ16" s="113"/>
      <c r="DA16" s="114">
        <f t="shared" si="68"/>
        <v>0</v>
      </c>
      <c r="DB16" s="113"/>
      <c r="DC16" s="114">
        <f t="shared" si="24"/>
        <v>0</v>
      </c>
      <c r="DD16" s="113">
        <f t="shared" si="25"/>
        <v>0</v>
      </c>
      <c r="DE16" s="115">
        <f t="shared" si="25"/>
        <v>0</v>
      </c>
      <c r="DF16" s="103"/>
      <c r="DG16" s="116">
        <v>16</v>
      </c>
      <c r="DH16" s="117">
        <v>2</v>
      </c>
      <c r="DI16" s="117">
        <f t="shared" si="26"/>
        <v>40</v>
      </c>
      <c r="DJ16" s="117"/>
      <c r="DK16" s="117">
        <f t="shared" si="27"/>
        <v>0</v>
      </c>
      <c r="DL16" s="117"/>
      <c r="DM16" s="117">
        <f t="shared" si="28"/>
        <v>0</v>
      </c>
      <c r="DN16" s="117"/>
      <c r="DO16" s="117">
        <f t="shared" si="29"/>
        <v>0</v>
      </c>
      <c r="DP16" s="117">
        <f t="shared" si="30"/>
        <v>2</v>
      </c>
      <c r="DQ16" s="118">
        <f t="shared" si="30"/>
        <v>40</v>
      </c>
      <c r="DR16" s="103"/>
      <c r="DS16" s="116">
        <v>16</v>
      </c>
      <c r="DT16" s="117">
        <v>1</v>
      </c>
      <c r="DU16" s="117">
        <f t="shared" si="31"/>
        <v>20</v>
      </c>
      <c r="DV16" s="117"/>
      <c r="DW16" s="117">
        <f t="shared" si="32"/>
        <v>0</v>
      </c>
      <c r="DX16" s="117"/>
      <c r="DY16" s="117">
        <f t="shared" si="75"/>
        <v>0</v>
      </c>
      <c r="DZ16" s="117"/>
      <c r="EA16" s="117"/>
      <c r="EB16" s="117">
        <f t="shared" si="33"/>
        <v>1</v>
      </c>
      <c r="EC16" s="118">
        <f t="shared" si="33"/>
        <v>20</v>
      </c>
      <c r="ED16" s="103"/>
      <c r="EE16" s="98">
        <v>16</v>
      </c>
      <c r="EG16" s="99">
        <f t="shared" si="34"/>
        <v>0</v>
      </c>
      <c r="EI16" s="99">
        <f t="shared" si="35"/>
        <v>0</v>
      </c>
      <c r="EK16" s="99">
        <f t="shared" si="36"/>
        <v>0</v>
      </c>
      <c r="EM16" s="99">
        <f t="shared" si="37"/>
        <v>0</v>
      </c>
      <c r="EN16" s="99">
        <f t="shared" si="38"/>
        <v>0</v>
      </c>
      <c r="EO16" s="100">
        <f t="shared" si="38"/>
        <v>0</v>
      </c>
      <c r="EP16" s="103"/>
      <c r="EQ16" s="119">
        <v>16</v>
      </c>
      <c r="ER16" s="120">
        <v>2</v>
      </c>
      <c r="ES16" s="121">
        <f t="shared" si="39"/>
        <v>40</v>
      </c>
      <c r="ET16" s="120"/>
      <c r="EU16" s="121">
        <f t="shared" si="40"/>
        <v>0</v>
      </c>
      <c r="EV16" s="120"/>
      <c r="EW16" s="121">
        <f t="shared" si="69"/>
        <v>0</v>
      </c>
      <c r="EX16" s="120"/>
      <c r="EY16" s="120"/>
      <c r="EZ16" s="120">
        <f t="shared" si="41"/>
        <v>2</v>
      </c>
      <c r="FA16" s="124">
        <f t="shared" si="41"/>
        <v>40</v>
      </c>
      <c r="FB16" s="103"/>
      <c r="FC16" s="110">
        <v>16</v>
      </c>
      <c r="FD16" s="111">
        <v>3</v>
      </c>
      <c r="FE16" s="111">
        <f t="shared" si="42"/>
        <v>60</v>
      </c>
      <c r="FF16" s="111"/>
      <c r="FG16" s="111">
        <f t="shared" si="43"/>
        <v>0</v>
      </c>
      <c r="FH16" s="111"/>
      <c r="FI16" s="111">
        <f t="shared" si="70"/>
        <v>0</v>
      </c>
      <c r="FJ16" s="111"/>
      <c r="FK16" s="111"/>
      <c r="FL16" s="111">
        <f t="shared" si="44"/>
        <v>3</v>
      </c>
      <c r="FM16" s="112">
        <f t="shared" si="44"/>
        <v>60</v>
      </c>
      <c r="FN16" s="103"/>
      <c r="FO16" s="98">
        <v>16</v>
      </c>
      <c r="FQ16" s="99">
        <f t="shared" si="45"/>
        <v>0</v>
      </c>
      <c r="FS16" s="99">
        <f t="shared" si="46"/>
        <v>0</v>
      </c>
      <c r="FU16" s="99">
        <f t="shared" si="71"/>
        <v>0</v>
      </c>
      <c r="FX16" s="99">
        <f t="shared" si="47"/>
        <v>0</v>
      </c>
      <c r="FY16" s="100">
        <f t="shared" si="47"/>
        <v>0</v>
      </c>
      <c r="FZ16" s="103"/>
      <c r="GA16" s="123">
        <v>16</v>
      </c>
      <c r="GB16" s="104">
        <v>0</v>
      </c>
      <c r="GC16" s="99">
        <f t="shared" si="48"/>
        <v>0</v>
      </c>
      <c r="GD16" s="104">
        <v>0</v>
      </c>
      <c r="GE16" s="99">
        <f t="shared" si="49"/>
        <v>0</v>
      </c>
      <c r="GF16" s="104">
        <v>0</v>
      </c>
      <c r="GG16" s="104">
        <v>0</v>
      </c>
      <c r="GH16" s="104"/>
      <c r="GI16" s="99">
        <f t="shared" si="50"/>
        <v>0</v>
      </c>
      <c r="GJ16" s="99">
        <f t="shared" si="51"/>
        <v>0</v>
      </c>
      <c r="GK16" s="100">
        <f t="shared" si="51"/>
        <v>0</v>
      </c>
      <c r="GL16" s="103"/>
      <c r="GM16" s="98">
        <v>16</v>
      </c>
      <c r="GN16" s="99">
        <v>3</v>
      </c>
      <c r="GO16" s="99">
        <f t="shared" si="52"/>
        <v>60</v>
      </c>
      <c r="GQ16" s="99">
        <f t="shared" si="53"/>
        <v>0</v>
      </c>
      <c r="GS16" s="99">
        <f t="shared" si="72"/>
        <v>0</v>
      </c>
      <c r="GV16" s="99">
        <f t="shared" si="54"/>
        <v>3</v>
      </c>
      <c r="GW16" s="100">
        <f t="shared" si="54"/>
        <v>60</v>
      </c>
      <c r="GX16" s="103"/>
      <c r="GY16" s="98">
        <v>16</v>
      </c>
      <c r="GZ16" s="99">
        <v>0</v>
      </c>
      <c r="HA16" s="99">
        <f t="shared" si="55"/>
        <v>0</v>
      </c>
      <c r="HC16" s="99">
        <f t="shared" si="56"/>
        <v>0</v>
      </c>
      <c r="HE16" s="99">
        <f t="shared" si="73"/>
        <v>0</v>
      </c>
      <c r="HH16" s="99">
        <f t="shared" si="57"/>
        <v>0</v>
      </c>
      <c r="HI16" s="100">
        <f t="shared" si="57"/>
        <v>0</v>
      </c>
      <c r="HJ16" s="103"/>
      <c r="HK16" s="98">
        <v>16</v>
      </c>
      <c r="HL16" s="99">
        <v>0</v>
      </c>
      <c r="HM16" s="99">
        <f t="shared" si="58"/>
        <v>0</v>
      </c>
      <c r="HO16" s="99">
        <f t="shared" si="59"/>
        <v>0</v>
      </c>
      <c r="HQ16" s="99">
        <f t="shared" si="74"/>
        <v>0</v>
      </c>
      <c r="HT16" s="99">
        <f t="shared" si="60"/>
        <v>0</v>
      </c>
      <c r="HU16" s="100">
        <f t="shared" si="60"/>
        <v>0</v>
      </c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  <c r="II16" s="103"/>
      <c r="IJ16" s="103"/>
      <c r="IK16" s="103"/>
      <c r="IL16" s="103"/>
      <c r="IM16" s="103"/>
      <c r="IN16" s="103"/>
      <c r="IO16" s="103"/>
      <c r="IP16" s="103"/>
      <c r="IQ16" s="103"/>
      <c r="IR16" s="103"/>
      <c r="IS16" s="103"/>
      <c r="IT16" s="103"/>
      <c r="IU16" s="103"/>
      <c r="IV16" s="103"/>
    </row>
    <row r="17" spans="1:256" s="99" customFormat="1" x14ac:dyDescent="0.25">
      <c r="A17" s="98">
        <v>15</v>
      </c>
      <c r="B17" s="99">
        <f t="shared" si="0"/>
        <v>19</v>
      </c>
      <c r="C17" s="99">
        <f t="shared" si="0"/>
        <v>356</v>
      </c>
      <c r="D17" s="99">
        <f t="shared" si="0"/>
        <v>1</v>
      </c>
      <c r="E17" s="99">
        <f t="shared" si="0"/>
        <v>18.7</v>
      </c>
      <c r="F17" s="99">
        <f t="shared" si="0"/>
        <v>0</v>
      </c>
      <c r="G17" s="99">
        <f t="shared" si="0"/>
        <v>0</v>
      </c>
      <c r="H17" s="99">
        <f t="shared" si="0"/>
        <v>0</v>
      </c>
      <c r="I17" s="99">
        <f t="shared" si="0"/>
        <v>0</v>
      </c>
      <c r="J17" s="99">
        <f t="shared" si="0"/>
        <v>20</v>
      </c>
      <c r="K17" s="100">
        <f t="shared" si="0"/>
        <v>374.7</v>
      </c>
      <c r="L17" s="101"/>
      <c r="M17" s="101"/>
      <c r="N17" s="102"/>
      <c r="O17" s="98">
        <v>15</v>
      </c>
      <c r="P17" s="99">
        <v>0</v>
      </c>
      <c r="Q17" s="99">
        <f t="shared" si="1"/>
        <v>0</v>
      </c>
      <c r="S17" s="99">
        <f t="shared" si="2"/>
        <v>0</v>
      </c>
      <c r="U17" s="99">
        <f t="shared" si="61"/>
        <v>0</v>
      </c>
      <c r="X17" s="99">
        <f t="shared" si="3"/>
        <v>0</v>
      </c>
      <c r="Y17" s="100">
        <f t="shared" si="3"/>
        <v>0</v>
      </c>
      <c r="Z17" s="103"/>
      <c r="AA17" s="98">
        <v>15</v>
      </c>
      <c r="AC17" s="99">
        <f t="shared" si="4"/>
        <v>0</v>
      </c>
      <c r="AE17" s="99">
        <f t="shared" si="5"/>
        <v>0</v>
      </c>
      <c r="AG17" s="99">
        <f t="shared" si="62"/>
        <v>0</v>
      </c>
      <c r="AJ17" s="99">
        <f t="shared" si="6"/>
        <v>0</v>
      </c>
      <c r="AK17" s="100">
        <f t="shared" si="6"/>
        <v>0</v>
      </c>
      <c r="AL17" s="103"/>
      <c r="AM17" s="98">
        <v>15</v>
      </c>
      <c r="AN17" s="99">
        <v>1</v>
      </c>
      <c r="AO17" s="99">
        <f t="shared" si="7"/>
        <v>18.7</v>
      </c>
      <c r="AQ17" s="99">
        <f t="shared" si="8"/>
        <v>0</v>
      </c>
      <c r="AS17" s="99">
        <f t="shared" si="63"/>
        <v>0</v>
      </c>
      <c r="AV17" s="99">
        <f t="shared" si="9"/>
        <v>1</v>
      </c>
      <c r="AW17" s="100">
        <f t="shared" si="9"/>
        <v>18.7</v>
      </c>
      <c r="AX17" s="103"/>
      <c r="AY17" s="98">
        <v>15</v>
      </c>
      <c r="BA17" s="104">
        <f t="shared" si="10"/>
        <v>0</v>
      </c>
      <c r="BC17" s="104">
        <f t="shared" si="11"/>
        <v>0</v>
      </c>
      <c r="BE17" s="99">
        <f t="shared" si="64"/>
        <v>0</v>
      </c>
      <c r="BH17" s="99">
        <f t="shared" si="12"/>
        <v>0</v>
      </c>
      <c r="BI17" s="100">
        <f t="shared" si="12"/>
        <v>0</v>
      </c>
      <c r="BJ17" s="103"/>
      <c r="BK17" s="70">
        <v>15</v>
      </c>
      <c r="BL17" s="106">
        <v>0</v>
      </c>
      <c r="BM17" s="107">
        <f t="shared" si="13"/>
        <v>0</v>
      </c>
      <c r="BN17" s="108"/>
      <c r="BO17" s="107">
        <f t="shared" si="14"/>
        <v>0</v>
      </c>
      <c r="BP17" s="108"/>
      <c r="BQ17" s="107">
        <f t="shared" si="65"/>
        <v>0</v>
      </c>
      <c r="BR17" s="108"/>
      <c r="BS17" s="108"/>
      <c r="BT17" s="108">
        <f t="shared" si="15"/>
        <v>0</v>
      </c>
      <c r="BU17" s="109">
        <f t="shared" si="15"/>
        <v>0</v>
      </c>
      <c r="BV17" s="103"/>
      <c r="BW17" s="110">
        <v>15</v>
      </c>
      <c r="BX17" s="111">
        <v>5</v>
      </c>
      <c r="BY17" s="111">
        <f t="shared" si="16"/>
        <v>93.7</v>
      </c>
      <c r="BZ17" s="111"/>
      <c r="CA17" s="111">
        <f t="shared" si="17"/>
        <v>0</v>
      </c>
      <c r="CB17" s="111"/>
      <c r="CC17" s="111">
        <f t="shared" si="66"/>
        <v>0</v>
      </c>
      <c r="CD17" s="111"/>
      <c r="CE17" s="111"/>
      <c r="CF17" s="111">
        <f t="shared" si="18"/>
        <v>5</v>
      </c>
      <c r="CG17" s="112">
        <f t="shared" si="18"/>
        <v>93.7</v>
      </c>
      <c r="CH17" s="103"/>
      <c r="CI17" s="98">
        <v>15</v>
      </c>
      <c r="CJ17" s="99">
        <v>2</v>
      </c>
      <c r="CK17" s="99">
        <f t="shared" si="19"/>
        <v>37.5</v>
      </c>
      <c r="CM17" s="99">
        <f t="shared" si="20"/>
        <v>0</v>
      </c>
      <c r="CO17" s="99">
        <f t="shared" si="67"/>
        <v>0</v>
      </c>
      <c r="CR17" s="99">
        <f t="shared" si="21"/>
        <v>2</v>
      </c>
      <c r="CS17" s="100">
        <f t="shared" si="21"/>
        <v>37.5</v>
      </c>
      <c r="CT17" s="103"/>
      <c r="CU17" s="68">
        <v>15</v>
      </c>
      <c r="CV17" s="113">
        <v>1</v>
      </c>
      <c r="CW17" s="114">
        <f t="shared" si="22"/>
        <v>18.7</v>
      </c>
      <c r="CX17" s="113"/>
      <c r="CY17" s="114">
        <f t="shared" si="23"/>
        <v>0</v>
      </c>
      <c r="CZ17" s="113"/>
      <c r="DA17" s="114">
        <f t="shared" si="68"/>
        <v>0</v>
      </c>
      <c r="DB17" s="113"/>
      <c r="DC17" s="114">
        <f t="shared" si="24"/>
        <v>0</v>
      </c>
      <c r="DD17" s="113">
        <f t="shared" si="25"/>
        <v>1</v>
      </c>
      <c r="DE17" s="115">
        <f t="shared" si="25"/>
        <v>18.7</v>
      </c>
      <c r="DF17" s="103"/>
      <c r="DG17" s="116">
        <v>15</v>
      </c>
      <c r="DH17" s="117">
        <v>2</v>
      </c>
      <c r="DI17" s="117">
        <f t="shared" si="26"/>
        <v>37.5</v>
      </c>
      <c r="DJ17" s="117">
        <v>1</v>
      </c>
      <c r="DK17" s="117">
        <f t="shared" si="27"/>
        <v>18.7</v>
      </c>
      <c r="DL17" s="117"/>
      <c r="DM17" s="117">
        <f t="shared" si="28"/>
        <v>0</v>
      </c>
      <c r="DN17" s="117"/>
      <c r="DO17" s="117">
        <f t="shared" si="29"/>
        <v>0</v>
      </c>
      <c r="DP17" s="117">
        <f t="shared" si="30"/>
        <v>3</v>
      </c>
      <c r="DQ17" s="118">
        <f t="shared" si="30"/>
        <v>56.2</v>
      </c>
      <c r="DR17" s="103"/>
      <c r="DS17" s="116">
        <v>15</v>
      </c>
      <c r="DT17" s="117">
        <v>2</v>
      </c>
      <c r="DU17" s="117">
        <f t="shared" si="31"/>
        <v>37.5</v>
      </c>
      <c r="DV17" s="117"/>
      <c r="DW17" s="117">
        <f t="shared" si="32"/>
        <v>0</v>
      </c>
      <c r="DX17" s="117"/>
      <c r="DY17" s="117">
        <f t="shared" si="75"/>
        <v>0</v>
      </c>
      <c r="DZ17" s="117"/>
      <c r="EA17" s="117"/>
      <c r="EB17" s="117">
        <f t="shared" si="33"/>
        <v>2</v>
      </c>
      <c r="EC17" s="118">
        <f t="shared" si="33"/>
        <v>37.5</v>
      </c>
      <c r="ED17" s="103"/>
      <c r="EE17" s="98">
        <v>15</v>
      </c>
      <c r="EF17" s="99">
        <v>3</v>
      </c>
      <c r="EG17" s="99">
        <f t="shared" si="34"/>
        <v>56.2</v>
      </c>
      <c r="EI17" s="99">
        <f t="shared" si="35"/>
        <v>0</v>
      </c>
      <c r="EK17" s="99">
        <f t="shared" si="36"/>
        <v>0</v>
      </c>
      <c r="EM17" s="99">
        <f t="shared" si="37"/>
        <v>0</v>
      </c>
      <c r="EN17" s="99">
        <f t="shared" si="38"/>
        <v>3</v>
      </c>
      <c r="EO17" s="100">
        <f t="shared" si="38"/>
        <v>56.2</v>
      </c>
      <c r="EP17" s="103"/>
      <c r="EQ17" s="119">
        <v>15</v>
      </c>
      <c r="ER17" s="120">
        <v>1</v>
      </c>
      <c r="ES17" s="121">
        <f t="shared" si="39"/>
        <v>18.7</v>
      </c>
      <c r="ET17" s="120"/>
      <c r="EU17" s="121">
        <f t="shared" si="40"/>
        <v>0</v>
      </c>
      <c r="EV17" s="120"/>
      <c r="EW17" s="121">
        <f t="shared" si="69"/>
        <v>0</v>
      </c>
      <c r="EX17" s="120"/>
      <c r="EY17" s="120"/>
      <c r="EZ17" s="120">
        <f t="shared" si="41"/>
        <v>1</v>
      </c>
      <c r="FA17" s="122">
        <f t="shared" si="41"/>
        <v>18.7</v>
      </c>
      <c r="FB17" s="103"/>
      <c r="FC17" s="110">
        <v>15</v>
      </c>
      <c r="FD17" s="111"/>
      <c r="FE17" s="111">
        <f t="shared" si="42"/>
        <v>0</v>
      </c>
      <c r="FF17" s="111"/>
      <c r="FG17" s="111">
        <f t="shared" si="43"/>
        <v>0</v>
      </c>
      <c r="FH17" s="111"/>
      <c r="FI17" s="111">
        <f t="shared" si="70"/>
        <v>0</v>
      </c>
      <c r="FJ17" s="111"/>
      <c r="FK17" s="111"/>
      <c r="FL17" s="111">
        <f t="shared" si="44"/>
        <v>0</v>
      </c>
      <c r="FM17" s="112">
        <f t="shared" si="44"/>
        <v>0</v>
      </c>
      <c r="FN17" s="103"/>
      <c r="FO17" s="98">
        <v>15</v>
      </c>
      <c r="FQ17" s="99">
        <f t="shared" si="45"/>
        <v>0</v>
      </c>
      <c r="FS17" s="99">
        <f t="shared" si="46"/>
        <v>0</v>
      </c>
      <c r="FU17" s="99">
        <f t="shared" si="71"/>
        <v>0</v>
      </c>
      <c r="FX17" s="99">
        <f t="shared" si="47"/>
        <v>0</v>
      </c>
      <c r="FY17" s="100">
        <f t="shared" si="47"/>
        <v>0</v>
      </c>
      <c r="FZ17" s="103"/>
      <c r="GA17" s="123">
        <v>15</v>
      </c>
      <c r="GB17" s="104">
        <v>0</v>
      </c>
      <c r="GC17" s="99">
        <f t="shared" si="48"/>
        <v>0</v>
      </c>
      <c r="GD17" s="104">
        <v>0</v>
      </c>
      <c r="GE17" s="99">
        <f t="shared" si="49"/>
        <v>0</v>
      </c>
      <c r="GF17" s="104">
        <v>0</v>
      </c>
      <c r="GG17" s="104">
        <v>0</v>
      </c>
      <c r="GH17" s="104"/>
      <c r="GI17" s="99">
        <f t="shared" si="50"/>
        <v>0</v>
      </c>
      <c r="GJ17" s="99">
        <f t="shared" si="51"/>
        <v>0</v>
      </c>
      <c r="GK17" s="100">
        <f t="shared" si="51"/>
        <v>0</v>
      </c>
      <c r="GL17" s="103"/>
      <c r="GM17" s="98">
        <v>15</v>
      </c>
      <c r="GO17" s="99">
        <f t="shared" si="52"/>
        <v>0</v>
      </c>
      <c r="GQ17" s="99">
        <f t="shared" si="53"/>
        <v>0</v>
      </c>
      <c r="GS17" s="99">
        <f t="shared" si="72"/>
        <v>0</v>
      </c>
      <c r="GV17" s="99">
        <f t="shared" si="54"/>
        <v>0</v>
      </c>
      <c r="GW17" s="100">
        <f t="shared" si="54"/>
        <v>0</v>
      </c>
      <c r="GX17" s="103"/>
      <c r="GY17" s="98">
        <v>15</v>
      </c>
      <c r="GZ17" s="99">
        <v>2</v>
      </c>
      <c r="HA17" s="99">
        <f t="shared" si="55"/>
        <v>37.5</v>
      </c>
      <c r="HC17" s="99">
        <f t="shared" si="56"/>
        <v>0</v>
      </c>
      <c r="HE17" s="99">
        <f t="shared" si="73"/>
        <v>0</v>
      </c>
      <c r="HH17" s="99">
        <f t="shared" si="57"/>
        <v>2</v>
      </c>
      <c r="HI17" s="100">
        <f t="shared" si="57"/>
        <v>37.5</v>
      </c>
      <c r="HJ17" s="103"/>
      <c r="HK17" s="98">
        <v>15</v>
      </c>
      <c r="HL17" s="99">
        <v>0</v>
      </c>
      <c r="HM17" s="99">
        <f t="shared" si="58"/>
        <v>0</v>
      </c>
      <c r="HO17" s="99">
        <f t="shared" si="59"/>
        <v>0</v>
      </c>
      <c r="HQ17" s="99">
        <f t="shared" si="74"/>
        <v>0</v>
      </c>
      <c r="HT17" s="99">
        <f t="shared" si="60"/>
        <v>0</v>
      </c>
      <c r="HU17" s="100">
        <f t="shared" si="60"/>
        <v>0</v>
      </c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  <c r="II17" s="103"/>
      <c r="IJ17" s="103"/>
      <c r="IK17" s="103"/>
      <c r="IL17" s="103"/>
      <c r="IM17" s="103"/>
      <c r="IN17" s="103"/>
      <c r="IO17" s="103"/>
      <c r="IP17" s="103"/>
      <c r="IQ17" s="103"/>
      <c r="IR17" s="103"/>
      <c r="IS17" s="103"/>
      <c r="IT17" s="103"/>
      <c r="IU17" s="103"/>
      <c r="IV17" s="103"/>
    </row>
    <row r="18" spans="1:256" s="99" customFormat="1" x14ac:dyDescent="0.25">
      <c r="A18" s="98">
        <v>14</v>
      </c>
      <c r="B18" s="99">
        <f t="shared" si="0"/>
        <v>10</v>
      </c>
      <c r="C18" s="99">
        <f t="shared" si="0"/>
        <v>175</v>
      </c>
      <c r="D18" s="99">
        <f t="shared" si="0"/>
        <v>4</v>
      </c>
      <c r="E18" s="99">
        <f t="shared" si="0"/>
        <v>70</v>
      </c>
      <c r="F18" s="99">
        <f t="shared" si="0"/>
        <v>0</v>
      </c>
      <c r="G18" s="99">
        <f t="shared" si="0"/>
        <v>0</v>
      </c>
      <c r="H18" s="99">
        <f t="shared" si="0"/>
        <v>0</v>
      </c>
      <c r="I18" s="99">
        <f t="shared" si="0"/>
        <v>0</v>
      </c>
      <c r="J18" s="99">
        <f t="shared" si="0"/>
        <v>14</v>
      </c>
      <c r="K18" s="100">
        <f t="shared" si="0"/>
        <v>245</v>
      </c>
      <c r="L18" s="101"/>
      <c r="M18" s="101"/>
      <c r="N18" s="102"/>
      <c r="O18" s="98">
        <v>14</v>
      </c>
      <c r="P18" s="99">
        <v>1</v>
      </c>
      <c r="Q18" s="99">
        <f t="shared" si="1"/>
        <v>17.5</v>
      </c>
      <c r="S18" s="99">
        <f t="shared" si="2"/>
        <v>0</v>
      </c>
      <c r="U18" s="99">
        <f t="shared" si="61"/>
        <v>0</v>
      </c>
      <c r="X18" s="99">
        <f t="shared" si="3"/>
        <v>1</v>
      </c>
      <c r="Y18" s="100">
        <f t="shared" si="3"/>
        <v>17.5</v>
      </c>
      <c r="Z18" s="103"/>
      <c r="AA18" s="98">
        <v>14</v>
      </c>
      <c r="AC18" s="99">
        <f t="shared" si="4"/>
        <v>0</v>
      </c>
      <c r="AE18" s="99">
        <f t="shared" si="5"/>
        <v>0</v>
      </c>
      <c r="AG18" s="99">
        <f t="shared" si="62"/>
        <v>0</v>
      </c>
      <c r="AJ18" s="99">
        <f t="shared" si="6"/>
        <v>0</v>
      </c>
      <c r="AK18" s="100">
        <f t="shared" si="6"/>
        <v>0</v>
      </c>
      <c r="AL18" s="103"/>
      <c r="AM18" s="98">
        <v>14</v>
      </c>
      <c r="AO18" s="99">
        <f t="shared" si="7"/>
        <v>0</v>
      </c>
      <c r="AQ18" s="99">
        <f t="shared" si="8"/>
        <v>0</v>
      </c>
      <c r="AS18" s="99">
        <f t="shared" si="63"/>
        <v>0</v>
      </c>
      <c r="AV18" s="99">
        <f t="shared" si="9"/>
        <v>0</v>
      </c>
      <c r="AW18" s="100">
        <f t="shared" si="9"/>
        <v>0</v>
      </c>
      <c r="AX18" s="103"/>
      <c r="AY18" s="98">
        <v>14</v>
      </c>
      <c r="BA18" s="104">
        <f t="shared" si="10"/>
        <v>0</v>
      </c>
      <c r="BB18" s="99">
        <v>4</v>
      </c>
      <c r="BC18" s="104">
        <f t="shared" si="11"/>
        <v>70</v>
      </c>
      <c r="BE18" s="99">
        <f t="shared" si="64"/>
        <v>0</v>
      </c>
      <c r="BH18" s="99">
        <f t="shared" si="12"/>
        <v>4</v>
      </c>
      <c r="BI18" s="100">
        <f t="shared" si="12"/>
        <v>70</v>
      </c>
      <c r="BJ18" s="103"/>
      <c r="BK18" s="70">
        <v>14</v>
      </c>
      <c r="BL18" s="106">
        <v>2</v>
      </c>
      <c r="BM18" s="107">
        <f t="shared" si="13"/>
        <v>35</v>
      </c>
      <c r="BN18" s="108"/>
      <c r="BO18" s="107">
        <f t="shared" si="14"/>
        <v>0</v>
      </c>
      <c r="BP18" s="108"/>
      <c r="BQ18" s="107">
        <f t="shared" si="65"/>
        <v>0</v>
      </c>
      <c r="BR18" s="108"/>
      <c r="BS18" s="108"/>
      <c r="BT18" s="108">
        <f t="shared" si="15"/>
        <v>2</v>
      </c>
      <c r="BU18" s="109">
        <f t="shared" si="15"/>
        <v>35</v>
      </c>
      <c r="BV18" s="103"/>
      <c r="BW18" s="110">
        <v>14</v>
      </c>
      <c r="BX18" s="111">
        <v>1</v>
      </c>
      <c r="BY18" s="111">
        <f t="shared" si="16"/>
        <v>17.5</v>
      </c>
      <c r="BZ18" s="111"/>
      <c r="CA18" s="111">
        <f t="shared" si="17"/>
        <v>0</v>
      </c>
      <c r="CB18" s="111"/>
      <c r="CC18" s="111">
        <f t="shared" si="66"/>
        <v>0</v>
      </c>
      <c r="CD18" s="111"/>
      <c r="CE18" s="111"/>
      <c r="CF18" s="111">
        <f t="shared" si="18"/>
        <v>1</v>
      </c>
      <c r="CG18" s="112">
        <f t="shared" si="18"/>
        <v>17.5</v>
      </c>
      <c r="CH18" s="103"/>
      <c r="CI18" s="98">
        <v>14</v>
      </c>
      <c r="CK18" s="99">
        <f t="shared" si="19"/>
        <v>0</v>
      </c>
      <c r="CM18" s="99">
        <f t="shared" si="20"/>
        <v>0</v>
      </c>
      <c r="CO18" s="99">
        <f t="shared" si="67"/>
        <v>0</v>
      </c>
      <c r="CR18" s="99">
        <f t="shared" si="21"/>
        <v>0</v>
      </c>
      <c r="CS18" s="100">
        <f t="shared" si="21"/>
        <v>0</v>
      </c>
      <c r="CT18" s="103"/>
      <c r="CU18" s="68">
        <v>14</v>
      </c>
      <c r="CV18" s="113">
        <v>3</v>
      </c>
      <c r="CW18" s="114">
        <f t="shared" si="22"/>
        <v>52.5</v>
      </c>
      <c r="CX18" s="113"/>
      <c r="CY18" s="114">
        <f t="shared" si="23"/>
        <v>0</v>
      </c>
      <c r="CZ18" s="113"/>
      <c r="DA18" s="114">
        <f t="shared" si="68"/>
        <v>0</v>
      </c>
      <c r="DB18" s="113"/>
      <c r="DC18" s="114">
        <f t="shared" si="24"/>
        <v>0</v>
      </c>
      <c r="DD18" s="113">
        <f t="shared" si="25"/>
        <v>3</v>
      </c>
      <c r="DE18" s="115">
        <f t="shared" si="25"/>
        <v>52.5</v>
      </c>
      <c r="DF18" s="103"/>
      <c r="DG18" s="116">
        <v>14</v>
      </c>
      <c r="DH18" s="117">
        <v>0</v>
      </c>
      <c r="DI18" s="117">
        <f t="shared" si="26"/>
        <v>0</v>
      </c>
      <c r="DJ18" s="117"/>
      <c r="DK18" s="117">
        <f t="shared" si="27"/>
        <v>0</v>
      </c>
      <c r="DL18" s="117"/>
      <c r="DM18" s="117">
        <f t="shared" si="28"/>
        <v>0</v>
      </c>
      <c r="DN18" s="117"/>
      <c r="DO18" s="117">
        <f t="shared" si="29"/>
        <v>0</v>
      </c>
      <c r="DP18" s="117">
        <f t="shared" si="30"/>
        <v>0</v>
      </c>
      <c r="DQ18" s="118">
        <f t="shared" si="30"/>
        <v>0</v>
      </c>
      <c r="DR18" s="103"/>
      <c r="DS18" s="116">
        <v>14</v>
      </c>
      <c r="DT18" s="117"/>
      <c r="DU18" s="117">
        <f t="shared" si="31"/>
        <v>0</v>
      </c>
      <c r="DV18" s="117"/>
      <c r="DW18" s="117">
        <f t="shared" si="32"/>
        <v>0</v>
      </c>
      <c r="DX18" s="117"/>
      <c r="DY18" s="117">
        <f t="shared" si="75"/>
        <v>0</v>
      </c>
      <c r="DZ18" s="117"/>
      <c r="EA18" s="117"/>
      <c r="EB18" s="117">
        <f t="shared" si="33"/>
        <v>0</v>
      </c>
      <c r="EC18" s="118">
        <f t="shared" si="33"/>
        <v>0</v>
      </c>
      <c r="ED18" s="103"/>
      <c r="EE18" s="98">
        <v>14</v>
      </c>
      <c r="EF18" s="99">
        <v>1</v>
      </c>
      <c r="EG18" s="99">
        <f t="shared" si="34"/>
        <v>17.5</v>
      </c>
      <c r="EI18" s="99">
        <f t="shared" si="35"/>
        <v>0</v>
      </c>
      <c r="EK18" s="99">
        <f t="shared" si="36"/>
        <v>0</v>
      </c>
      <c r="EM18" s="99">
        <f t="shared" si="37"/>
        <v>0</v>
      </c>
      <c r="EN18" s="99">
        <f t="shared" si="38"/>
        <v>1</v>
      </c>
      <c r="EO18" s="100">
        <f t="shared" si="38"/>
        <v>17.5</v>
      </c>
      <c r="EP18" s="103"/>
      <c r="EQ18" s="119">
        <v>14</v>
      </c>
      <c r="ER18" s="120"/>
      <c r="ES18" s="121">
        <f t="shared" si="39"/>
        <v>0</v>
      </c>
      <c r="ET18" s="120"/>
      <c r="EU18" s="121">
        <f t="shared" si="40"/>
        <v>0</v>
      </c>
      <c r="EV18" s="120"/>
      <c r="EW18" s="121">
        <f t="shared" si="69"/>
        <v>0</v>
      </c>
      <c r="EX18" s="120"/>
      <c r="EY18" s="120"/>
      <c r="EZ18" s="120">
        <f t="shared" si="41"/>
        <v>0</v>
      </c>
      <c r="FA18" s="122">
        <f t="shared" si="41"/>
        <v>0</v>
      </c>
      <c r="FB18" s="103"/>
      <c r="FC18" s="110">
        <v>14</v>
      </c>
      <c r="FD18" s="111"/>
      <c r="FE18" s="111">
        <f t="shared" si="42"/>
        <v>0</v>
      </c>
      <c r="FF18" s="111"/>
      <c r="FG18" s="111">
        <f t="shared" si="43"/>
        <v>0</v>
      </c>
      <c r="FH18" s="111"/>
      <c r="FI18" s="111">
        <f t="shared" si="70"/>
        <v>0</v>
      </c>
      <c r="FJ18" s="111"/>
      <c r="FK18" s="111"/>
      <c r="FL18" s="111">
        <f t="shared" si="44"/>
        <v>0</v>
      </c>
      <c r="FM18" s="112">
        <f t="shared" si="44"/>
        <v>0</v>
      </c>
      <c r="FN18" s="103"/>
      <c r="FO18" s="98">
        <v>14</v>
      </c>
      <c r="FQ18" s="99">
        <f t="shared" si="45"/>
        <v>0</v>
      </c>
      <c r="FS18" s="99">
        <f t="shared" si="46"/>
        <v>0</v>
      </c>
      <c r="FU18" s="99">
        <f t="shared" si="71"/>
        <v>0</v>
      </c>
      <c r="FX18" s="99">
        <f t="shared" si="47"/>
        <v>0</v>
      </c>
      <c r="FY18" s="100">
        <f t="shared" si="47"/>
        <v>0</v>
      </c>
      <c r="FZ18" s="103"/>
      <c r="GA18" s="123">
        <v>14</v>
      </c>
      <c r="GB18" s="104">
        <v>0</v>
      </c>
      <c r="GC18" s="99">
        <f t="shared" si="48"/>
        <v>0</v>
      </c>
      <c r="GD18" s="104">
        <v>0</v>
      </c>
      <c r="GE18" s="99">
        <f t="shared" si="49"/>
        <v>0</v>
      </c>
      <c r="GF18" s="104">
        <v>0</v>
      </c>
      <c r="GG18" s="104">
        <v>0</v>
      </c>
      <c r="GH18" s="104"/>
      <c r="GI18" s="99">
        <f t="shared" si="50"/>
        <v>0</v>
      </c>
      <c r="GJ18" s="99">
        <f t="shared" si="51"/>
        <v>0</v>
      </c>
      <c r="GK18" s="100">
        <f t="shared" si="51"/>
        <v>0</v>
      </c>
      <c r="GL18" s="103"/>
      <c r="GM18" s="98">
        <v>14</v>
      </c>
      <c r="GO18" s="99">
        <f t="shared" si="52"/>
        <v>0</v>
      </c>
      <c r="GQ18" s="99">
        <f t="shared" si="53"/>
        <v>0</v>
      </c>
      <c r="GS18" s="99">
        <f t="shared" si="72"/>
        <v>0</v>
      </c>
      <c r="GV18" s="99">
        <f t="shared" si="54"/>
        <v>0</v>
      </c>
      <c r="GW18" s="100">
        <f t="shared" si="54"/>
        <v>0</v>
      </c>
      <c r="GX18" s="103"/>
      <c r="GY18" s="98">
        <v>14</v>
      </c>
      <c r="GZ18" s="99">
        <v>1</v>
      </c>
      <c r="HA18" s="99">
        <f t="shared" si="55"/>
        <v>17.5</v>
      </c>
      <c r="HC18" s="99">
        <f t="shared" si="56"/>
        <v>0</v>
      </c>
      <c r="HE18" s="99">
        <f t="shared" si="73"/>
        <v>0</v>
      </c>
      <c r="HH18" s="99">
        <f t="shared" si="57"/>
        <v>1</v>
      </c>
      <c r="HI18" s="100">
        <f t="shared" si="57"/>
        <v>17.5</v>
      </c>
      <c r="HJ18" s="103"/>
      <c r="HK18" s="98">
        <v>14</v>
      </c>
      <c r="HL18" s="99">
        <v>1</v>
      </c>
      <c r="HM18" s="99">
        <f t="shared" si="58"/>
        <v>17.5</v>
      </c>
      <c r="HO18" s="99">
        <f t="shared" si="59"/>
        <v>0</v>
      </c>
      <c r="HQ18" s="99">
        <f t="shared" si="74"/>
        <v>0</v>
      </c>
      <c r="HT18" s="99">
        <f t="shared" si="60"/>
        <v>1</v>
      </c>
      <c r="HU18" s="100">
        <f t="shared" si="60"/>
        <v>17.5</v>
      </c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  <c r="IR18" s="103"/>
      <c r="IS18" s="103"/>
      <c r="IT18" s="103"/>
      <c r="IU18" s="103"/>
      <c r="IV18" s="103"/>
    </row>
    <row r="19" spans="1:256" s="99" customFormat="1" x14ac:dyDescent="0.25">
      <c r="A19" s="98">
        <v>13</v>
      </c>
      <c r="B19" s="99">
        <f t="shared" si="0"/>
        <v>11</v>
      </c>
      <c r="C19" s="99">
        <f t="shared" si="0"/>
        <v>178.49999999999997</v>
      </c>
      <c r="D19" s="99">
        <f t="shared" si="0"/>
        <v>1</v>
      </c>
      <c r="E19" s="99">
        <f t="shared" si="0"/>
        <v>16.2</v>
      </c>
      <c r="F19" s="99">
        <f t="shared" si="0"/>
        <v>0</v>
      </c>
      <c r="G19" s="99">
        <f t="shared" si="0"/>
        <v>0</v>
      </c>
      <c r="H19" s="99">
        <f t="shared" si="0"/>
        <v>0</v>
      </c>
      <c r="I19" s="99">
        <f t="shared" si="0"/>
        <v>0</v>
      </c>
      <c r="J19" s="99">
        <f t="shared" si="0"/>
        <v>12</v>
      </c>
      <c r="K19" s="100">
        <f t="shared" si="0"/>
        <v>194.7</v>
      </c>
      <c r="L19" s="101"/>
      <c r="M19" s="101"/>
      <c r="N19" s="102"/>
      <c r="O19" s="98">
        <v>13</v>
      </c>
      <c r="P19" s="99">
        <v>0</v>
      </c>
      <c r="Q19" s="99">
        <f t="shared" si="1"/>
        <v>0</v>
      </c>
      <c r="S19" s="99">
        <f t="shared" si="2"/>
        <v>0</v>
      </c>
      <c r="U19" s="99">
        <f t="shared" si="61"/>
        <v>0</v>
      </c>
      <c r="X19" s="99">
        <f t="shared" si="3"/>
        <v>0</v>
      </c>
      <c r="Y19" s="100">
        <f t="shared" si="3"/>
        <v>0</v>
      </c>
      <c r="Z19" s="103"/>
      <c r="AA19" s="98">
        <v>13</v>
      </c>
      <c r="AC19" s="99">
        <f t="shared" si="4"/>
        <v>0</v>
      </c>
      <c r="AE19" s="99">
        <f t="shared" si="5"/>
        <v>0</v>
      </c>
      <c r="AG19" s="99">
        <f t="shared" si="62"/>
        <v>0</v>
      </c>
      <c r="AJ19" s="99">
        <f t="shared" si="6"/>
        <v>0</v>
      </c>
      <c r="AK19" s="100">
        <f t="shared" si="6"/>
        <v>0</v>
      </c>
      <c r="AL19" s="103"/>
      <c r="AM19" s="98">
        <v>13</v>
      </c>
      <c r="AO19" s="99">
        <f t="shared" si="7"/>
        <v>0</v>
      </c>
      <c r="AP19" s="99">
        <v>1</v>
      </c>
      <c r="AQ19" s="99">
        <f t="shared" si="8"/>
        <v>16.2</v>
      </c>
      <c r="AS19" s="99">
        <f t="shared" si="63"/>
        <v>0</v>
      </c>
      <c r="AV19" s="99">
        <f t="shared" si="9"/>
        <v>1</v>
      </c>
      <c r="AW19" s="100">
        <f t="shared" si="9"/>
        <v>16.2</v>
      </c>
      <c r="AX19" s="103"/>
      <c r="AY19" s="98">
        <v>13</v>
      </c>
      <c r="BA19" s="104">
        <f t="shared" si="10"/>
        <v>0</v>
      </c>
      <c r="BC19" s="104">
        <f t="shared" si="11"/>
        <v>0</v>
      </c>
      <c r="BE19" s="99">
        <f t="shared" si="64"/>
        <v>0</v>
      </c>
      <c r="BH19" s="99">
        <f t="shared" si="12"/>
        <v>0</v>
      </c>
      <c r="BI19" s="100">
        <f t="shared" si="12"/>
        <v>0</v>
      </c>
      <c r="BJ19" s="103"/>
      <c r="BK19" s="70">
        <v>13</v>
      </c>
      <c r="BL19" s="106">
        <v>1</v>
      </c>
      <c r="BM19" s="107">
        <f t="shared" si="13"/>
        <v>16.2</v>
      </c>
      <c r="BN19" s="108"/>
      <c r="BO19" s="107">
        <f t="shared" si="14"/>
        <v>0</v>
      </c>
      <c r="BP19" s="108"/>
      <c r="BQ19" s="107">
        <f t="shared" si="65"/>
        <v>0</v>
      </c>
      <c r="BR19" s="108"/>
      <c r="BS19" s="108"/>
      <c r="BT19" s="108">
        <f t="shared" si="15"/>
        <v>1</v>
      </c>
      <c r="BU19" s="109">
        <f t="shared" si="15"/>
        <v>16.2</v>
      </c>
      <c r="BV19" s="103"/>
      <c r="BW19" s="110">
        <v>13</v>
      </c>
      <c r="BX19" s="111">
        <v>1</v>
      </c>
      <c r="BY19" s="111">
        <f t="shared" si="16"/>
        <v>16.2</v>
      </c>
      <c r="BZ19" s="111"/>
      <c r="CA19" s="111">
        <f t="shared" si="17"/>
        <v>0</v>
      </c>
      <c r="CB19" s="111"/>
      <c r="CC19" s="111">
        <f t="shared" si="66"/>
        <v>0</v>
      </c>
      <c r="CD19" s="111"/>
      <c r="CE19" s="111"/>
      <c r="CF19" s="111">
        <f t="shared" si="18"/>
        <v>1</v>
      </c>
      <c r="CG19" s="112">
        <f t="shared" si="18"/>
        <v>16.2</v>
      </c>
      <c r="CH19" s="103"/>
      <c r="CI19" s="98">
        <v>13</v>
      </c>
      <c r="CK19" s="99">
        <f t="shared" si="19"/>
        <v>0</v>
      </c>
      <c r="CM19" s="99">
        <f t="shared" si="20"/>
        <v>0</v>
      </c>
      <c r="CO19" s="99">
        <f t="shared" si="67"/>
        <v>0</v>
      </c>
      <c r="CR19" s="99">
        <f t="shared" si="21"/>
        <v>0</v>
      </c>
      <c r="CS19" s="100">
        <f t="shared" si="21"/>
        <v>0</v>
      </c>
      <c r="CT19" s="103"/>
      <c r="CU19" s="68">
        <v>13</v>
      </c>
      <c r="CV19" s="113">
        <v>3</v>
      </c>
      <c r="CW19" s="114">
        <f t="shared" si="22"/>
        <v>48.7</v>
      </c>
      <c r="CX19" s="113"/>
      <c r="CY19" s="114">
        <f t="shared" si="23"/>
        <v>0</v>
      </c>
      <c r="CZ19" s="113"/>
      <c r="DA19" s="114">
        <f t="shared" si="68"/>
        <v>0</v>
      </c>
      <c r="DB19" s="113"/>
      <c r="DC19" s="114">
        <f t="shared" si="24"/>
        <v>0</v>
      </c>
      <c r="DD19" s="113">
        <f t="shared" si="25"/>
        <v>3</v>
      </c>
      <c r="DE19" s="115">
        <f t="shared" si="25"/>
        <v>48.7</v>
      </c>
      <c r="DF19" s="103"/>
      <c r="DG19" s="116">
        <v>13</v>
      </c>
      <c r="DH19" s="117">
        <v>2</v>
      </c>
      <c r="DI19" s="117">
        <f t="shared" si="26"/>
        <v>32.5</v>
      </c>
      <c r="DJ19" s="117"/>
      <c r="DK19" s="117">
        <f t="shared" si="27"/>
        <v>0</v>
      </c>
      <c r="DL19" s="117"/>
      <c r="DM19" s="117">
        <f t="shared" si="28"/>
        <v>0</v>
      </c>
      <c r="DN19" s="117"/>
      <c r="DO19" s="117">
        <f t="shared" si="29"/>
        <v>0</v>
      </c>
      <c r="DP19" s="117">
        <f t="shared" si="30"/>
        <v>2</v>
      </c>
      <c r="DQ19" s="118">
        <f t="shared" si="30"/>
        <v>32.5</v>
      </c>
      <c r="DR19" s="103"/>
      <c r="DS19" s="116">
        <v>13</v>
      </c>
      <c r="DT19" s="117"/>
      <c r="DU19" s="117">
        <f t="shared" si="31"/>
        <v>0</v>
      </c>
      <c r="DV19" s="117"/>
      <c r="DW19" s="117">
        <f t="shared" si="32"/>
        <v>0</v>
      </c>
      <c r="DX19" s="117"/>
      <c r="DY19" s="117">
        <f t="shared" si="75"/>
        <v>0</v>
      </c>
      <c r="DZ19" s="117"/>
      <c r="EA19" s="117"/>
      <c r="EB19" s="117">
        <f t="shared" si="33"/>
        <v>0</v>
      </c>
      <c r="EC19" s="118">
        <f t="shared" si="33"/>
        <v>0</v>
      </c>
      <c r="ED19" s="103"/>
      <c r="EE19" s="98">
        <v>13</v>
      </c>
      <c r="EF19" s="99">
        <v>1</v>
      </c>
      <c r="EG19" s="99">
        <f t="shared" si="34"/>
        <v>16.2</v>
      </c>
      <c r="EI19" s="99">
        <f t="shared" si="35"/>
        <v>0</v>
      </c>
      <c r="EK19" s="99">
        <f t="shared" si="36"/>
        <v>0</v>
      </c>
      <c r="EM19" s="99">
        <f t="shared" si="37"/>
        <v>0</v>
      </c>
      <c r="EN19" s="99">
        <f t="shared" si="38"/>
        <v>1</v>
      </c>
      <c r="EO19" s="100">
        <f t="shared" si="38"/>
        <v>16.2</v>
      </c>
      <c r="EP19" s="103"/>
      <c r="EQ19" s="119">
        <v>13</v>
      </c>
      <c r="ER19" s="120"/>
      <c r="ES19" s="121">
        <f t="shared" si="39"/>
        <v>0</v>
      </c>
      <c r="ET19" s="120"/>
      <c r="EU19" s="121">
        <f t="shared" si="40"/>
        <v>0</v>
      </c>
      <c r="EV19" s="120"/>
      <c r="EW19" s="121">
        <f t="shared" si="69"/>
        <v>0</v>
      </c>
      <c r="EX19" s="120"/>
      <c r="EY19" s="120"/>
      <c r="EZ19" s="120">
        <f t="shared" si="41"/>
        <v>0</v>
      </c>
      <c r="FA19" s="122">
        <f t="shared" si="41"/>
        <v>0</v>
      </c>
      <c r="FB19" s="103"/>
      <c r="FC19" s="110">
        <v>13</v>
      </c>
      <c r="FD19" s="111"/>
      <c r="FE19" s="111">
        <f t="shared" si="42"/>
        <v>0</v>
      </c>
      <c r="FF19" s="111"/>
      <c r="FG19" s="111">
        <f t="shared" si="43"/>
        <v>0</v>
      </c>
      <c r="FH19" s="111"/>
      <c r="FI19" s="111">
        <f t="shared" si="70"/>
        <v>0</v>
      </c>
      <c r="FJ19" s="111"/>
      <c r="FK19" s="111"/>
      <c r="FL19" s="111">
        <f t="shared" si="44"/>
        <v>0</v>
      </c>
      <c r="FM19" s="112">
        <f t="shared" si="44"/>
        <v>0</v>
      </c>
      <c r="FN19" s="103"/>
      <c r="FO19" s="98">
        <v>13</v>
      </c>
      <c r="FP19" s="99">
        <v>1</v>
      </c>
      <c r="FQ19" s="99">
        <f t="shared" si="45"/>
        <v>16.2</v>
      </c>
      <c r="FS19" s="99">
        <f t="shared" si="46"/>
        <v>0</v>
      </c>
      <c r="FU19" s="99">
        <f t="shared" si="71"/>
        <v>0</v>
      </c>
      <c r="FX19" s="99">
        <f t="shared" si="47"/>
        <v>1</v>
      </c>
      <c r="FY19" s="100">
        <f t="shared" si="47"/>
        <v>16.2</v>
      </c>
      <c r="FZ19" s="103"/>
      <c r="GA19" s="123">
        <v>13</v>
      </c>
      <c r="GB19" s="104">
        <v>0</v>
      </c>
      <c r="GC19" s="99">
        <f t="shared" si="48"/>
        <v>0</v>
      </c>
      <c r="GD19" s="104">
        <v>0</v>
      </c>
      <c r="GE19" s="99">
        <f t="shared" si="49"/>
        <v>0</v>
      </c>
      <c r="GF19" s="104">
        <v>0</v>
      </c>
      <c r="GG19" s="104">
        <v>0</v>
      </c>
      <c r="GH19" s="104"/>
      <c r="GI19" s="99">
        <f t="shared" si="50"/>
        <v>0</v>
      </c>
      <c r="GJ19" s="99">
        <f t="shared" si="51"/>
        <v>0</v>
      </c>
      <c r="GK19" s="100">
        <f t="shared" si="51"/>
        <v>0</v>
      </c>
      <c r="GL19" s="103"/>
      <c r="GM19" s="98">
        <v>13</v>
      </c>
      <c r="GO19" s="99">
        <f t="shared" si="52"/>
        <v>0</v>
      </c>
      <c r="GQ19" s="99">
        <f t="shared" si="53"/>
        <v>0</v>
      </c>
      <c r="GS19" s="99">
        <f t="shared" si="72"/>
        <v>0</v>
      </c>
      <c r="GV19" s="99">
        <f t="shared" si="54"/>
        <v>0</v>
      </c>
      <c r="GW19" s="100">
        <f t="shared" si="54"/>
        <v>0</v>
      </c>
      <c r="GX19" s="103"/>
      <c r="GY19" s="98">
        <v>13</v>
      </c>
      <c r="GZ19" s="99">
        <v>2</v>
      </c>
      <c r="HA19" s="99">
        <f t="shared" si="55"/>
        <v>32.5</v>
      </c>
      <c r="HC19" s="99">
        <f t="shared" si="56"/>
        <v>0</v>
      </c>
      <c r="HE19" s="99">
        <f t="shared" si="73"/>
        <v>0</v>
      </c>
      <c r="HH19" s="99">
        <f t="shared" si="57"/>
        <v>2</v>
      </c>
      <c r="HI19" s="100">
        <f t="shared" si="57"/>
        <v>32.5</v>
      </c>
      <c r="HJ19" s="103"/>
      <c r="HK19" s="98">
        <v>13</v>
      </c>
      <c r="HL19" s="99">
        <v>0</v>
      </c>
      <c r="HM19" s="99">
        <f t="shared" si="58"/>
        <v>0</v>
      </c>
      <c r="HO19" s="99">
        <f t="shared" si="59"/>
        <v>0</v>
      </c>
      <c r="HQ19" s="99">
        <f t="shared" si="74"/>
        <v>0</v>
      </c>
      <c r="HT19" s="99">
        <f t="shared" si="60"/>
        <v>0</v>
      </c>
      <c r="HU19" s="100">
        <f t="shared" si="60"/>
        <v>0</v>
      </c>
      <c r="HV19" s="103"/>
      <c r="HW19" s="103"/>
      <c r="HX19" s="103"/>
      <c r="HY19" s="103"/>
      <c r="HZ19" s="103"/>
      <c r="IA19" s="103"/>
      <c r="IB19" s="103"/>
      <c r="IC19" s="103"/>
      <c r="ID19" s="103"/>
      <c r="IE19" s="103"/>
      <c r="IF19" s="103"/>
      <c r="IG19" s="103"/>
      <c r="IH19" s="103"/>
      <c r="II19" s="103"/>
      <c r="IJ19" s="103"/>
      <c r="IK19" s="103"/>
      <c r="IL19" s="103"/>
      <c r="IM19" s="103"/>
      <c r="IN19" s="103"/>
      <c r="IO19" s="103"/>
      <c r="IP19" s="103"/>
      <c r="IQ19" s="103"/>
      <c r="IR19" s="103"/>
      <c r="IS19" s="103"/>
      <c r="IT19" s="103"/>
      <c r="IU19" s="103"/>
      <c r="IV19" s="103"/>
    </row>
    <row r="20" spans="1:256" s="103" customFormat="1" x14ac:dyDescent="0.25">
      <c r="A20" s="98">
        <v>12</v>
      </c>
      <c r="B20" s="99">
        <f t="shared" si="0"/>
        <v>13</v>
      </c>
      <c r="C20" s="99">
        <f t="shared" si="0"/>
        <v>195</v>
      </c>
      <c r="D20" s="99">
        <f t="shared" si="0"/>
        <v>0</v>
      </c>
      <c r="E20" s="99">
        <f t="shared" si="0"/>
        <v>0</v>
      </c>
      <c r="F20" s="99">
        <f t="shared" si="0"/>
        <v>0</v>
      </c>
      <c r="G20" s="99">
        <f t="shared" si="0"/>
        <v>0</v>
      </c>
      <c r="H20" s="99">
        <f t="shared" si="0"/>
        <v>121</v>
      </c>
      <c r="I20" s="99">
        <f t="shared" si="0"/>
        <v>3780.7999999999988</v>
      </c>
      <c r="J20" s="99">
        <f t="shared" si="0"/>
        <v>134</v>
      </c>
      <c r="K20" s="100">
        <f t="shared" si="0"/>
        <v>3975.7999999999988</v>
      </c>
      <c r="L20" s="101"/>
      <c r="M20" s="101"/>
      <c r="N20" s="102"/>
      <c r="O20" s="98">
        <v>12</v>
      </c>
      <c r="P20" s="99">
        <v>2</v>
      </c>
      <c r="Q20" s="99">
        <f t="shared" si="1"/>
        <v>30</v>
      </c>
      <c r="R20" s="99"/>
      <c r="S20" s="99">
        <f t="shared" si="2"/>
        <v>0</v>
      </c>
      <c r="T20" s="99"/>
      <c r="U20" s="99">
        <f t="shared" si="61"/>
        <v>0</v>
      </c>
      <c r="V20" s="99">
        <v>7</v>
      </c>
      <c r="W20" s="99">
        <f t="shared" ref="W20:W30" si="76">ROUND(V20*O20/12*12*2*1.302,1)</f>
        <v>218.7</v>
      </c>
      <c r="X20" s="99">
        <f t="shared" si="3"/>
        <v>9</v>
      </c>
      <c r="Y20" s="100">
        <f t="shared" si="3"/>
        <v>248.7</v>
      </c>
      <c r="AA20" s="98">
        <v>12</v>
      </c>
      <c r="AB20" s="99"/>
      <c r="AC20" s="99">
        <f t="shared" si="4"/>
        <v>0</v>
      </c>
      <c r="AD20" s="99"/>
      <c r="AE20" s="99">
        <f t="shared" si="5"/>
        <v>0</v>
      </c>
      <c r="AF20" s="99"/>
      <c r="AG20" s="99">
        <f t="shared" si="62"/>
        <v>0</v>
      </c>
      <c r="AH20" s="99">
        <v>3</v>
      </c>
      <c r="AI20" s="99">
        <f t="shared" ref="AI20:AI30" si="77">ROUND(AH20*AA20/12*12*2*1.302,1)</f>
        <v>93.7</v>
      </c>
      <c r="AJ20" s="99">
        <f t="shared" si="6"/>
        <v>3</v>
      </c>
      <c r="AK20" s="100">
        <f t="shared" si="6"/>
        <v>93.7</v>
      </c>
      <c r="AM20" s="98">
        <v>12</v>
      </c>
      <c r="AN20" s="99"/>
      <c r="AO20" s="99">
        <f t="shared" si="7"/>
        <v>0</v>
      </c>
      <c r="AP20" s="99"/>
      <c r="AQ20" s="99">
        <f t="shared" si="8"/>
        <v>0</v>
      </c>
      <c r="AR20" s="99"/>
      <c r="AS20" s="99">
        <f t="shared" si="63"/>
        <v>0</v>
      </c>
      <c r="AT20" s="99"/>
      <c r="AU20" s="99">
        <f t="shared" ref="AU20:AU30" si="78">ROUND(AT20*AM20/12*12*2*1.302,1)</f>
        <v>0</v>
      </c>
      <c r="AV20" s="99">
        <f t="shared" si="9"/>
        <v>0</v>
      </c>
      <c r="AW20" s="100">
        <f t="shared" si="9"/>
        <v>0</v>
      </c>
      <c r="AY20" s="98">
        <v>12</v>
      </c>
      <c r="AZ20" s="99"/>
      <c r="BA20" s="104">
        <f t="shared" si="10"/>
        <v>0</v>
      </c>
      <c r="BB20" s="99"/>
      <c r="BC20" s="104">
        <f t="shared" si="11"/>
        <v>0</v>
      </c>
      <c r="BD20" s="99"/>
      <c r="BE20" s="99">
        <f t="shared" si="64"/>
        <v>0</v>
      </c>
      <c r="BF20" s="99"/>
      <c r="BG20" s="99">
        <f t="shared" ref="BG20:BG30" si="79">ROUND(BF20*AY20/12*12*2*1.302,1)</f>
        <v>0</v>
      </c>
      <c r="BH20" s="99">
        <f t="shared" si="12"/>
        <v>0</v>
      </c>
      <c r="BI20" s="100">
        <f t="shared" si="12"/>
        <v>0</v>
      </c>
      <c r="BK20" s="70">
        <v>12</v>
      </c>
      <c r="BL20" s="106">
        <v>1</v>
      </c>
      <c r="BM20" s="107">
        <f t="shared" si="13"/>
        <v>15</v>
      </c>
      <c r="BN20" s="108"/>
      <c r="BO20" s="107">
        <f t="shared" si="14"/>
        <v>0</v>
      </c>
      <c r="BP20" s="108"/>
      <c r="BQ20" s="107">
        <f t="shared" si="65"/>
        <v>0</v>
      </c>
      <c r="BR20" s="106">
        <v>7</v>
      </c>
      <c r="BS20" s="107">
        <f t="shared" ref="BS20:BS30" si="80">ROUND(BR20*BK20/12*12*2*1.302,1)</f>
        <v>218.7</v>
      </c>
      <c r="BT20" s="108">
        <f t="shared" si="15"/>
        <v>8</v>
      </c>
      <c r="BU20" s="109">
        <f t="shared" si="15"/>
        <v>233.7</v>
      </c>
      <c r="BW20" s="110">
        <v>12</v>
      </c>
      <c r="BX20" s="111">
        <v>2</v>
      </c>
      <c r="BY20" s="111">
        <f t="shared" si="16"/>
        <v>30</v>
      </c>
      <c r="BZ20" s="111"/>
      <c r="CA20" s="111">
        <f t="shared" si="17"/>
        <v>0</v>
      </c>
      <c r="CB20" s="111"/>
      <c r="CC20" s="111">
        <f t="shared" si="66"/>
        <v>0</v>
      </c>
      <c r="CD20" s="111">
        <v>22</v>
      </c>
      <c r="CE20" s="111">
        <f t="shared" ref="CE20:CE30" si="81">ROUND(CD20*BW20/12*12*2*1.302,1)</f>
        <v>687.5</v>
      </c>
      <c r="CF20" s="111">
        <f t="shared" si="18"/>
        <v>24</v>
      </c>
      <c r="CG20" s="112">
        <f t="shared" si="18"/>
        <v>717.5</v>
      </c>
      <c r="CI20" s="98">
        <v>12</v>
      </c>
      <c r="CJ20" s="99"/>
      <c r="CK20" s="99">
        <f t="shared" si="19"/>
        <v>0</v>
      </c>
      <c r="CL20" s="99"/>
      <c r="CM20" s="99">
        <f t="shared" si="20"/>
        <v>0</v>
      </c>
      <c r="CN20" s="99"/>
      <c r="CO20" s="99">
        <f t="shared" si="67"/>
        <v>0</v>
      </c>
      <c r="CP20" s="99">
        <v>10</v>
      </c>
      <c r="CQ20" s="99">
        <f t="shared" ref="CQ20:CQ30" si="82">ROUND(CP20*CI20/12*12*2*1.302,1)</f>
        <v>312.5</v>
      </c>
      <c r="CR20" s="99">
        <f t="shared" si="21"/>
        <v>10</v>
      </c>
      <c r="CS20" s="100">
        <f t="shared" si="21"/>
        <v>312.5</v>
      </c>
      <c r="CU20" s="68">
        <v>12</v>
      </c>
      <c r="CV20" s="113"/>
      <c r="CW20" s="114">
        <f t="shared" si="22"/>
        <v>0</v>
      </c>
      <c r="CX20" s="113"/>
      <c r="CY20" s="114">
        <f t="shared" si="23"/>
        <v>0</v>
      </c>
      <c r="CZ20" s="113"/>
      <c r="DA20" s="114">
        <f t="shared" si="68"/>
        <v>0</v>
      </c>
      <c r="DB20" s="113">
        <v>12</v>
      </c>
      <c r="DC20" s="114">
        <f t="shared" si="24"/>
        <v>375</v>
      </c>
      <c r="DD20" s="113">
        <f t="shared" si="25"/>
        <v>12</v>
      </c>
      <c r="DE20" s="115">
        <f t="shared" si="25"/>
        <v>375</v>
      </c>
      <c r="DG20" s="116">
        <v>12</v>
      </c>
      <c r="DH20" s="117">
        <v>3</v>
      </c>
      <c r="DI20" s="117">
        <f t="shared" si="26"/>
        <v>45</v>
      </c>
      <c r="DJ20" s="117"/>
      <c r="DK20" s="117">
        <f t="shared" si="27"/>
        <v>0</v>
      </c>
      <c r="DL20" s="117"/>
      <c r="DM20" s="117">
        <f t="shared" si="28"/>
        <v>0</v>
      </c>
      <c r="DN20" s="117"/>
      <c r="DO20" s="117">
        <f t="shared" si="29"/>
        <v>0</v>
      </c>
      <c r="DP20" s="117">
        <f t="shared" si="30"/>
        <v>3</v>
      </c>
      <c r="DQ20" s="118">
        <f t="shared" si="30"/>
        <v>45</v>
      </c>
      <c r="DS20" s="116">
        <v>12</v>
      </c>
      <c r="DT20" s="117">
        <v>1</v>
      </c>
      <c r="DU20" s="117">
        <f t="shared" si="31"/>
        <v>15</v>
      </c>
      <c r="DV20" s="117"/>
      <c r="DW20" s="117">
        <f t="shared" si="32"/>
        <v>0</v>
      </c>
      <c r="DX20" s="117"/>
      <c r="DY20" s="117">
        <f t="shared" si="75"/>
        <v>0</v>
      </c>
      <c r="DZ20" s="117">
        <v>9</v>
      </c>
      <c r="EA20" s="117">
        <f>ROUND(DZ20*DS20/12*12*2*1.302,1)</f>
        <v>281.2</v>
      </c>
      <c r="EB20" s="117">
        <f t="shared" si="33"/>
        <v>10</v>
      </c>
      <c r="EC20" s="118">
        <f t="shared" si="33"/>
        <v>296.2</v>
      </c>
      <c r="EE20" s="98">
        <v>12</v>
      </c>
      <c r="EF20" s="99">
        <v>2</v>
      </c>
      <c r="EG20" s="99">
        <f t="shared" si="34"/>
        <v>30</v>
      </c>
      <c r="EH20" s="99"/>
      <c r="EI20" s="99">
        <f t="shared" si="35"/>
        <v>0</v>
      </c>
      <c r="EJ20" s="99"/>
      <c r="EK20" s="99">
        <f t="shared" si="36"/>
        <v>0</v>
      </c>
      <c r="EL20" s="99">
        <v>2</v>
      </c>
      <c r="EM20" s="99">
        <f t="shared" si="37"/>
        <v>62.5</v>
      </c>
      <c r="EN20" s="99">
        <f t="shared" si="38"/>
        <v>4</v>
      </c>
      <c r="EO20" s="100">
        <f t="shared" si="38"/>
        <v>92.5</v>
      </c>
      <c r="EQ20" s="119">
        <v>12</v>
      </c>
      <c r="ER20" s="120"/>
      <c r="ES20" s="121">
        <f t="shared" si="39"/>
        <v>0</v>
      </c>
      <c r="ET20" s="120"/>
      <c r="EU20" s="121">
        <f t="shared" si="40"/>
        <v>0</v>
      </c>
      <c r="EV20" s="120"/>
      <c r="EW20" s="121">
        <f t="shared" si="69"/>
        <v>0</v>
      </c>
      <c r="EX20" s="120"/>
      <c r="EY20" s="121">
        <f t="shared" ref="EY20:EY30" si="83">ROUND(EX20*EQ20/12*12*2*1.302,1)</f>
        <v>0</v>
      </c>
      <c r="EZ20" s="120">
        <f t="shared" si="41"/>
        <v>0</v>
      </c>
      <c r="FA20" s="122">
        <f t="shared" si="41"/>
        <v>0</v>
      </c>
      <c r="FC20" s="110">
        <v>12</v>
      </c>
      <c r="FD20" s="111">
        <v>1</v>
      </c>
      <c r="FE20" s="111">
        <f t="shared" si="42"/>
        <v>15</v>
      </c>
      <c r="FF20" s="111"/>
      <c r="FG20" s="111">
        <f t="shared" si="43"/>
        <v>0</v>
      </c>
      <c r="FH20" s="111"/>
      <c r="FI20" s="111">
        <f t="shared" si="70"/>
        <v>0</v>
      </c>
      <c r="FJ20" s="111">
        <v>1</v>
      </c>
      <c r="FK20" s="111">
        <f t="shared" ref="FK20:FK30" si="84">ROUND(FJ20*FC20/12*12*2*1.302,1)</f>
        <v>31.2</v>
      </c>
      <c r="FL20" s="111">
        <f t="shared" si="44"/>
        <v>2</v>
      </c>
      <c r="FM20" s="112">
        <f t="shared" si="44"/>
        <v>46.2</v>
      </c>
      <c r="FO20" s="98">
        <v>12</v>
      </c>
      <c r="FP20" s="99"/>
      <c r="FQ20" s="99">
        <f t="shared" si="45"/>
        <v>0</v>
      </c>
      <c r="FR20" s="99"/>
      <c r="FS20" s="99">
        <f t="shared" si="46"/>
        <v>0</v>
      </c>
      <c r="FT20" s="99"/>
      <c r="FU20" s="99">
        <f t="shared" si="71"/>
        <v>0</v>
      </c>
      <c r="FV20" s="99">
        <v>13</v>
      </c>
      <c r="FW20" s="99">
        <f t="shared" ref="FW20:FW30" si="85">ROUND(FV20*FO20/12*12*2*1.302,1)</f>
        <v>406.2</v>
      </c>
      <c r="FX20" s="99">
        <f t="shared" si="47"/>
        <v>13</v>
      </c>
      <c r="FY20" s="100">
        <f t="shared" si="47"/>
        <v>406.2</v>
      </c>
      <c r="GA20" s="123">
        <v>12</v>
      </c>
      <c r="GB20" s="104">
        <v>0</v>
      </c>
      <c r="GC20" s="99">
        <f t="shared" si="48"/>
        <v>0</v>
      </c>
      <c r="GD20" s="104">
        <v>0</v>
      </c>
      <c r="GE20" s="99">
        <f t="shared" si="49"/>
        <v>0</v>
      </c>
      <c r="GF20" s="104">
        <v>0</v>
      </c>
      <c r="GG20" s="104">
        <v>0</v>
      </c>
      <c r="GH20" s="104">
        <v>13</v>
      </c>
      <c r="GI20" s="99">
        <f t="shared" si="50"/>
        <v>406.2</v>
      </c>
      <c r="GJ20" s="99">
        <f t="shared" si="51"/>
        <v>13</v>
      </c>
      <c r="GK20" s="100">
        <f t="shared" si="51"/>
        <v>406.2</v>
      </c>
      <c r="GM20" s="98">
        <v>12</v>
      </c>
      <c r="GN20" s="99"/>
      <c r="GO20" s="99">
        <f t="shared" si="52"/>
        <v>0</v>
      </c>
      <c r="GP20" s="99"/>
      <c r="GQ20" s="99">
        <f t="shared" si="53"/>
        <v>0</v>
      </c>
      <c r="GR20" s="99"/>
      <c r="GS20" s="99">
        <f t="shared" si="72"/>
        <v>0</v>
      </c>
      <c r="GT20" s="99">
        <v>11</v>
      </c>
      <c r="GU20" s="99">
        <f t="shared" ref="GU20:GU30" si="86">ROUND(GT20*GM20/12*12*2*1.302,1)</f>
        <v>343.7</v>
      </c>
      <c r="GV20" s="99">
        <f t="shared" si="54"/>
        <v>11</v>
      </c>
      <c r="GW20" s="100">
        <f t="shared" si="54"/>
        <v>343.7</v>
      </c>
      <c r="GY20" s="98">
        <v>12</v>
      </c>
      <c r="GZ20" s="99">
        <v>1</v>
      </c>
      <c r="HA20" s="99">
        <f t="shared" si="55"/>
        <v>15</v>
      </c>
      <c r="HB20" s="99"/>
      <c r="HC20" s="99">
        <f t="shared" si="56"/>
        <v>0</v>
      </c>
      <c r="HD20" s="99"/>
      <c r="HE20" s="99">
        <f t="shared" si="73"/>
        <v>0</v>
      </c>
      <c r="HF20" s="99"/>
      <c r="HG20" s="99">
        <f t="shared" ref="HG20:HG30" si="87">ROUND(HF20*GY20/12*12*2*1.302,1)</f>
        <v>0</v>
      </c>
      <c r="HH20" s="99">
        <f t="shared" si="57"/>
        <v>1</v>
      </c>
      <c r="HI20" s="100">
        <f t="shared" si="57"/>
        <v>15</v>
      </c>
      <c r="HK20" s="98">
        <v>12</v>
      </c>
      <c r="HL20" s="99">
        <v>0</v>
      </c>
      <c r="HM20" s="99">
        <f t="shared" si="58"/>
        <v>0</v>
      </c>
      <c r="HN20" s="99"/>
      <c r="HO20" s="99">
        <f t="shared" si="59"/>
        <v>0</v>
      </c>
      <c r="HP20" s="99"/>
      <c r="HQ20" s="99">
        <f t="shared" si="74"/>
        <v>0</v>
      </c>
      <c r="HR20" s="99">
        <v>11</v>
      </c>
      <c r="HS20" s="99">
        <f t="shared" ref="HS20:HS30" si="88">ROUND(HR20*HK20/12*12*2*1.302,1)</f>
        <v>343.7</v>
      </c>
      <c r="HT20" s="99">
        <f t="shared" si="60"/>
        <v>11</v>
      </c>
      <c r="HU20" s="100">
        <f t="shared" si="60"/>
        <v>343.7</v>
      </c>
    </row>
    <row r="21" spans="1:256" s="103" customFormat="1" x14ac:dyDescent="0.25">
      <c r="A21" s="98">
        <v>11</v>
      </c>
      <c r="B21" s="99">
        <f t="shared" si="0"/>
        <v>12</v>
      </c>
      <c r="C21" s="99">
        <f t="shared" si="0"/>
        <v>164.70000000000002</v>
      </c>
      <c r="D21" s="99">
        <f t="shared" si="0"/>
        <v>0</v>
      </c>
      <c r="E21" s="99">
        <f t="shared" si="0"/>
        <v>0</v>
      </c>
      <c r="F21" s="99">
        <f t="shared" si="0"/>
        <v>0</v>
      </c>
      <c r="G21" s="99">
        <f t="shared" si="0"/>
        <v>0</v>
      </c>
      <c r="H21" s="99">
        <f t="shared" si="0"/>
        <v>6</v>
      </c>
      <c r="I21" s="99">
        <f t="shared" si="0"/>
        <v>171.7</v>
      </c>
      <c r="J21" s="99">
        <f t="shared" si="0"/>
        <v>18</v>
      </c>
      <c r="K21" s="100">
        <f t="shared" si="0"/>
        <v>336.4</v>
      </c>
      <c r="L21" s="101"/>
      <c r="M21" s="101"/>
      <c r="N21" s="102"/>
      <c r="O21" s="98">
        <v>11</v>
      </c>
      <c r="P21" s="99">
        <v>0</v>
      </c>
      <c r="Q21" s="99">
        <f t="shared" si="1"/>
        <v>0</v>
      </c>
      <c r="R21" s="99"/>
      <c r="S21" s="99">
        <f t="shared" si="2"/>
        <v>0</v>
      </c>
      <c r="T21" s="99"/>
      <c r="U21" s="99">
        <f t="shared" si="61"/>
        <v>0</v>
      </c>
      <c r="V21" s="99">
        <v>1</v>
      </c>
      <c r="W21" s="99">
        <f t="shared" si="76"/>
        <v>28.6</v>
      </c>
      <c r="X21" s="99">
        <f t="shared" si="3"/>
        <v>1</v>
      </c>
      <c r="Y21" s="100">
        <f t="shared" si="3"/>
        <v>28.6</v>
      </c>
      <c r="AA21" s="98">
        <v>11</v>
      </c>
      <c r="AB21" s="99"/>
      <c r="AC21" s="99">
        <f t="shared" si="4"/>
        <v>0</v>
      </c>
      <c r="AD21" s="99"/>
      <c r="AE21" s="99">
        <f t="shared" si="5"/>
        <v>0</v>
      </c>
      <c r="AF21" s="99"/>
      <c r="AG21" s="99">
        <f t="shared" si="62"/>
        <v>0</v>
      </c>
      <c r="AH21" s="99"/>
      <c r="AI21" s="99">
        <f t="shared" si="77"/>
        <v>0</v>
      </c>
      <c r="AJ21" s="99">
        <f t="shared" si="6"/>
        <v>0</v>
      </c>
      <c r="AK21" s="100">
        <f t="shared" si="6"/>
        <v>0</v>
      </c>
      <c r="AM21" s="98">
        <v>11</v>
      </c>
      <c r="AN21" s="99"/>
      <c r="AO21" s="99">
        <f t="shared" si="7"/>
        <v>0</v>
      </c>
      <c r="AP21" s="99"/>
      <c r="AQ21" s="99">
        <f t="shared" si="8"/>
        <v>0</v>
      </c>
      <c r="AR21" s="99"/>
      <c r="AS21" s="99">
        <f t="shared" si="63"/>
        <v>0</v>
      </c>
      <c r="AT21" s="99"/>
      <c r="AU21" s="99">
        <f t="shared" si="78"/>
        <v>0</v>
      </c>
      <c r="AV21" s="99">
        <f t="shared" si="9"/>
        <v>0</v>
      </c>
      <c r="AW21" s="100">
        <f t="shared" si="9"/>
        <v>0</v>
      </c>
      <c r="AY21" s="98">
        <v>11</v>
      </c>
      <c r="AZ21" s="99"/>
      <c r="BA21" s="104">
        <f t="shared" si="10"/>
        <v>0</v>
      </c>
      <c r="BB21" s="99"/>
      <c r="BC21" s="104">
        <f t="shared" si="11"/>
        <v>0</v>
      </c>
      <c r="BD21" s="99"/>
      <c r="BE21" s="99">
        <f t="shared" si="64"/>
        <v>0</v>
      </c>
      <c r="BF21" s="99"/>
      <c r="BG21" s="99">
        <f t="shared" si="79"/>
        <v>0</v>
      </c>
      <c r="BH21" s="99">
        <f t="shared" si="12"/>
        <v>0</v>
      </c>
      <c r="BI21" s="100">
        <f t="shared" si="12"/>
        <v>0</v>
      </c>
      <c r="BK21" s="70">
        <v>11</v>
      </c>
      <c r="BL21" s="106">
        <v>1</v>
      </c>
      <c r="BM21" s="107">
        <f t="shared" si="13"/>
        <v>13.7</v>
      </c>
      <c r="BN21" s="108"/>
      <c r="BO21" s="107">
        <f t="shared" si="14"/>
        <v>0</v>
      </c>
      <c r="BP21" s="108"/>
      <c r="BQ21" s="107">
        <f t="shared" si="65"/>
        <v>0</v>
      </c>
      <c r="BR21" s="106">
        <v>2</v>
      </c>
      <c r="BS21" s="107">
        <f t="shared" si="80"/>
        <v>57.3</v>
      </c>
      <c r="BT21" s="108">
        <f t="shared" si="15"/>
        <v>3</v>
      </c>
      <c r="BU21" s="109">
        <f t="shared" si="15"/>
        <v>71</v>
      </c>
      <c r="BW21" s="110">
        <v>11</v>
      </c>
      <c r="BX21" s="111">
        <v>3</v>
      </c>
      <c r="BY21" s="111">
        <f t="shared" si="16"/>
        <v>41.2</v>
      </c>
      <c r="BZ21" s="111"/>
      <c r="CA21" s="111">
        <f t="shared" si="17"/>
        <v>0</v>
      </c>
      <c r="CB21" s="111"/>
      <c r="CC21" s="111">
        <f t="shared" si="66"/>
        <v>0</v>
      </c>
      <c r="CD21" s="111">
        <v>1</v>
      </c>
      <c r="CE21" s="111">
        <f t="shared" si="81"/>
        <v>28.6</v>
      </c>
      <c r="CF21" s="111">
        <f t="shared" si="18"/>
        <v>4</v>
      </c>
      <c r="CG21" s="112">
        <f t="shared" si="18"/>
        <v>69.800000000000011</v>
      </c>
      <c r="CI21" s="98">
        <v>11</v>
      </c>
      <c r="CJ21" s="99"/>
      <c r="CK21" s="99">
        <f t="shared" si="19"/>
        <v>0</v>
      </c>
      <c r="CL21" s="99"/>
      <c r="CM21" s="99">
        <f t="shared" si="20"/>
        <v>0</v>
      </c>
      <c r="CN21" s="99"/>
      <c r="CO21" s="99">
        <f t="shared" si="67"/>
        <v>0</v>
      </c>
      <c r="CP21" s="99">
        <v>1</v>
      </c>
      <c r="CQ21" s="99">
        <f t="shared" si="82"/>
        <v>28.6</v>
      </c>
      <c r="CR21" s="99">
        <f t="shared" si="21"/>
        <v>1</v>
      </c>
      <c r="CS21" s="100">
        <f t="shared" si="21"/>
        <v>28.6</v>
      </c>
      <c r="CU21" s="68">
        <v>11</v>
      </c>
      <c r="CV21" s="113"/>
      <c r="CW21" s="114">
        <f t="shared" si="22"/>
        <v>0</v>
      </c>
      <c r="CX21" s="113"/>
      <c r="CY21" s="114">
        <f t="shared" si="23"/>
        <v>0</v>
      </c>
      <c r="CZ21" s="113"/>
      <c r="DA21" s="114">
        <f t="shared" si="68"/>
        <v>0</v>
      </c>
      <c r="DB21" s="113"/>
      <c r="DC21" s="114">
        <f t="shared" si="24"/>
        <v>0</v>
      </c>
      <c r="DD21" s="113">
        <f t="shared" si="25"/>
        <v>0</v>
      </c>
      <c r="DE21" s="115">
        <f t="shared" si="25"/>
        <v>0</v>
      </c>
      <c r="DG21" s="116">
        <v>11</v>
      </c>
      <c r="DH21" s="117">
        <v>1</v>
      </c>
      <c r="DI21" s="117">
        <f t="shared" si="26"/>
        <v>13.7</v>
      </c>
      <c r="DJ21" s="117"/>
      <c r="DK21" s="117">
        <f t="shared" si="27"/>
        <v>0</v>
      </c>
      <c r="DL21" s="117"/>
      <c r="DM21" s="117">
        <f t="shared" si="28"/>
        <v>0</v>
      </c>
      <c r="DN21" s="117"/>
      <c r="DO21" s="117">
        <f t="shared" si="29"/>
        <v>0</v>
      </c>
      <c r="DP21" s="117">
        <f t="shared" si="30"/>
        <v>1</v>
      </c>
      <c r="DQ21" s="118">
        <f t="shared" si="30"/>
        <v>13.7</v>
      </c>
      <c r="DS21" s="116">
        <v>11</v>
      </c>
      <c r="DT21" s="117"/>
      <c r="DU21" s="117">
        <f t="shared" si="31"/>
        <v>0</v>
      </c>
      <c r="DV21" s="117"/>
      <c r="DW21" s="117">
        <f t="shared" si="32"/>
        <v>0</v>
      </c>
      <c r="DX21" s="117"/>
      <c r="DY21" s="117">
        <f t="shared" si="75"/>
        <v>0</v>
      </c>
      <c r="DZ21" s="117"/>
      <c r="EA21" s="117">
        <f t="shared" ref="EA21:EA30" si="89">ROUND(DZ21*DS21/12*12*1.302,1)</f>
        <v>0</v>
      </c>
      <c r="EB21" s="117">
        <f t="shared" si="33"/>
        <v>0</v>
      </c>
      <c r="EC21" s="118">
        <f t="shared" si="33"/>
        <v>0</v>
      </c>
      <c r="EE21" s="98">
        <v>11</v>
      </c>
      <c r="EF21" s="99">
        <v>1</v>
      </c>
      <c r="EG21" s="99">
        <f t="shared" si="34"/>
        <v>13.7</v>
      </c>
      <c r="EH21" s="99"/>
      <c r="EI21" s="99">
        <f t="shared" si="35"/>
        <v>0</v>
      </c>
      <c r="EJ21" s="99"/>
      <c r="EK21" s="99">
        <f t="shared" si="36"/>
        <v>0</v>
      </c>
      <c r="EL21" s="99"/>
      <c r="EM21" s="99">
        <f t="shared" si="37"/>
        <v>0</v>
      </c>
      <c r="EN21" s="99">
        <f t="shared" si="38"/>
        <v>1</v>
      </c>
      <c r="EO21" s="100">
        <f t="shared" si="38"/>
        <v>13.7</v>
      </c>
      <c r="EQ21" s="119">
        <v>11</v>
      </c>
      <c r="ER21" s="120"/>
      <c r="ES21" s="121">
        <f t="shared" si="39"/>
        <v>0</v>
      </c>
      <c r="ET21" s="120"/>
      <c r="EU21" s="121">
        <f t="shared" si="40"/>
        <v>0</v>
      </c>
      <c r="EV21" s="120"/>
      <c r="EW21" s="121">
        <f t="shared" si="69"/>
        <v>0</v>
      </c>
      <c r="EX21" s="120"/>
      <c r="EY21" s="121">
        <f t="shared" si="83"/>
        <v>0</v>
      </c>
      <c r="EZ21" s="120">
        <f t="shared" si="41"/>
        <v>0</v>
      </c>
      <c r="FA21" s="122">
        <f t="shared" si="41"/>
        <v>0</v>
      </c>
      <c r="FC21" s="110">
        <v>11</v>
      </c>
      <c r="FD21" s="111">
        <v>1</v>
      </c>
      <c r="FE21" s="111">
        <f t="shared" si="42"/>
        <v>13.7</v>
      </c>
      <c r="FF21" s="111"/>
      <c r="FG21" s="111">
        <f t="shared" si="43"/>
        <v>0</v>
      </c>
      <c r="FH21" s="111"/>
      <c r="FI21" s="111">
        <f t="shared" si="70"/>
        <v>0</v>
      </c>
      <c r="FJ21" s="111"/>
      <c r="FK21" s="111">
        <f t="shared" si="84"/>
        <v>0</v>
      </c>
      <c r="FL21" s="111">
        <f t="shared" si="44"/>
        <v>1</v>
      </c>
      <c r="FM21" s="112">
        <f t="shared" si="44"/>
        <v>13.7</v>
      </c>
      <c r="FO21" s="98">
        <v>11</v>
      </c>
      <c r="FP21" s="99">
        <v>2</v>
      </c>
      <c r="FQ21" s="99">
        <f t="shared" si="45"/>
        <v>27.5</v>
      </c>
      <c r="FR21" s="99"/>
      <c r="FS21" s="99">
        <f t="shared" si="46"/>
        <v>0</v>
      </c>
      <c r="FT21" s="99"/>
      <c r="FU21" s="99">
        <f t="shared" si="71"/>
        <v>0</v>
      </c>
      <c r="FV21" s="99"/>
      <c r="FW21" s="99">
        <f t="shared" si="85"/>
        <v>0</v>
      </c>
      <c r="FX21" s="99">
        <f t="shared" si="47"/>
        <v>2</v>
      </c>
      <c r="FY21" s="100">
        <f t="shared" si="47"/>
        <v>27.5</v>
      </c>
      <c r="GA21" s="123">
        <v>11</v>
      </c>
      <c r="GB21" s="104">
        <v>0</v>
      </c>
      <c r="GC21" s="99">
        <f t="shared" si="48"/>
        <v>0</v>
      </c>
      <c r="GD21" s="104">
        <v>0</v>
      </c>
      <c r="GE21" s="99">
        <f t="shared" si="49"/>
        <v>0</v>
      </c>
      <c r="GF21" s="104">
        <v>0</v>
      </c>
      <c r="GG21" s="104">
        <v>0</v>
      </c>
      <c r="GH21" s="104">
        <v>1</v>
      </c>
      <c r="GI21" s="99">
        <f t="shared" si="50"/>
        <v>28.6</v>
      </c>
      <c r="GJ21" s="99">
        <f t="shared" si="51"/>
        <v>1</v>
      </c>
      <c r="GK21" s="100">
        <f t="shared" si="51"/>
        <v>28.6</v>
      </c>
      <c r="GM21" s="98">
        <v>11</v>
      </c>
      <c r="GN21" s="99"/>
      <c r="GO21" s="99">
        <f t="shared" si="52"/>
        <v>0</v>
      </c>
      <c r="GP21" s="99"/>
      <c r="GQ21" s="99">
        <f t="shared" si="53"/>
        <v>0</v>
      </c>
      <c r="GR21" s="99"/>
      <c r="GS21" s="99">
        <f t="shared" si="72"/>
        <v>0</v>
      </c>
      <c r="GT21" s="99"/>
      <c r="GU21" s="99">
        <f t="shared" si="86"/>
        <v>0</v>
      </c>
      <c r="GV21" s="99">
        <f t="shared" si="54"/>
        <v>0</v>
      </c>
      <c r="GW21" s="100">
        <f t="shared" si="54"/>
        <v>0</v>
      </c>
      <c r="GY21" s="98">
        <v>11</v>
      </c>
      <c r="GZ21" s="99">
        <v>3</v>
      </c>
      <c r="HA21" s="99">
        <f t="shared" si="55"/>
        <v>41.2</v>
      </c>
      <c r="HB21" s="99"/>
      <c r="HC21" s="99">
        <f t="shared" si="56"/>
        <v>0</v>
      </c>
      <c r="HD21" s="99"/>
      <c r="HE21" s="99">
        <f t="shared" si="73"/>
        <v>0</v>
      </c>
      <c r="HF21" s="99"/>
      <c r="HG21" s="99">
        <f t="shared" si="87"/>
        <v>0</v>
      </c>
      <c r="HH21" s="99">
        <f t="shared" si="57"/>
        <v>3</v>
      </c>
      <c r="HI21" s="100">
        <f t="shared" si="57"/>
        <v>41.2</v>
      </c>
      <c r="HK21" s="98">
        <v>11</v>
      </c>
      <c r="HL21" s="99">
        <v>0</v>
      </c>
      <c r="HM21" s="99">
        <f t="shared" si="58"/>
        <v>0</v>
      </c>
      <c r="HN21" s="99"/>
      <c r="HO21" s="99">
        <f t="shared" si="59"/>
        <v>0</v>
      </c>
      <c r="HP21" s="99"/>
      <c r="HQ21" s="99">
        <f t="shared" si="74"/>
        <v>0</v>
      </c>
      <c r="HR21" s="99">
        <v>0</v>
      </c>
      <c r="HS21" s="99">
        <f t="shared" si="88"/>
        <v>0</v>
      </c>
      <c r="HT21" s="99">
        <f t="shared" si="60"/>
        <v>0</v>
      </c>
      <c r="HU21" s="100">
        <f t="shared" si="60"/>
        <v>0</v>
      </c>
    </row>
    <row r="22" spans="1:256" s="103" customFormat="1" x14ac:dyDescent="0.25">
      <c r="A22" s="98">
        <v>10</v>
      </c>
      <c r="B22" s="99">
        <f t="shared" si="0"/>
        <v>15</v>
      </c>
      <c r="C22" s="99">
        <f t="shared" si="0"/>
        <v>187.5</v>
      </c>
      <c r="D22" s="99">
        <f t="shared" si="0"/>
        <v>0</v>
      </c>
      <c r="E22" s="99">
        <f t="shared" si="0"/>
        <v>0</v>
      </c>
      <c r="F22" s="99">
        <f t="shared" si="0"/>
        <v>0</v>
      </c>
      <c r="G22" s="99">
        <f t="shared" si="0"/>
        <v>0</v>
      </c>
      <c r="H22" s="99">
        <f t="shared" si="0"/>
        <v>12</v>
      </c>
      <c r="I22" s="99">
        <f t="shared" si="0"/>
        <v>312.39999999999998</v>
      </c>
      <c r="J22" s="99">
        <f t="shared" si="0"/>
        <v>27</v>
      </c>
      <c r="K22" s="100">
        <f t="shared" si="0"/>
        <v>499.9</v>
      </c>
      <c r="L22" s="101"/>
      <c r="M22" s="101"/>
      <c r="N22" s="102"/>
      <c r="O22" s="98">
        <v>10</v>
      </c>
      <c r="P22" s="99">
        <v>2</v>
      </c>
      <c r="Q22" s="99">
        <f t="shared" si="1"/>
        <v>25</v>
      </c>
      <c r="R22" s="99"/>
      <c r="S22" s="99">
        <f t="shared" si="2"/>
        <v>0</v>
      </c>
      <c r="T22" s="99"/>
      <c r="U22" s="99">
        <f t="shared" si="61"/>
        <v>0</v>
      </c>
      <c r="V22" s="99">
        <v>0</v>
      </c>
      <c r="W22" s="99">
        <f t="shared" si="76"/>
        <v>0</v>
      </c>
      <c r="X22" s="99">
        <f t="shared" si="3"/>
        <v>2</v>
      </c>
      <c r="Y22" s="100">
        <f t="shared" si="3"/>
        <v>25</v>
      </c>
      <c r="AA22" s="98">
        <v>10</v>
      </c>
      <c r="AB22" s="99"/>
      <c r="AC22" s="99">
        <f t="shared" si="4"/>
        <v>0</v>
      </c>
      <c r="AD22" s="99"/>
      <c r="AE22" s="99">
        <f t="shared" si="5"/>
        <v>0</v>
      </c>
      <c r="AF22" s="99"/>
      <c r="AG22" s="99">
        <f t="shared" si="62"/>
        <v>0</v>
      </c>
      <c r="AH22" s="99">
        <v>1</v>
      </c>
      <c r="AI22" s="99">
        <f t="shared" si="77"/>
        <v>26</v>
      </c>
      <c r="AJ22" s="99">
        <f t="shared" si="6"/>
        <v>1</v>
      </c>
      <c r="AK22" s="100">
        <f t="shared" si="6"/>
        <v>26</v>
      </c>
      <c r="AM22" s="98">
        <v>10</v>
      </c>
      <c r="AN22" s="99"/>
      <c r="AO22" s="99">
        <f t="shared" si="7"/>
        <v>0</v>
      </c>
      <c r="AP22" s="99"/>
      <c r="AQ22" s="99">
        <f t="shared" si="8"/>
        <v>0</v>
      </c>
      <c r="AR22" s="99"/>
      <c r="AS22" s="99">
        <f t="shared" si="63"/>
        <v>0</v>
      </c>
      <c r="AT22" s="99"/>
      <c r="AU22" s="99">
        <f t="shared" si="78"/>
        <v>0</v>
      </c>
      <c r="AV22" s="99">
        <f t="shared" si="9"/>
        <v>0</v>
      </c>
      <c r="AW22" s="100">
        <f t="shared" si="9"/>
        <v>0</v>
      </c>
      <c r="AY22" s="98">
        <v>10</v>
      </c>
      <c r="AZ22" s="99"/>
      <c r="BA22" s="104">
        <f t="shared" si="10"/>
        <v>0</v>
      </c>
      <c r="BB22" s="99"/>
      <c r="BC22" s="104">
        <f t="shared" si="11"/>
        <v>0</v>
      </c>
      <c r="BD22" s="99"/>
      <c r="BE22" s="99">
        <f t="shared" si="64"/>
        <v>0</v>
      </c>
      <c r="BF22" s="99"/>
      <c r="BG22" s="99">
        <f t="shared" si="79"/>
        <v>0</v>
      </c>
      <c r="BH22" s="99">
        <f t="shared" si="12"/>
        <v>0</v>
      </c>
      <c r="BI22" s="100">
        <f t="shared" si="12"/>
        <v>0</v>
      </c>
      <c r="BK22" s="70">
        <v>10</v>
      </c>
      <c r="BL22" s="106"/>
      <c r="BM22" s="107">
        <f t="shared" si="13"/>
        <v>0</v>
      </c>
      <c r="BN22" s="108"/>
      <c r="BO22" s="107">
        <f t="shared" si="14"/>
        <v>0</v>
      </c>
      <c r="BP22" s="108"/>
      <c r="BQ22" s="107">
        <f t="shared" si="65"/>
        <v>0</v>
      </c>
      <c r="BR22" s="106">
        <v>2</v>
      </c>
      <c r="BS22" s="107">
        <f t="shared" si="80"/>
        <v>52.1</v>
      </c>
      <c r="BT22" s="108">
        <f t="shared" si="15"/>
        <v>2</v>
      </c>
      <c r="BU22" s="109">
        <f t="shared" si="15"/>
        <v>52.1</v>
      </c>
      <c r="BW22" s="110">
        <v>10</v>
      </c>
      <c r="BX22" s="111">
        <v>3</v>
      </c>
      <c r="BY22" s="111">
        <f t="shared" si="16"/>
        <v>37.5</v>
      </c>
      <c r="BZ22" s="111"/>
      <c r="CA22" s="111">
        <f t="shared" si="17"/>
        <v>0</v>
      </c>
      <c r="CB22" s="111"/>
      <c r="CC22" s="111">
        <f t="shared" si="66"/>
        <v>0</v>
      </c>
      <c r="CD22" s="111">
        <v>3</v>
      </c>
      <c r="CE22" s="111">
        <f t="shared" si="81"/>
        <v>78.099999999999994</v>
      </c>
      <c r="CF22" s="111">
        <f t="shared" si="18"/>
        <v>6</v>
      </c>
      <c r="CG22" s="112">
        <f t="shared" si="18"/>
        <v>115.6</v>
      </c>
      <c r="CI22" s="98">
        <v>10</v>
      </c>
      <c r="CJ22" s="99"/>
      <c r="CK22" s="99">
        <f t="shared" si="19"/>
        <v>0</v>
      </c>
      <c r="CL22" s="99"/>
      <c r="CM22" s="99">
        <f t="shared" si="20"/>
        <v>0</v>
      </c>
      <c r="CN22" s="99"/>
      <c r="CO22" s="99">
        <f t="shared" si="67"/>
        <v>0</v>
      </c>
      <c r="CP22" s="99">
        <v>2</v>
      </c>
      <c r="CQ22" s="99">
        <f t="shared" si="82"/>
        <v>52.1</v>
      </c>
      <c r="CR22" s="99">
        <f t="shared" si="21"/>
        <v>2</v>
      </c>
      <c r="CS22" s="100">
        <f t="shared" si="21"/>
        <v>52.1</v>
      </c>
      <c r="CU22" s="68">
        <v>10</v>
      </c>
      <c r="CV22" s="113">
        <v>1</v>
      </c>
      <c r="CW22" s="114">
        <f t="shared" si="22"/>
        <v>12.5</v>
      </c>
      <c r="CX22" s="113"/>
      <c r="CY22" s="114">
        <f t="shared" si="23"/>
        <v>0</v>
      </c>
      <c r="CZ22" s="113"/>
      <c r="DA22" s="114">
        <f t="shared" si="68"/>
        <v>0</v>
      </c>
      <c r="DB22" s="113"/>
      <c r="DC22" s="114">
        <f t="shared" si="24"/>
        <v>0</v>
      </c>
      <c r="DD22" s="113">
        <f t="shared" si="25"/>
        <v>1</v>
      </c>
      <c r="DE22" s="115">
        <f t="shared" si="25"/>
        <v>12.5</v>
      </c>
      <c r="DG22" s="116">
        <v>10</v>
      </c>
      <c r="DH22" s="117">
        <v>0</v>
      </c>
      <c r="DI22" s="117">
        <f t="shared" si="26"/>
        <v>0</v>
      </c>
      <c r="DJ22" s="117"/>
      <c r="DK22" s="117">
        <f t="shared" si="27"/>
        <v>0</v>
      </c>
      <c r="DL22" s="117"/>
      <c r="DM22" s="117">
        <f t="shared" si="28"/>
        <v>0</v>
      </c>
      <c r="DN22" s="117"/>
      <c r="DO22" s="117">
        <f t="shared" si="29"/>
        <v>0</v>
      </c>
      <c r="DP22" s="117">
        <f t="shared" si="30"/>
        <v>0</v>
      </c>
      <c r="DQ22" s="118">
        <f t="shared" si="30"/>
        <v>0</v>
      </c>
      <c r="DS22" s="116">
        <v>10</v>
      </c>
      <c r="DT22" s="117">
        <v>1</v>
      </c>
      <c r="DU22" s="117">
        <f t="shared" si="31"/>
        <v>12.5</v>
      </c>
      <c r="DV22" s="117"/>
      <c r="DW22" s="117">
        <f t="shared" si="32"/>
        <v>0</v>
      </c>
      <c r="DX22" s="117"/>
      <c r="DY22" s="117">
        <f t="shared" si="75"/>
        <v>0</v>
      </c>
      <c r="DZ22" s="117"/>
      <c r="EA22" s="117">
        <f t="shared" si="89"/>
        <v>0</v>
      </c>
      <c r="EB22" s="117">
        <f t="shared" si="33"/>
        <v>1</v>
      </c>
      <c r="EC22" s="118">
        <f t="shared" si="33"/>
        <v>12.5</v>
      </c>
      <c r="EE22" s="98">
        <v>10</v>
      </c>
      <c r="EF22" s="99">
        <v>3</v>
      </c>
      <c r="EG22" s="99">
        <f t="shared" si="34"/>
        <v>37.5</v>
      </c>
      <c r="EH22" s="99"/>
      <c r="EI22" s="99">
        <f t="shared" si="35"/>
        <v>0</v>
      </c>
      <c r="EJ22" s="99"/>
      <c r="EK22" s="99">
        <f t="shared" si="36"/>
        <v>0</v>
      </c>
      <c r="EL22" s="99"/>
      <c r="EM22" s="99">
        <f t="shared" si="37"/>
        <v>0</v>
      </c>
      <c r="EN22" s="99">
        <f t="shared" si="38"/>
        <v>3</v>
      </c>
      <c r="EO22" s="100">
        <f t="shared" si="38"/>
        <v>37.5</v>
      </c>
      <c r="EQ22" s="119">
        <v>10</v>
      </c>
      <c r="ER22" s="120"/>
      <c r="ES22" s="121">
        <f t="shared" si="39"/>
        <v>0</v>
      </c>
      <c r="ET22" s="120"/>
      <c r="EU22" s="121">
        <f t="shared" si="40"/>
        <v>0</v>
      </c>
      <c r="EV22" s="120"/>
      <c r="EW22" s="121">
        <f t="shared" si="69"/>
        <v>0</v>
      </c>
      <c r="EX22" s="120">
        <v>1</v>
      </c>
      <c r="EY22" s="121">
        <f t="shared" si="83"/>
        <v>26</v>
      </c>
      <c r="EZ22" s="120">
        <f t="shared" si="41"/>
        <v>1</v>
      </c>
      <c r="FA22" s="122">
        <f t="shared" si="41"/>
        <v>26</v>
      </c>
      <c r="FC22" s="110">
        <v>10</v>
      </c>
      <c r="FD22" s="111"/>
      <c r="FE22" s="111">
        <f t="shared" si="42"/>
        <v>0</v>
      </c>
      <c r="FF22" s="111"/>
      <c r="FG22" s="111">
        <f t="shared" si="43"/>
        <v>0</v>
      </c>
      <c r="FH22" s="111"/>
      <c r="FI22" s="111">
        <f t="shared" si="70"/>
        <v>0</v>
      </c>
      <c r="FJ22" s="111"/>
      <c r="FK22" s="111">
        <f t="shared" si="84"/>
        <v>0</v>
      </c>
      <c r="FL22" s="111">
        <f t="shared" si="44"/>
        <v>0</v>
      </c>
      <c r="FM22" s="112">
        <f t="shared" si="44"/>
        <v>0</v>
      </c>
      <c r="FO22" s="98">
        <v>10</v>
      </c>
      <c r="FP22" s="99">
        <v>1</v>
      </c>
      <c r="FQ22" s="99">
        <f t="shared" si="45"/>
        <v>12.5</v>
      </c>
      <c r="FR22" s="99"/>
      <c r="FS22" s="99">
        <f t="shared" si="46"/>
        <v>0</v>
      </c>
      <c r="FT22" s="99"/>
      <c r="FU22" s="99">
        <f t="shared" si="71"/>
        <v>0</v>
      </c>
      <c r="FV22" s="99">
        <v>1</v>
      </c>
      <c r="FW22" s="99">
        <f t="shared" si="85"/>
        <v>26</v>
      </c>
      <c r="FX22" s="99">
        <f t="shared" si="47"/>
        <v>2</v>
      </c>
      <c r="FY22" s="100">
        <f t="shared" si="47"/>
        <v>38.5</v>
      </c>
      <c r="GA22" s="123">
        <v>10</v>
      </c>
      <c r="GB22" s="104">
        <v>0</v>
      </c>
      <c r="GC22" s="99">
        <f t="shared" si="48"/>
        <v>0</v>
      </c>
      <c r="GD22" s="104">
        <v>0</v>
      </c>
      <c r="GE22" s="99">
        <f t="shared" si="49"/>
        <v>0</v>
      </c>
      <c r="GF22" s="104">
        <v>0</v>
      </c>
      <c r="GG22" s="104">
        <v>0</v>
      </c>
      <c r="GH22" s="104">
        <v>0</v>
      </c>
      <c r="GI22" s="99">
        <f t="shared" si="50"/>
        <v>0</v>
      </c>
      <c r="GJ22" s="99">
        <f t="shared" si="51"/>
        <v>0</v>
      </c>
      <c r="GK22" s="100">
        <f t="shared" si="51"/>
        <v>0</v>
      </c>
      <c r="GM22" s="98">
        <v>10</v>
      </c>
      <c r="GN22" s="99">
        <v>1</v>
      </c>
      <c r="GO22" s="99">
        <f t="shared" si="52"/>
        <v>12.5</v>
      </c>
      <c r="GP22" s="99"/>
      <c r="GQ22" s="99">
        <f t="shared" si="53"/>
        <v>0</v>
      </c>
      <c r="GR22" s="99"/>
      <c r="GS22" s="99">
        <f t="shared" si="72"/>
        <v>0</v>
      </c>
      <c r="GT22" s="99"/>
      <c r="GU22" s="99">
        <f t="shared" si="86"/>
        <v>0</v>
      </c>
      <c r="GV22" s="99">
        <f t="shared" si="54"/>
        <v>1</v>
      </c>
      <c r="GW22" s="100">
        <f t="shared" si="54"/>
        <v>12.5</v>
      </c>
      <c r="GY22" s="98">
        <v>10</v>
      </c>
      <c r="GZ22" s="99">
        <v>2</v>
      </c>
      <c r="HA22" s="99">
        <f t="shared" si="55"/>
        <v>25</v>
      </c>
      <c r="HB22" s="99"/>
      <c r="HC22" s="99">
        <f t="shared" si="56"/>
        <v>0</v>
      </c>
      <c r="HD22" s="99"/>
      <c r="HE22" s="99">
        <f t="shared" si="73"/>
        <v>0</v>
      </c>
      <c r="HF22" s="99"/>
      <c r="HG22" s="99">
        <f t="shared" si="87"/>
        <v>0</v>
      </c>
      <c r="HH22" s="99">
        <f t="shared" si="57"/>
        <v>2</v>
      </c>
      <c r="HI22" s="100">
        <f t="shared" si="57"/>
        <v>25</v>
      </c>
      <c r="HK22" s="98">
        <v>10</v>
      </c>
      <c r="HL22" s="99">
        <v>1</v>
      </c>
      <c r="HM22" s="99">
        <f t="shared" si="58"/>
        <v>12.5</v>
      </c>
      <c r="HN22" s="99"/>
      <c r="HO22" s="99">
        <f t="shared" si="59"/>
        <v>0</v>
      </c>
      <c r="HP22" s="99"/>
      <c r="HQ22" s="99">
        <f t="shared" si="74"/>
        <v>0</v>
      </c>
      <c r="HR22" s="99">
        <v>2</v>
      </c>
      <c r="HS22" s="99">
        <f t="shared" si="88"/>
        <v>52.1</v>
      </c>
      <c r="HT22" s="99">
        <f t="shared" si="60"/>
        <v>3</v>
      </c>
      <c r="HU22" s="100">
        <f t="shared" si="60"/>
        <v>64.599999999999994</v>
      </c>
    </row>
    <row r="23" spans="1:256" s="103" customFormat="1" x14ac:dyDescent="0.25">
      <c r="A23" s="98">
        <v>9</v>
      </c>
      <c r="B23" s="99">
        <f t="shared" si="0"/>
        <v>6</v>
      </c>
      <c r="C23" s="99">
        <f t="shared" si="0"/>
        <v>67.400000000000006</v>
      </c>
      <c r="D23" s="99">
        <f t="shared" si="0"/>
        <v>1</v>
      </c>
      <c r="E23" s="99">
        <f t="shared" si="0"/>
        <v>11.2</v>
      </c>
      <c r="F23" s="99">
        <f t="shared" si="0"/>
        <v>0</v>
      </c>
      <c r="G23" s="99">
        <f t="shared" si="0"/>
        <v>0</v>
      </c>
      <c r="H23" s="99">
        <f t="shared" si="0"/>
        <v>2</v>
      </c>
      <c r="I23" s="99">
        <f t="shared" si="0"/>
        <v>46.8</v>
      </c>
      <c r="J23" s="99">
        <f t="shared" si="0"/>
        <v>9</v>
      </c>
      <c r="K23" s="100">
        <f t="shared" si="0"/>
        <v>125.4</v>
      </c>
      <c r="L23" s="101"/>
      <c r="M23" s="101"/>
      <c r="N23" s="102"/>
      <c r="O23" s="98">
        <v>9</v>
      </c>
      <c r="P23" s="99">
        <v>0</v>
      </c>
      <c r="Q23" s="99">
        <f t="shared" si="1"/>
        <v>0</v>
      </c>
      <c r="R23" s="99"/>
      <c r="S23" s="99">
        <f t="shared" si="2"/>
        <v>0</v>
      </c>
      <c r="T23" s="99"/>
      <c r="U23" s="99">
        <f t="shared" si="61"/>
        <v>0</v>
      </c>
      <c r="V23" s="99">
        <v>1</v>
      </c>
      <c r="W23" s="99">
        <f t="shared" si="76"/>
        <v>23.4</v>
      </c>
      <c r="X23" s="99">
        <f t="shared" si="3"/>
        <v>1</v>
      </c>
      <c r="Y23" s="100">
        <f t="shared" si="3"/>
        <v>23.4</v>
      </c>
      <c r="AA23" s="98">
        <v>9</v>
      </c>
      <c r="AB23" s="99"/>
      <c r="AC23" s="99">
        <f t="shared" si="4"/>
        <v>0</v>
      </c>
      <c r="AD23" s="99"/>
      <c r="AE23" s="99">
        <f t="shared" si="5"/>
        <v>0</v>
      </c>
      <c r="AF23" s="99"/>
      <c r="AG23" s="99">
        <f t="shared" si="62"/>
        <v>0</v>
      </c>
      <c r="AH23" s="99"/>
      <c r="AI23" s="99">
        <f t="shared" si="77"/>
        <v>0</v>
      </c>
      <c r="AJ23" s="99">
        <f t="shared" si="6"/>
        <v>0</v>
      </c>
      <c r="AK23" s="100">
        <f t="shared" si="6"/>
        <v>0</v>
      </c>
      <c r="AM23" s="98">
        <v>9</v>
      </c>
      <c r="AN23" s="99"/>
      <c r="AO23" s="99">
        <f t="shared" si="7"/>
        <v>0</v>
      </c>
      <c r="AP23" s="99">
        <v>1</v>
      </c>
      <c r="AQ23" s="99">
        <f t="shared" si="8"/>
        <v>11.2</v>
      </c>
      <c r="AR23" s="99"/>
      <c r="AS23" s="99">
        <f t="shared" si="63"/>
        <v>0</v>
      </c>
      <c r="AT23" s="99"/>
      <c r="AU23" s="99">
        <f t="shared" si="78"/>
        <v>0</v>
      </c>
      <c r="AV23" s="99">
        <f t="shared" si="9"/>
        <v>1</v>
      </c>
      <c r="AW23" s="100">
        <f t="shared" si="9"/>
        <v>11.2</v>
      </c>
      <c r="AY23" s="98">
        <v>9</v>
      </c>
      <c r="AZ23" s="99"/>
      <c r="BA23" s="104">
        <f t="shared" si="10"/>
        <v>0</v>
      </c>
      <c r="BB23" s="99"/>
      <c r="BC23" s="104">
        <f t="shared" si="11"/>
        <v>0</v>
      </c>
      <c r="BD23" s="99"/>
      <c r="BE23" s="99">
        <f t="shared" si="64"/>
        <v>0</v>
      </c>
      <c r="BF23" s="99"/>
      <c r="BG23" s="99">
        <f t="shared" si="79"/>
        <v>0</v>
      </c>
      <c r="BH23" s="99">
        <f t="shared" si="12"/>
        <v>0</v>
      </c>
      <c r="BI23" s="100">
        <f t="shared" si="12"/>
        <v>0</v>
      </c>
      <c r="BK23" s="70">
        <v>9</v>
      </c>
      <c r="BL23" s="106"/>
      <c r="BM23" s="107">
        <f t="shared" si="13"/>
        <v>0</v>
      </c>
      <c r="BN23" s="108"/>
      <c r="BO23" s="107">
        <f t="shared" si="14"/>
        <v>0</v>
      </c>
      <c r="BP23" s="108"/>
      <c r="BQ23" s="107">
        <f t="shared" si="65"/>
        <v>0</v>
      </c>
      <c r="BR23" s="106"/>
      <c r="BS23" s="107">
        <f t="shared" si="80"/>
        <v>0</v>
      </c>
      <c r="BT23" s="108">
        <f t="shared" si="15"/>
        <v>0</v>
      </c>
      <c r="BU23" s="109">
        <f t="shared" si="15"/>
        <v>0</v>
      </c>
      <c r="BW23" s="110">
        <v>9</v>
      </c>
      <c r="BX23" s="111">
        <v>2</v>
      </c>
      <c r="BY23" s="111">
        <f t="shared" si="16"/>
        <v>22.5</v>
      </c>
      <c r="BZ23" s="111"/>
      <c r="CA23" s="111">
        <f t="shared" si="17"/>
        <v>0</v>
      </c>
      <c r="CB23" s="111"/>
      <c r="CC23" s="111">
        <f t="shared" si="66"/>
        <v>0</v>
      </c>
      <c r="CD23" s="111">
        <v>1</v>
      </c>
      <c r="CE23" s="111">
        <f t="shared" si="81"/>
        <v>23.4</v>
      </c>
      <c r="CF23" s="111">
        <f t="shared" si="18"/>
        <v>3</v>
      </c>
      <c r="CG23" s="112">
        <f t="shared" si="18"/>
        <v>45.9</v>
      </c>
      <c r="CI23" s="98">
        <v>9</v>
      </c>
      <c r="CJ23" s="99"/>
      <c r="CK23" s="99">
        <f t="shared" si="19"/>
        <v>0</v>
      </c>
      <c r="CL23" s="99"/>
      <c r="CM23" s="99">
        <f t="shared" si="20"/>
        <v>0</v>
      </c>
      <c r="CN23" s="99"/>
      <c r="CO23" s="99">
        <f t="shared" si="67"/>
        <v>0</v>
      </c>
      <c r="CP23" s="99"/>
      <c r="CQ23" s="99">
        <f t="shared" si="82"/>
        <v>0</v>
      </c>
      <c r="CR23" s="99">
        <f t="shared" si="21"/>
        <v>0</v>
      </c>
      <c r="CS23" s="100">
        <f t="shared" si="21"/>
        <v>0</v>
      </c>
      <c r="CU23" s="68">
        <v>9</v>
      </c>
      <c r="CV23" s="113"/>
      <c r="CW23" s="114">
        <f t="shared" si="22"/>
        <v>0</v>
      </c>
      <c r="CX23" s="113"/>
      <c r="CY23" s="114">
        <f t="shared" si="23"/>
        <v>0</v>
      </c>
      <c r="CZ23" s="113"/>
      <c r="DA23" s="114">
        <f t="shared" si="68"/>
        <v>0</v>
      </c>
      <c r="DB23" s="113"/>
      <c r="DC23" s="114">
        <f t="shared" si="24"/>
        <v>0</v>
      </c>
      <c r="DD23" s="113">
        <f t="shared" si="25"/>
        <v>0</v>
      </c>
      <c r="DE23" s="115">
        <f t="shared" si="25"/>
        <v>0</v>
      </c>
      <c r="DG23" s="116">
        <v>9</v>
      </c>
      <c r="DH23" s="117">
        <v>0</v>
      </c>
      <c r="DI23" s="117">
        <f t="shared" si="26"/>
        <v>0</v>
      </c>
      <c r="DJ23" s="117"/>
      <c r="DK23" s="117">
        <f t="shared" si="27"/>
        <v>0</v>
      </c>
      <c r="DL23" s="117"/>
      <c r="DM23" s="117">
        <f t="shared" si="28"/>
        <v>0</v>
      </c>
      <c r="DN23" s="117"/>
      <c r="DO23" s="117">
        <f t="shared" si="29"/>
        <v>0</v>
      </c>
      <c r="DP23" s="117">
        <f t="shared" si="30"/>
        <v>0</v>
      </c>
      <c r="DQ23" s="118">
        <f t="shared" si="30"/>
        <v>0</v>
      </c>
      <c r="DS23" s="116">
        <v>9</v>
      </c>
      <c r="DT23" s="117"/>
      <c r="DU23" s="117">
        <f t="shared" si="31"/>
        <v>0</v>
      </c>
      <c r="DV23" s="117"/>
      <c r="DW23" s="117">
        <f t="shared" si="32"/>
        <v>0</v>
      </c>
      <c r="DX23" s="117"/>
      <c r="DY23" s="117">
        <f t="shared" si="75"/>
        <v>0</v>
      </c>
      <c r="DZ23" s="117"/>
      <c r="EA23" s="117">
        <f t="shared" si="89"/>
        <v>0</v>
      </c>
      <c r="EB23" s="117">
        <f t="shared" si="33"/>
        <v>0</v>
      </c>
      <c r="EC23" s="118">
        <f t="shared" si="33"/>
        <v>0</v>
      </c>
      <c r="EE23" s="98">
        <v>9</v>
      </c>
      <c r="EF23" s="99"/>
      <c r="EG23" s="99">
        <f t="shared" si="34"/>
        <v>0</v>
      </c>
      <c r="EH23" s="99"/>
      <c r="EI23" s="99">
        <f t="shared" si="35"/>
        <v>0</v>
      </c>
      <c r="EJ23" s="99"/>
      <c r="EK23" s="99">
        <f t="shared" si="36"/>
        <v>0</v>
      </c>
      <c r="EL23" s="99"/>
      <c r="EM23" s="99">
        <f t="shared" si="37"/>
        <v>0</v>
      </c>
      <c r="EN23" s="99">
        <f t="shared" si="38"/>
        <v>0</v>
      </c>
      <c r="EO23" s="100">
        <f t="shared" si="38"/>
        <v>0</v>
      </c>
      <c r="EQ23" s="119">
        <v>9</v>
      </c>
      <c r="ER23" s="120">
        <v>1</v>
      </c>
      <c r="ES23" s="121">
        <f t="shared" si="39"/>
        <v>11.2</v>
      </c>
      <c r="ET23" s="120"/>
      <c r="EU23" s="121">
        <f t="shared" si="40"/>
        <v>0</v>
      </c>
      <c r="EV23" s="120"/>
      <c r="EW23" s="121">
        <f t="shared" si="69"/>
        <v>0</v>
      </c>
      <c r="EX23" s="120"/>
      <c r="EY23" s="121">
        <f t="shared" si="83"/>
        <v>0</v>
      </c>
      <c r="EZ23" s="120">
        <f t="shared" si="41"/>
        <v>1</v>
      </c>
      <c r="FA23" s="122">
        <f t="shared" si="41"/>
        <v>11.2</v>
      </c>
      <c r="FC23" s="110">
        <v>9</v>
      </c>
      <c r="FD23" s="111"/>
      <c r="FE23" s="111">
        <f t="shared" si="42"/>
        <v>0</v>
      </c>
      <c r="FF23" s="111"/>
      <c r="FG23" s="111">
        <f t="shared" si="43"/>
        <v>0</v>
      </c>
      <c r="FH23" s="111"/>
      <c r="FI23" s="111">
        <f t="shared" si="70"/>
        <v>0</v>
      </c>
      <c r="FJ23" s="111"/>
      <c r="FK23" s="111">
        <f t="shared" si="84"/>
        <v>0</v>
      </c>
      <c r="FL23" s="111">
        <f t="shared" si="44"/>
        <v>0</v>
      </c>
      <c r="FM23" s="112">
        <f t="shared" si="44"/>
        <v>0</v>
      </c>
      <c r="FO23" s="98">
        <v>9</v>
      </c>
      <c r="FP23" s="99">
        <v>1</v>
      </c>
      <c r="FQ23" s="99">
        <f t="shared" si="45"/>
        <v>11.2</v>
      </c>
      <c r="FR23" s="99"/>
      <c r="FS23" s="99">
        <f t="shared" si="46"/>
        <v>0</v>
      </c>
      <c r="FT23" s="99"/>
      <c r="FU23" s="99">
        <f t="shared" si="71"/>
        <v>0</v>
      </c>
      <c r="FV23" s="99"/>
      <c r="FW23" s="99">
        <f t="shared" si="85"/>
        <v>0</v>
      </c>
      <c r="FX23" s="99">
        <f t="shared" si="47"/>
        <v>1</v>
      </c>
      <c r="FY23" s="100">
        <f t="shared" si="47"/>
        <v>11.2</v>
      </c>
      <c r="GA23" s="123">
        <v>9</v>
      </c>
      <c r="GB23" s="104">
        <v>0</v>
      </c>
      <c r="GC23" s="99">
        <f t="shared" si="48"/>
        <v>0</v>
      </c>
      <c r="GD23" s="104">
        <v>0</v>
      </c>
      <c r="GE23" s="99">
        <f t="shared" si="49"/>
        <v>0</v>
      </c>
      <c r="GF23" s="104">
        <v>0</v>
      </c>
      <c r="GG23" s="104">
        <v>0</v>
      </c>
      <c r="GH23" s="104">
        <v>0</v>
      </c>
      <c r="GI23" s="99">
        <f t="shared" si="50"/>
        <v>0</v>
      </c>
      <c r="GJ23" s="99">
        <f t="shared" si="51"/>
        <v>0</v>
      </c>
      <c r="GK23" s="100">
        <f t="shared" si="51"/>
        <v>0</v>
      </c>
      <c r="GM23" s="98">
        <v>9</v>
      </c>
      <c r="GN23" s="99"/>
      <c r="GO23" s="99">
        <f t="shared" si="52"/>
        <v>0</v>
      </c>
      <c r="GP23" s="99"/>
      <c r="GQ23" s="99">
        <f t="shared" si="53"/>
        <v>0</v>
      </c>
      <c r="GR23" s="99"/>
      <c r="GS23" s="99">
        <f t="shared" si="72"/>
        <v>0</v>
      </c>
      <c r="GT23" s="99"/>
      <c r="GU23" s="99">
        <f t="shared" si="86"/>
        <v>0</v>
      </c>
      <c r="GV23" s="99">
        <f t="shared" si="54"/>
        <v>0</v>
      </c>
      <c r="GW23" s="100">
        <f t="shared" si="54"/>
        <v>0</v>
      </c>
      <c r="GY23" s="98">
        <v>9</v>
      </c>
      <c r="GZ23" s="99">
        <v>2</v>
      </c>
      <c r="HA23" s="99">
        <f t="shared" si="55"/>
        <v>22.5</v>
      </c>
      <c r="HB23" s="99"/>
      <c r="HC23" s="99">
        <f t="shared" si="56"/>
        <v>0</v>
      </c>
      <c r="HD23" s="99"/>
      <c r="HE23" s="99">
        <f t="shared" si="73"/>
        <v>0</v>
      </c>
      <c r="HF23" s="99"/>
      <c r="HG23" s="99">
        <f t="shared" si="87"/>
        <v>0</v>
      </c>
      <c r="HH23" s="99">
        <f t="shared" si="57"/>
        <v>2</v>
      </c>
      <c r="HI23" s="100">
        <f t="shared" si="57"/>
        <v>22.5</v>
      </c>
      <c r="HK23" s="98">
        <v>9</v>
      </c>
      <c r="HL23" s="99">
        <v>0</v>
      </c>
      <c r="HM23" s="99">
        <f t="shared" si="58"/>
        <v>0</v>
      </c>
      <c r="HN23" s="99"/>
      <c r="HO23" s="99">
        <f t="shared" si="59"/>
        <v>0</v>
      </c>
      <c r="HP23" s="99"/>
      <c r="HQ23" s="99">
        <f t="shared" si="74"/>
        <v>0</v>
      </c>
      <c r="HR23" s="99">
        <v>0</v>
      </c>
      <c r="HS23" s="99">
        <f t="shared" si="88"/>
        <v>0</v>
      </c>
      <c r="HT23" s="99">
        <f t="shared" si="60"/>
        <v>0</v>
      </c>
      <c r="HU23" s="100">
        <f t="shared" si="60"/>
        <v>0</v>
      </c>
    </row>
    <row r="24" spans="1:256" s="103" customFormat="1" x14ac:dyDescent="0.25">
      <c r="A24" s="98">
        <v>8</v>
      </c>
      <c r="B24" s="99">
        <f t="shared" si="0"/>
        <v>3</v>
      </c>
      <c r="C24" s="99">
        <f t="shared" si="0"/>
        <v>30</v>
      </c>
      <c r="D24" s="99">
        <f t="shared" si="0"/>
        <v>0</v>
      </c>
      <c r="E24" s="99">
        <f t="shared" si="0"/>
        <v>0</v>
      </c>
      <c r="F24" s="99">
        <f t="shared" si="0"/>
        <v>0</v>
      </c>
      <c r="G24" s="99">
        <f t="shared" si="0"/>
        <v>0</v>
      </c>
      <c r="H24" s="99">
        <f t="shared" si="0"/>
        <v>2</v>
      </c>
      <c r="I24" s="99">
        <f t="shared" si="0"/>
        <v>41.6</v>
      </c>
      <c r="J24" s="99">
        <f t="shared" si="0"/>
        <v>5</v>
      </c>
      <c r="K24" s="100">
        <f t="shared" si="0"/>
        <v>71.599999999999994</v>
      </c>
      <c r="L24" s="101"/>
      <c r="M24" s="101"/>
      <c r="N24" s="102"/>
      <c r="O24" s="98">
        <v>8</v>
      </c>
      <c r="P24" s="99">
        <v>0</v>
      </c>
      <c r="Q24" s="99">
        <f t="shared" si="1"/>
        <v>0</v>
      </c>
      <c r="R24" s="99"/>
      <c r="S24" s="99">
        <f t="shared" si="2"/>
        <v>0</v>
      </c>
      <c r="T24" s="99"/>
      <c r="U24" s="99">
        <f t="shared" si="61"/>
        <v>0</v>
      </c>
      <c r="V24" s="99"/>
      <c r="W24" s="99">
        <f t="shared" si="76"/>
        <v>0</v>
      </c>
      <c r="X24" s="99">
        <f t="shared" si="3"/>
        <v>0</v>
      </c>
      <c r="Y24" s="100">
        <f t="shared" si="3"/>
        <v>0</v>
      </c>
      <c r="AA24" s="98">
        <v>8</v>
      </c>
      <c r="AB24" s="99"/>
      <c r="AC24" s="99">
        <f t="shared" si="4"/>
        <v>0</v>
      </c>
      <c r="AD24" s="99"/>
      <c r="AE24" s="99">
        <f t="shared" si="5"/>
        <v>0</v>
      </c>
      <c r="AF24" s="99"/>
      <c r="AG24" s="99">
        <f t="shared" si="62"/>
        <v>0</v>
      </c>
      <c r="AH24" s="99"/>
      <c r="AI24" s="99">
        <f t="shared" si="77"/>
        <v>0</v>
      </c>
      <c r="AJ24" s="99">
        <f t="shared" si="6"/>
        <v>0</v>
      </c>
      <c r="AK24" s="100">
        <f t="shared" si="6"/>
        <v>0</v>
      </c>
      <c r="AM24" s="98">
        <v>8</v>
      </c>
      <c r="AN24" s="99"/>
      <c r="AO24" s="99">
        <f t="shared" si="7"/>
        <v>0</v>
      </c>
      <c r="AP24" s="99"/>
      <c r="AQ24" s="99">
        <f t="shared" si="8"/>
        <v>0</v>
      </c>
      <c r="AR24" s="99"/>
      <c r="AS24" s="99">
        <f t="shared" si="63"/>
        <v>0</v>
      </c>
      <c r="AT24" s="99"/>
      <c r="AU24" s="99">
        <f t="shared" si="78"/>
        <v>0</v>
      </c>
      <c r="AV24" s="99">
        <f t="shared" si="9"/>
        <v>0</v>
      </c>
      <c r="AW24" s="100">
        <f t="shared" si="9"/>
        <v>0</v>
      </c>
      <c r="AY24" s="98">
        <v>8</v>
      </c>
      <c r="AZ24" s="99"/>
      <c r="BA24" s="104">
        <f t="shared" si="10"/>
        <v>0</v>
      </c>
      <c r="BB24" s="99"/>
      <c r="BC24" s="104">
        <f t="shared" si="11"/>
        <v>0</v>
      </c>
      <c r="BD24" s="99"/>
      <c r="BE24" s="99">
        <f t="shared" si="64"/>
        <v>0</v>
      </c>
      <c r="BF24" s="99"/>
      <c r="BG24" s="99">
        <f t="shared" si="79"/>
        <v>0</v>
      </c>
      <c r="BH24" s="99">
        <f t="shared" si="12"/>
        <v>0</v>
      </c>
      <c r="BI24" s="100">
        <f t="shared" si="12"/>
        <v>0</v>
      </c>
      <c r="BK24" s="70">
        <v>8</v>
      </c>
      <c r="BL24" s="106"/>
      <c r="BM24" s="107">
        <f t="shared" si="13"/>
        <v>0</v>
      </c>
      <c r="BN24" s="108"/>
      <c r="BO24" s="107">
        <f t="shared" si="14"/>
        <v>0</v>
      </c>
      <c r="BP24" s="108"/>
      <c r="BQ24" s="107">
        <f t="shared" si="65"/>
        <v>0</v>
      </c>
      <c r="BR24" s="106">
        <v>1</v>
      </c>
      <c r="BS24" s="107">
        <f t="shared" si="80"/>
        <v>20.8</v>
      </c>
      <c r="BT24" s="108">
        <f t="shared" si="15"/>
        <v>1</v>
      </c>
      <c r="BU24" s="109">
        <f t="shared" si="15"/>
        <v>20.8</v>
      </c>
      <c r="BW24" s="110">
        <v>8</v>
      </c>
      <c r="BX24" s="111">
        <v>2</v>
      </c>
      <c r="BY24" s="111">
        <f t="shared" si="16"/>
        <v>20</v>
      </c>
      <c r="BZ24" s="111"/>
      <c r="CA24" s="111">
        <f t="shared" si="17"/>
        <v>0</v>
      </c>
      <c r="CB24" s="111"/>
      <c r="CC24" s="111">
        <f t="shared" si="66"/>
        <v>0</v>
      </c>
      <c r="CD24" s="111">
        <v>1</v>
      </c>
      <c r="CE24" s="111">
        <f t="shared" si="81"/>
        <v>20.8</v>
      </c>
      <c r="CF24" s="111">
        <f t="shared" si="18"/>
        <v>3</v>
      </c>
      <c r="CG24" s="112">
        <f t="shared" si="18"/>
        <v>40.799999999999997</v>
      </c>
      <c r="CI24" s="98">
        <v>8</v>
      </c>
      <c r="CJ24" s="99"/>
      <c r="CK24" s="99">
        <f t="shared" si="19"/>
        <v>0</v>
      </c>
      <c r="CL24" s="99"/>
      <c r="CM24" s="99">
        <f t="shared" si="20"/>
        <v>0</v>
      </c>
      <c r="CN24" s="99"/>
      <c r="CO24" s="99">
        <f t="shared" si="67"/>
        <v>0</v>
      </c>
      <c r="CP24" s="99"/>
      <c r="CQ24" s="99">
        <f t="shared" si="82"/>
        <v>0</v>
      </c>
      <c r="CR24" s="99">
        <f t="shared" si="21"/>
        <v>0</v>
      </c>
      <c r="CS24" s="100">
        <f t="shared" si="21"/>
        <v>0</v>
      </c>
      <c r="CU24" s="68">
        <v>8</v>
      </c>
      <c r="CV24" s="113"/>
      <c r="CW24" s="114">
        <f t="shared" si="22"/>
        <v>0</v>
      </c>
      <c r="CX24" s="113"/>
      <c r="CY24" s="114">
        <f t="shared" si="23"/>
        <v>0</v>
      </c>
      <c r="CZ24" s="113"/>
      <c r="DA24" s="114">
        <f t="shared" si="68"/>
        <v>0</v>
      </c>
      <c r="DB24" s="113"/>
      <c r="DC24" s="114">
        <f t="shared" si="24"/>
        <v>0</v>
      </c>
      <c r="DD24" s="113">
        <f t="shared" si="25"/>
        <v>0</v>
      </c>
      <c r="DE24" s="115">
        <f t="shared" si="25"/>
        <v>0</v>
      </c>
      <c r="DG24" s="116">
        <v>8</v>
      </c>
      <c r="DH24" s="117">
        <v>0</v>
      </c>
      <c r="DI24" s="117">
        <f t="shared" si="26"/>
        <v>0</v>
      </c>
      <c r="DJ24" s="117"/>
      <c r="DK24" s="117">
        <f t="shared" si="27"/>
        <v>0</v>
      </c>
      <c r="DL24" s="117"/>
      <c r="DM24" s="117">
        <f t="shared" si="28"/>
        <v>0</v>
      </c>
      <c r="DN24" s="117"/>
      <c r="DO24" s="117">
        <f t="shared" si="29"/>
        <v>0</v>
      </c>
      <c r="DP24" s="117">
        <f t="shared" si="30"/>
        <v>0</v>
      </c>
      <c r="DQ24" s="118">
        <f t="shared" si="30"/>
        <v>0</v>
      </c>
      <c r="DS24" s="116">
        <v>8</v>
      </c>
      <c r="DT24" s="117"/>
      <c r="DU24" s="117">
        <f t="shared" si="31"/>
        <v>0</v>
      </c>
      <c r="DV24" s="117"/>
      <c r="DW24" s="117">
        <f t="shared" si="32"/>
        <v>0</v>
      </c>
      <c r="DX24" s="117"/>
      <c r="DY24" s="117">
        <f t="shared" si="75"/>
        <v>0</v>
      </c>
      <c r="DZ24" s="117"/>
      <c r="EA24" s="117">
        <f t="shared" si="89"/>
        <v>0</v>
      </c>
      <c r="EB24" s="117">
        <f t="shared" si="33"/>
        <v>0</v>
      </c>
      <c r="EC24" s="118">
        <f t="shared" si="33"/>
        <v>0</v>
      </c>
      <c r="EE24" s="98">
        <v>8</v>
      </c>
      <c r="EF24" s="99"/>
      <c r="EG24" s="99">
        <f t="shared" si="34"/>
        <v>0</v>
      </c>
      <c r="EH24" s="99"/>
      <c r="EI24" s="99">
        <f t="shared" si="35"/>
        <v>0</v>
      </c>
      <c r="EJ24" s="99"/>
      <c r="EK24" s="99">
        <f t="shared" si="36"/>
        <v>0</v>
      </c>
      <c r="EL24" s="99"/>
      <c r="EM24" s="99">
        <f t="shared" si="37"/>
        <v>0</v>
      </c>
      <c r="EN24" s="99">
        <f t="shared" si="38"/>
        <v>0</v>
      </c>
      <c r="EO24" s="100">
        <f t="shared" si="38"/>
        <v>0</v>
      </c>
      <c r="EQ24" s="119">
        <v>8</v>
      </c>
      <c r="ER24" s="120"/>
      <c r="ES24" s="121">
        <f t="shared" si="39"/>
        <v>0</v>
      </c>
      <c r="ET24" s="120"/>
      <c r="EU24" s="121">
        <f t="shared" si="40"/>
        <v>0</v>
      </c>
      <c r="EV24" s="120"/>
      <c r="EW24" s="121">
        <f t="shared" si="69"/>
        <v>0</v>
      </c>
      <c r="EX24" s="120"/>
      <c r="EY24" s="121">
        <f t="shared" si="83"/>
        <v>0</v>
      </c>
      <c r="EZ24" s="120">
        <f t="shared" si="41"/>
        <v>0</v>
      </c>
      <c r="FA24" s="122">
        <f t="shared" si="41"/>
        <v>0</v>
      </c>
      <c r="FC24" s="110">
        <v>8</v>
      </c>
      <c r="FD24" s="111"/>
      <c r="FE24" s="111">
        <f t="shared" si="42"/>
        <v>0</v>
      </c>
      <c r="FF24" s="111"/>
      <c r="FG24" s="111">
        <f t="shared" si="43"/>
        <v>0</v>
      </c>
      <c r="FH24" s="111"/>
      <c r="FI24" s="111">
        <f t="shared" si="70"/>
        <v>0</v>
      </c>
      <c r="FJ24" s="111"/>
      <c r="FK24" s="111">
        <f t="shared" si="84"/>
        <v>0</v>
      </c>
      <c r="FL24" s="111">
        <f t="shared" si="44"/>
        <v>0</v>
      </c>
      <c r="FM24" s="112">
        <f t="shared" si="44"/>
        <v>0</v>
      </c>
      <c r="FO24" s="98">
        <v>8</v>
      </c>
      <c r="FP24" s="99"/>
      <c r="FQ24" s="99">
        <f t="shared" si="45"/>
        <v>0</v>
      </c>
      <c r="FR24" s="99"/>
      <c r="FS24" s="99">
        <f t="shared" si="46"/>
        <v>0</v>
      </c>
      <c r="FT24" s="99"/>
      <c r="FU24" s="99">
        <f t="shared" si="71"/>
        <v>0</v>
      </c>
      <c r="FV24" s="99"/>
      <c r="FW24" s="99">
        <f t="shared" si="85"/>
        <v>0</v>
      </c>
      <c r="FX24" s="99">
        <f t="shared" si="47"/>
        <v>0</v>
      </c>
      <c r="FY24" s="100">
        <f t="shared" si="47"/>
        <v>0</v>
      </c>
      <c r="GA24" s="123">
        <v>8</v>
      </c>
      <c r="GB24" s="104">
        <v>0</v>
      </c>
      <c r="GC24" s="99">
        <f t="shared" si="48"/>
        <v>0</v>
      </c>
      <c r="GD24" s="104">
        <v>0</v>
      </c>
      <c r="GE24" s="99">
        <f t="shared" si="49"/>
        <v>0</v>
      </c>
      <c r="GF24" s="104">
        <v>0</v>
      </c>
      <c r="GG24" s="104">
        <v>0</v>
      </c>
      <c r="GH24" s="104">
        <v>0</v>
      </c>
      <c r="GI24" s="99">
        <f t="shared" si="50"/>
        <v>0</v>
      </c>
      <c r="GJ24" s="99">
        <f t="shared" si="51"/>
        <v>0</v>
      </c>
      <c r="GK24" s="100">
        <f t="shared" si="51"/>
        <v>0</v>
      </c>
      <c r="GM24" s="98">
        <v>8</v>
      </c>
      <c r="GN24" s="99"/>
      <c r="GO24" s="99">
        <f t="shared" si="52"/>
        <v>0</v>
      </c>
      <c r="GP24" s="99"/>
      <c r="GQ24" s="99">
        <f t="shared" si="53"/>
        <v>0</v>
      </c>
      <c r="GR24" s="99"/>
      <c r="GS24" s="99">
        <f t="shared" si="72"/>
        <v>0</v>
      </c>
      <c r="GT24" s="99"/>
      <c r="GU24" s="99">
        <f t="shared" si="86"/>
        <v>0</v>
      </c>
      <c r="GV24" s="99">
        <f t="shared" si="54"/>
        <v>0</v>
      </c>
      <c r="GW24" s="100">
        <f t="shared" si="54"/>
        <v>0</v>
      </c>
      <c r="GY24" s="98">
        <v>8</v>
      </c>
      <c r="GZ24" s="99">
        <v>1</v>
      </c>
      <c r="HA24" s="99">
        <f t="shared" si="55"/>
        <v>10</v>
      </c>
      <c r="HB24" s="99"/>
      <c r="HC24" s="99">
        <f t="shared" si="56"/>
        <v>0</v>
      </c>
      <c r="HD24" s="99"/>
      <c r="HE24" s="99">
        <f t="shared" si="73"/>
        <v>0</v>
      </c>
      <c r="HF24" s="99"/>
      <c r="HG24" s="99">
        <f t="shared" si="87"/>
        <v>0</v>
      </c>
      <c r="HH24" s="99">
        <f t="shared" si="57"/>
        <v>1</v>
      </c>
      <c r="HI24" s="100">
        <f t="shared" si="57"/>
        <v>10</v>
      </c>
      <c r="HK24" s="98">
        <v>8</v>
      </c>
      <c r="HL24" s="99">
        <v>0</v>
      </c>
      <c r="HM24" s="99">
        <f t="shared" si="58"/>
        <v>0</v>
      </c>
      <c r="HN24" s="99"/>
      <c r="HO24" s="99">
        <f t="shared" si="59"/>
        <v>0</v>
      </c>
      <c r="HP24" s="99"/>
      <c r="HQ24" s="99">
        <f t="shared" si="74"/>
        <v>0</v>
      </c>
      <c r="HR24" s="99">
        <v>0</v>
      </c>
      <c r="HS24" s="99">
        <f t="shared" si="88"/>
        <v>0</v>
      </c>
      <c r="HT24" s="99">
        <f t="shared" si="60"/>
        <v>0</v>
      </c>
      <c r="HU24" s="100">
        <f t="shared" si="60"/>
        <v>0</v>
      </c>
    </row>
    <row r="25" spans="1:256" s="99" customFormat="1" x14ac:dyDescent="0.25">
      <c r="A25" s="98">
        <v>7</v>
      </c>
      <c r="B25" s="99">
        <f t="shared" si="0"/>
        <v>2</v>
      </c>
      <c r="C25" s="99">
        <f t="shared" si="0"/>
        <v>17.399999999999999</v>
      </c>
      <c r="D25" s="99">
        <f t="shared" si="0"/>
        <v>0</v>
      </c>
      <c r="E25" s="99">
        <f t="shared" si="0"/>
        <v>0</v>
      </c>
      <c r="F25" s="99">
        <f t="shared" si="0"/>
        <v>0</v>
      </c>
      <c r="G25" s="99">
        <f t="shared" si="0"/>
        <v>0</v>
      </c>
      <c r="H25" s="99">
        <f t="shared" si="0"/>
        <v>0</v>
      </c>
      <c r="I25" s="99">
        <f t="shared" si="0"/>
        <v>0</v>
      </c>
      <c r="J25" s="99">
        <f t="shared" si="0"/>
        <v>2</v>
      </c>
      <c r="K25" s="100">
        <f t="shared" si="0"/>
        <v>17.399999999999999</v>
      </c>
      <c r="L25" s="101"/>
      <c r="M25" s="101"/>
      <c r="N25" s="102"/>
      <c r="O25" s="98">
        <v>7</v>
      </c>
      <c r="P25" s="99">
        <v>0</v>
      </c>
      <c r="Q25" s="99">
        <f t="shared" si="1"/>
        <v>0</v>
      </c>
      <c r="S25" s="99">
        <f t="shared" si="2"/>
        <v>0</v>
      </c>
      <c r="U25" s="99">
        <f t="shared" si="61"/>
        <v>0</v>
      </c>
      <c r="W25" s="99">
        <f t="shared" si="76"/>
        <v>0</v>
      </c>
      <c r="X25" s="99">
        <f t="shared" si="3"/>
        <v>0</v>
      </c>
      <c r="Y25" s="100">
        <f t="shared" si="3"/>
        <v>0</v>
      </c>
      <c r="Z25" s="103"/>
      <c r="AA25" s="98">
        <v>7</v>
      </c>
      <c r="AC25" s="99">
        <f t="shared" si="4"/>
        <v>0</v>
      </c>
      <c r="AE25" s="99">
        <f t="shared" si="5"/>
        <v>0</v>
      </c>
      <c r="AG25" s="99">
        <f t="shared" si="62"/>
        <v>0</v>
      </c>
      <c r="AI25" s="99">
        <f t="shared" si="77"/>
        <v>0</v>
      </c>
      <c r="AJ25" s="99">
        <f t="shared" si="6"/>
        <v>0</v>
      </c>
      <c r="AK25" s="100">
        <f t="shared" si="6"/>
        <v>0</v>
      </c>
      <c r="AL25" s="103"/>
      <c r="AM25" s="98">
        <v>7</v>
      </c>
      <c r="AO25" s="99">
        <f t="shared" si="7"/>
        <v>0</v>
      </c>
      <c r="AQ25" s="99">
        <f t="shared" si="8"/>
        <v>0</v>
      </c>
      <c r="AS25" s="99">
        <f t="shared" si="63"/>
        <v>0</v>
      </c>
      <c r="AU25" s="99">
        <f t="shared" si="78"/>
        <v>0</v>
      </c>
      <c r="AV25" s="99">
        <f t="shared" si="9"/>
        <v>0</v>
      </c>
      <c r="AW25" s="100">
        <f t="shared" si="9"/>
        <v>0</v>
      </c>
      <c r="AX25" s="103"/>
      <c r="AY25" s="98">
        <v>7</v>
      </c>
      <c r="BA25" s="104">
        <f t="shared" si="10"/>
        <v>0</v>
      </c>
      <c r="BC25" s="104">
        <f t="shared" si="11"/>
        <v>0</v>
      </c>
      <c r="BE25" s="99">
        <f t="shared" si="64"/>
        <v>0</v>
      </c>
      <c r="BG25" s="99">
        <f t="shared" si="79"/>
        <v>0</v>
      </c>
      <c r="BH25" s="99">
        <f t="shared" si="12"/>
        <v>0</v>
      </c>
      <c r="BI25" s="100">
        <f t="shared" si="12"/>
        <v>0</v>
      </c>
      <c r="BJ25" s="103"/>
      <c r="BK25" s="70">
        <v>7</v>
      </c>
      <c r="BL25" s="106"/>
      <c r="BM25" s="107">
        <f t="shared" si="13"/>
        <v>0</v>
      </c>
      <c r="BN25" s="108"/>
      <c r="BO25" s="107">
        <f t="shared" si="14"/>
        <v>0</v>
      </c>
      <c r="BP25" s="108"/>
      <c r="BQ25" s="107">
        <f t="shared" si="65"/>
        <v>0</v>
      </c>
      <c r="BR25" s="106"/>
      <c r="BS25" s="107">
        <f t="shared" si="80"/>
        <v>0</v>
      </c>
      <c r="BT25" s="108">
        <f t="shared" si="15"/>
        <v>0</v>
      </c>
      <c r="BU25" s="109">
        <f t="shared" si="15"/>
        <v>0</v>
      </c>
      <c r="BV25" s="103"/>
      <c r="BW25" s="110">
        <v>7</v>
      </c>
      <c r="BX25" s="111"/>
      <c r="BY25" s="111">
        <f t="shared" si="16"/>
        <v>0</v>
      </c>
      <c r="BZ25" s="111"/>
      <c r="CA25" s="111">
        <f t="shared" si="17"/>
        <v>0</v>
      </c>
      <c r="CB25" s="111"/>
      <c r="CC25" s="111">
        <f t="shared" si="66"/>
        <v>0</v>
      </c>
      <c r="CD25" s="111"/>
      <c r="CE25" s="111">
        <f t="shared" si="81"/>
        <v>0</v>
      </c>
      <c r="CF25" s="111">
        <f t="shared" si="18"/>
        <v>0</v>
      </c>
      <c r="CG25" s="112">
        <f t="shared" si="18"/>
        <v>0</v>
      </c>
      <c r="CH25" s="103"/>
      <c r="CI25" s="98">
        <v>7</v>
      </c>
      <c r="CK25" s="99">
        <f t="shared" si="19"/>
        <v>0</v>
      </c>
      <c r="CM25" s="99">
        <f t="shared" si="20"/>
        <v>0</v>
      </c>
      <c r="CO25" s="99">
        <f t="shared" si="67"/>
        <v>0</v>
      </c>
      <c r="CQ25" s="99">
        <f t="shared" si="82"/>
        <v>0</v>
      </c>
      <c r="CR25" s="99">
        <f t="shared" si="21"/>
        <v>0</v>
      </c>
      <c r="CS25" s="100">
        <f t="shared" si="21"/>
        <v>0</v>
      </c>
      <c r="CT25" s="103"/>
      <c r="CU25" s="68">
        <v>7</v>
      </c>
      <c r="CV25" s="113"/>
      <c r="CW25" s="114">
        <f t="shared" si="22"/>
        <v>0</v>
      </c>
      <c r="CX25" s="113"/>
      <c r="CY25" s="114">
        <f t="shared" si="23"/>
        <v>0</v>
      </c>
      <c r="CZ25" s="113"/>
      <c r="DA25" s="114">
        <f t="shared" si="68"/>
        <v>0</v>
      </c>
      <c r="DB25" s="113"/>
      <c r="DC25" s="114">
        <f t="shared" si="24"/>
        <v>0</v>
      </c>
      <c r="DD25" s="113">
        <f t="shared" si="25"/>
        <v>0</v>
      </c>
      <c r="DE25" s="115">
        <f t="shared" si="25"/>
        <v>0</v>
      </c>
      <c r="DF25" s="103"/>
      <c r="DG25" s="116">
        <v>7</v>
      </c>
      <c r="DH25" s="117">
        <v>0</v>
      </c>
      <c r="DI25" s="117">
        <f t="shared" si="26"/>
        <v>0</v>
      </c>
      <c r="DJ25" s="117"/>
      <c r="DK25" s="117">
        <f t="shared" si="27"/>
        <v>0</v>
      </c>
      <c r="DL25" s="117"/>
      <c r="DM25" s="117">
        <f t="shared" si="28"/>
        <v>0</v>
      </c>
      <c r="DN25" s="117"/>
      <c r="DO25" s="117">
        <f t="shared" si="29"/>
        <v>0</v>
      </c>
      <c r="DP25" s="117">
        <f t="shared" si="30"/>
        <v>0</v>
      </c>
      <c r="DQ25" s="118">
        <f t="shared" si="30"/>
        <v>0</v>
      </c>
      <c r="DR25" s="103"/>
      <c r="DS25" s="116">
        <v>7</v>
      </c>
      <c r="DT25" s="117"/>
      <c r="DU25" s="117">
        <f t="shared" si="31"/>
        <v>0</v>
      </c>
      <c r="DV25" s="117"/>
      <c r="DW25" s="117">
        <f t="shared" si="32"/>
        <v>0</v>
      </c>
      <c r="DX25" s="117"/>
      <c r="DY25" s="117">
        <f t="shared" si="75"/>
        <v>0</v>
      </c>
      <c r="DZ25" s="117"/>
      <c r="EA25" s="117">
        <f t="shared" si="89"/>
        <v>0</v>
      </c>
      <c r="EB25" s="117">
        <f t="shared" si="33"/>
        <v>0</v>
      </c>
      <c r="EC25" s="118">
        <f t="shared" si="33"/>
        <v>0</v>
      </c>
      <c r="ED25" s="103"/>
      <c r="EE25" s="98">
        <v>7</v>
      </c>
      <c r="EG25" s="99">
        <f t="shared" si="34"/>
        <v>0</v>
      </c>
      <c r="EI25" s="99">
        <f t="shared" si="35"/>
        <v>0</v>
      </c>
      <c r="EK25" s="99">
        <f t="shared" si="36"/>
        <v>0</v>
      </c>
      <c r="EM25" s="99">
        <f t="shared" si="37"/>
        <v>0</v>
      </c>
      <c r="EN25" s="99">
        <f t="shared" si="38"/>
        <v>0</v>
      </c>
      <c r="EO25" s="100">
        <f t="shared" si="38"/>
        <v>0</v>
      </c>
      <c r="EP25" s="103"/>
      <c r="EQ25" s="119">
        <v>7</v>
      </c>
      <c r="ER25" s="120"/>
      <c r="ES25" s="121">
        <f t="shared" si="39"/>
        <v>0</v>
      </c>
      <c r="ET25" s="120"/>
      <c r="EU25" s="121">
        <f t="shared" si="40"/>
        <v>0</v>
      </c>
      <c r="EV25" s="120"/>
      <c r="EW25" s="121">
        <f t="shared" si="69"/>
        <v>0</v>
      </c>
      <c r="EX25" s="120"/>
      <c r="EY25" s="121">
        <f t="shared" si="83"/>
        <v>0</v>
      </c>
      <c r="EZ25" s="120">
        <f t="shared" si="41"/>
        <v>0</v>
      </c>
      <c r="FA25" s="122">
        <f t="shared" si="41"/>
        <v>0</v>
      </c>
      <c r="FB25" s="103"/>
      <c r="FC25" s="110">
        <v>7</v>
      </c>
      <c r="FD25" s="111">
        <v>1</v>
      </c>
      <c r="FE25" s="111">
        <f t="shared" si="42"/>
        <v>8.6999999999999993</v>
      </c>
      <c r="FF25" s="111"/>
      <c r="FG25" s="111">
        <f t="shared" si="43"/>
        <v>0</v>
      </c>
      <c r="FH25" s="111"/>
      <c r="FI25" s="111">
        <f t="shared" si="70"/>
        <v>0</v>
      </c>
      <c r="FJ25" s="111"/>
      <c r="FK25" s="111">
        <f t="shared" si="84"/>
        <v>0</v>
      </c>
      <c r="FL25" s="111">
        <f t="shared" si="44"/>
        <v>1</v>
      </c>
      <c r="FM25" s="112">
        <f t="shared" si="44"/>
        <v>8.6999999999999993</v>
      </c>
      <c r="FN25" s="103"/>
      <c r="FO25" s="98">
        <v>7</v>
      </c>
      <c r="FQ25" s="99">
        <f t="shared" si="45"/>
        <v>0</v>
      </c>
      <c r="FS25" s="99">
        <f t="shared" si="46"/>
        <v>0</v>
      </c>
      <c r="FU25" s="99">
        <f t="shared" si="71"/>
        <v>0</v>
      </c>
      <c r="FW25" s="99">
        <f t="shared" si="85"/>
        <v>0</v>
      </c>
      <c r="FX25" s="99">
        <f t="shared" si="47"/>
        <v>0</v>
      </c>
      <c r="FY25" s="100">
        <f t="shared" si="47"/>
        <v>0</v>
      </c>
      <c r="FZ25" s="103"/>
      <c r="GA25" s="123">
        <v>7</v>
      </c>
      <c r="GB25" s="104">
        <v>0</v>
      </c>
      <c r="GC25" s="99">
        <f t="shared" si="48"/>
        <v>0</v>
      </c>
      <c r="GD25" s="104">
        <v>0</v>
      </c>
      <c r="GE25" s="99">
        <f t="shared" si="49"/>
        <v>0</v>
      </c>
      <c r="GF25" s="104">
        <v>0</v>
      </c>
      <c r="GG25" s="104">
        <v>0</v>
      </c>
      <c r="GH25" s="104">
        <v>0</v>
      </c>
      <c r="GI25" s="99">
        <f t="shared" si="50"/>
        <v>0</v>
      </c>
      <c r="GJ25" s="99">
        <f t="shared" si="51"/>
        <v>0</v>
      </c>
      <c r="GK25" s="100">
        <f t="shared" si="51"/>
        <v>0</v>
      </c>
      <c r="GL25" s="103"/>
      <c r="GM25" s="98">
        <v>7</v>
      </c>
      <c r="GO25" s="99">
        <f t="shared" si="52"/>
        <v>0</v>
      </c>
      <c r="GQ25" s="99">
        <f t="shared" si="53"/>
        <v>0</v>
      </c>
      <c r="GS25" s="99">
        <f t="shared" si="72"/>
        <v>0</v>
      </c>
      <c r="GU25" s="99">
        <f t="shared" si="86"/>
        <v>0</v>
      </c>
      <c r="GV25" s="99">
        <f t="shared" si="54"/>
        <v>0</v>
      </c>
      <c r="GW25" s="100">
        <f t="shared" si="54"/>
        <v>0</v>
      </c>
      <c r="GX25" s="103"/>
      <c r="GY25" s="98">
        <v>7</v>
      </c>
      <c r="GZ25" s="99">
        <v>1</v>
      </c>
      <c r="HA25" s="99">
        <f t="shared" si="55"/>
        <v>8.6999999999999993</v>
      </c>
      <c r="HC25" s="99">
        <f t="shared" si="56"/>
        <v>0</v>
      </c>
      <c r="HE25" s="99">
        <f t="shared" si="73"/>
        <v>0</v>
      </c>
      <c r="HG25" s="99">
        <f t="shared" si="87"/>
        <v>0</v>
      </c>
      <c r="HH25" s="99">
        <f t="shared" si="57"/>
        <v>1</v>
      </c>
      <c r="HI25" s="100">
        <f t="shared" si="57"/>
        <v>8.6999999999999993</v>
      </c>
      <c r="HJ25" s="103"/>
      <c r="HK25" s="98">
        <v>7</v>
      </c>
      <c r="HL25" s="99">
        <v>0</v>
      </c>
      <c r="HM25" s="99">
        <f t="shared" si="58"/>
        <v>0</v>
      </c>
      <c r="HO25" s="99">
        <f t="shared" si="59"/>
        <v>0</v>
      </c>
      <c r="HQ25" s="99">
        <f t="shared" si="74"/>
        <v>0</v>
      </c>
      <c r="HR25" s="99">
        <v>0</v>
      </c>
      <c r="HS25" s="99">
        <f t="shared" si="88"/>
        <v>0</v>
      </c>
      <c r="HT25" s="99">
        <f t="shared" si="60"/>
        <v>0</v>
      </c>
      <c r="HU25" s="100">
        <f t="shared" si="60"/>
        <v>0</v>
      </c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  <c r="IH25" s="103"/>
      <c r="II25" s="103"/>
      <c r="IJ25" s="103"/>
      <c r="IK25" s="103"/>
      <c r="IL25" s="103"/>
      <c r="IM25" s="103"/>
      <c r="IN25" s="103"/>
      <c r="IO25" s="103"/>
      <c r="IP25" s="103"/>
      <c r="IQ25" s="103"/>
      <c r="IR25" s="103"/>
      <c r="IS25" s="103"/>
      <c r="IT25" s="103"/>
      <c r="IU25" s="103"/>
      <c r="IV25" s="103"/>
    </row>
    <row r="26" spans="1:256" s="99" customFormat="1" x14ac:dyDescent="0.25">
      <c r="A26" s="98">
        <v>6</v>
      </c>
      <c r="B26" s="99">
        <f t="shared" si="0"/>
        <v>2</v>
      </c>
      <c r="C26" s="99">
        <f t="shared" si="0"/>
        <v>15</v>
      </c>
      <c r="D26" s="99">
        <f t="shared" si="0"/>
        <v>0</v>
      </c>
      <c r="E26" s="99">
        <f t="shared" si="0"/>
        <v>0</v>
      </c>
      <c r="F26" s="99">
        <f t="shared" si="0"/>
        <v>0</v>
      </c>
      <c r="G26" s="99">
        <f t="shared" si="0"/>
        <v>0</v>
      </c>
      <c r="H26" s="99">
        <f t="shared" si="0"/>
        <v>0</v>
      </c>
      <c r="I26" s="99">
        <f t="shared" si="0"/>
        <v>0</v>
      </c>
      <c r="J26" s="99">
        <f t="shared" si="0"/>
        <v>2</v>
      </c>
      <c r="K26" s="100">
        <f t="shared" si="0"/>
        <v>15</v>
      </c>
      <c r="L26" s="101"/>
      <c r="M26" s="101"/>
      <c r="N26" s="102"/>
      <c r="O26" s="98">
        <v>6</v>
      </c>
      <c r="P26" s="99">
        <v>0</v>
      </c>
      <c r="Q26" s="99">
        <f t="shared" si="1"/>
        <v>0</v>
      </c>
      <c r="S26" s="99">
        <f t="shared" si="2"/>
        <v>0</v>
      </c>
      <c r="U26" s="99">
        <f t="shared" si="61"/>
        <v>0</v>
      </c>
      <c r="W26" s="99">
        <f t="shared" si="76"/>
        <v>0</v>
      </c>
      <c r="X26" s="99">
        <f t="shared" si="3"/>
        <v>0</v>
      </c>
      <c r="Y26" s="100">
        <f t="shared" si="3"/>
        <v>0</v>
      </c>
      <c r="Z26" s="103"/>
      <c r="AA26" s="98">
        <v>6</v>
      </c>
      <c r="AC26" s="99">
        <f t="shared" si="4"/>
        <v>0</v>
      </c>
      <c r="AE26" s="99">
        <f t="shared" si="5"/>
        <v>0</v>
      </c>
      <c r="AG26" s="99">
        <f t="shared" si="62"/>
        <v>0</v>
      </c>
      <c r="AI26" s="99">
        <f t="shared" si="77"/>
        <v>0</v>
      </c>
      <c r="AJ26" s="99">
        <f t="shared" si="6"/>
        <v>0</v>
      </c>
      <c r="AK26" s="100">
        <f t="shared" si="6"/>
        <v>0</v>
      </c>
      <c r="AL26" s="103"/>
      <c r="AM26" s="98">
        <v>6</v>
      </c>
      <c r="AO26" s="99">
        <f t="shared" si="7"/>
        <v>0</v>
      </c>
      <c r="AQ26" s="99">
        <f t="shared" si="8"/>
        <v>0</v>
      </c>
      <c r="AS26" s="99">
        <f t="shared" si="63"/>
        <v>0</v>
      </c>
      <c r="AU26" s="99">
        <f t="shared" si="78"/>
        <v>0</v>
      </c>
      <c r="AV26" s="99">
        <f t="shared" si="9"/>
        <v>0</v>
      </c>
      <c r="AW26" s="100">
        <f t="shared" si="9"/>
        <v>0</v>
      </c>
      <c r="AX26" s="103"/>
      <c r="AY26" s="98">
        <v>6</v>
      </c>
      <c r="BA26" s="104">
        <f t="shared" si="10"/>
        <v>0</v>
      </c>
      <c r="BC26" s="104">
        <f t="shared" si="11"/>
        <v>0</v>
      </c>
      <c r="BE26" s="99">
        <f t="shared" si="64"/>
        <v>0</v>
      </c>
      <c r="BG26" s="99">
        <f t="shared" si="79"/>
        <v>0</v>
      </c>
      <c r="BH26" s="99">
        <f t="shared" si="12"/>
        <v>0</v>
      </c>
      <c r="BI26" s="100">
        <f t="shared" si="12"/>
        <v>0</v>
      </c>
      <c r="BJ26" s="103"/>
      <c r="BK26" s="70">
        <v>6</v>
      </c>
      <c r="BL26" s="106"/>
      <c r="BM26" s="107">
        <f t="shared" si="13"/>
        <v>0</v>
      </c>
      <c r="BN26" s="108"/>
      <c r="BO26" s="107">
        <f t="shared" si="14"/>
        <v>0</v>
      </c>
      <c r="BP26" s="108"/>
      <c r="BQ26" s="107">
        <f t="shared" si="65"/>
        <v>0</v>
      </c>
      <c r="BR26" s="106"/>
      <c r="BS26" s="107">
        <f t="shared" si="80"/>
        <v>0</v>
      </c>
      <c r="BT26" s="108">
        <f t="shared" si="15"/>
        <v>0</v>
      </c>
      <c r="BU26" s="109">
        <f t="shared" si="15"/>
        <v>0</v>
      </c>
      <c r="BV26" s="103"/>
      <c r="BW26" s="110">
        <v>6</v>
      </c>
      <c r="BX26" s="111"/>
      <c r="BY26" s="111">
        <f t="shared" si="16"/>
        <v>0</v>
      </c>
      <c r="BZ26" s="111"/>
      <c r="CA26" s="111">
        <f t="shared" si="17"/>
        <v>0</v>
      </c>
      <c r="CB26" s="111"/>
      <c r="CC26" s="111">
        <f t="shared" si="66"/>
        <v>0</v>
      </c>
      <c r="CD26" s="111"/>
      <c r="CE26" s="111">
        <f t="shared" si="81"/>
        <v>0</v>
      </c>
      <c r="CF26" s="111">
        <f t="shared" si="18"/>
        <v>0</v>
      </c>
      <c r="CG26" s="112">
        <f t="shared" si="18"/>
        <v>0</v>
      </c>
      <c r="CH26" s="103"/>
      <c r="CI26" s="98">
        <v>6</v>
      </c>
      <c r="CK26" s="99">
        <f t="shared" si="19"/>
        <v>0</v>
      </c>
      <c r="CM26" s="99">
        <f t="shared" si="20"/>
        <v>0</v>
      </c>
      <c r="CO26" s="99">
        <f t="shared" si="67"/>
        <v>0</v>
      </c>
      <c r="CQ26" s="99">
        <f t="shared" si="82"/>
        <v>0</v>
      </c>
      <c r="CR26" s="99">
        <f t="shared" si="21"/>
        <v>0</v>
      </c>
      <c r="CS26" s="100">
        <f t="shared" si="21"/>
        <v>0</v>
      </c>
      <c r="CT26" s="103"/>
      <c r="CU26" s="68">
        <v>6</v>
      </c>
      <c r="CV26" s="113"/>
      <c r="CW26" s="114">
        <f t="shared" si="22"/>
        <v>0</v>
      </c>
      <c r="CX26" s="113"/>
      <c r="CY26" s="114">
        <f t="shared" si="23"/>
        <v>0</v>
      </c>
      <c r="CZ26" s="113"/>
      <c r="DA26" s="114">
        <f t="shared" si="68"/>
        <v>0</v>
      </c>
      <c r="DB26" s="113"/>
      <c r="DC26" s="114">
        <f t="shared" si="24"/>
        <v>0</v>
      </c>
      <c r="DD26" s="113">
        <f t="shared" si="25"/>
        <v>0</v>
      </c>
      <c r="DE26" s="115">
        <f t="shared" si="25"/>
        <v>0</v>
      </c>
      <c r="DF26" s="103"/>
      <c r="DG26" s="116">
        <v>6</v>
      </c>
      <c r="DH26" s="117">
        <v>0</v>
      </c>
      <c r="DI26" s="117">
        <f t="shared" si="26"/>
        <v>0</v>
      </c>
      <c r="DJ26" s="117"/>
      <c r="DK26" s="117">
        <f t="shared" si="27"/>
        <v>0</v>
      </c>
      <c r="DL26" s="117"/>
      <c r="DM26" s="117">
        <f t="shared" si="28"/>
        <v>0</v>
      </c>
      <c r="DN26" s="117"/>
      <c r="DO26" s="117">
        <f t="shared" si="29"/>
        <v>0</v>
      </c>
      <c r="DP26" s="117">
        <f t="shared" si="30"/>
        <v>0</v>
      </c>
      <c r="DQ26" s="118">
        <f t="shared" si="30"/>
        <v>0</v>
      </c>
      <c r="DR26" s="103"/>
      <c r="DS26" s="116">
        <v>6</v>
      </c>
      <c r="DT26" s="117"/>
      <c r="DU26" s="117">
        <f t="shared" si="31"/>
        <v>0</v>
      </c>
      <c r="DV26" s="117"/>
      <c r="DW26" s="117">
        <f t="shared" si="32"/>
        <v>0</v>
      </c>
      <c r="DX26" s="117"/>
      <c r="DY26" s="117">
        <f t="shared" si="75"/>
        <v>0</v>
      </c>
      <c r="DZ26" s="117"/>
      <c r="EA26" s="117">
        <f t="shared" si="89"/>
        <v>0</v>
      </c>
      <c r="EB26" s="117">
        <f t="shared" si="33"/>
        <v>0</v>
      </c>
      <c r="EC26" s="118">
        <f t="shared" si="33"/>
        <v>0</v>
      </c>
      <c r="ED26" s="103"/>
      <c r="EE26" s="98">
        <v>6</v>
      </c>
      <c r="EG26" s="99">
        <f t="shared" si="34"/>
        <v>0</v>
      </c>
      <c r="EI26" s="99">
        <f t="shared" si="35"/>
        <v>0</v>
      </c>
      <c r="EK26" s="99">
        <f t="shared" si="36"/>
        <v>0</v>
      </c>
      <c r="EM26" s="99">
        <f t="shared" si="37"/>
        <v>0</v>
      </c>
      <c r="EN26" s="99">
        <f t="shared" si="38"/>
        <v>0</v>
      </c>
      <c r="EO26" s="100">
        <f t="shared" si="38"/>
        <v>0</v>
      </c>
      <c r="EP26" s="103"/>
      <c r="EQ26" s="119">
        <v>6</v>
      </c>
      <c r="ER26" s="120">
        <v>1</v>
      </c>
      <c r="ES26" s="121">
        <f t="shared" si="39"/>
        <v>7.5</v>
      </c>
      <c r="ET26" s="120"/>
      <c r="EU26" s="121">
        <f t="shared" si="40"/>
        <v>0</v>
      </c>
      <c r="EV26" s="120"/>
      <c r="EW26" s="121">
        <f t="shared" si="69"/>
        <v>0</v>
      </c>
      <c r="EX26" s="120"/>
      <c r="EY26" s="121">
        <f t="shared" si="83"/>
        <v>0</v>
      </c>
      <c r="EZ26" s="120">
        <f t="shared" si="41"/>
        <v>1</v>
      </c>
      <c r="FA26" s="122">
        <f t="shared" si="41"/>
        <v>7.5</v>
      </c>
      <c r="FB26" s="103"/>
      <c r="FC26" s="110">
        <v>6</v>
      </c>
      <c r="FD26" s="111"/>
      <c r="FE26" s="111">
        <f t="shared" si="42"/>
        <v>0</v>
      </c>
      <c r="FF26" s="111"/>
      <c r="FG26" s="111">
        <f t="shared" si="43"/>
        <v>0</v>
      </c>
      <c r="FH26" s="111"/>
      <c r="FI26" s="111">
        <f t="shared" si="70"/>
        <v>0</v>
      </c>
      <c r="FJ26" s="111"/>
      <c r="FK26" s="111">
        <f t="shared" si="84"/>
        <v>0</v>
      </c>
      <c r="FL26" s="111">
        <f t="shared" si="44"/>
        <v>0</v>
      </c>
      <c r="FM26" s="112">
        <f t="shared" si="44"/>
        <v>0</v>
      </c>
      <c r="FN26" s="103"/>
      <c r="FO26" s="98">
        <v>6</v>
      </c>
      <c r="FQ26" s="99">
        <f t="shared" si="45"/>
        <v>0</v>
      </c>
      <c r="FS26" s="99">
        <f t="shared" si="46"/>
        <v>0</v>
      </c>
      <c r="FU26" s="99">
        <f t="shared" si="71"/>
        <v>0</v>
      </c>
      <c r="FW26" s="99">
        <f t="shared" si="85"/>
        <v>0</v>
      </c>
      <c r="FX26" s="99">
        <f t="shared" si="47"/>
        <v>0</v>
      </c>
      <c r="FY26" s="100">
        <f t="shared" si="47"/>
        <v>0</v>
      </c>
      <c r="FZ26" s="103"/>
      <c r="GA26" s="123">
        <v>6</v>
      </c>
      <c r="GB26" s="104">
        <v>0</v>
      </c>
      <c r="GC26" s="99">
        <f t="shared" si="48"/>
        <v>0</v>
      </c>
      <c r="GD26" s="104">
        <v>0</v>
      </c>
      <c r="GE26" s="99">
        <f t="shared" si="49"/>
        <v>0</v>
      </c>
      <c r="GF26" s="104">
        <v>0</v>
      </c>
      <c r="GG26" s="104">
        <v>0</v>
      </c>
      <c r="GH26" s="104">
        <v>0</v>
      </c>
      <c r="GI26" s="99">
        <f t="shared" si="50"/>
        <v>0</v>
      </c>
      <c r="GJ26" s="99">
        <f t="shared" si="51"/>
        <v>0</v>
      </c>
      <c r="GK26" s="100">
        <f t="shared" si="51"/>
        <v>0</v>
      </c>
      <c r="GL26" s="103"/>
      <c r="GM26" s="98">
        <v>6</v>
      </c>
      <c r="GO26" s="99">
        <f t="shared" si="52"/>
        <v>0</v>
      </c>
      <c r="GQ26" s="99">
        <f t="shared" si="53"/>
        <v>0</v>
      </c>
      <c r="GS26" s="99">
        <f t="shared" si="72"/>
        <v>0</v>
      </c>
      <c r="GU26" s="99">
        <f t="shared" si="86"/>
        <v>0</v>
      </c>
      <c r="GV26" s="99">
        <f t="shared" si="54"/>
        <v>0</v>
      </c>
      <c r="GW26" s="100">
        <f t="shared" si="54"/>
        <v>0</v>
      </c>
      <c r="GX26" s="103"/>
      <c r="GY26" s="98">
        <v>6</v>
      </c>
      <c r="GZ26" s="99">
        <v>1</v>
      </c>
      <c r="HA26" s="99">
        <f t="shared" si="55"/>
        <v>7.5</v>
      </c>
      <c r="HC26" s="99">
        <f t="shared" si="56"/>
        <v>0</v>
      </c>
      <c r="HE26" s="99">
        <f t="shared" si="73"/>
        <v>0</v>
      </c>
      <c r="HG26" s="99">
        <f t="shared" si="87"/>
        <v>0</v>
      </c>
      <c r="HH26" s="99">
        <f t="shared" si="57"/>
        <v>1</v>
      </c>
      <c r="HI26" s="100">
        <f t="shared" si="57"/>
        <v>7.5</v>
      </c>
      <c r="HJ26" s="103"/>
      <c r="HK26" s="98">
        <v>6</v>
      </c>
      <c r="HL26" s="99">
        <v>0</v>
      </c>
      <c r="HM26" s="99">
        <f t="shared" si="58"/>
        <v>0</v>
      </c>
      <c r="HO26" s="99">
        <f t="shared" si="59"/>
        <v>0</v>
      </c>
      <c r="HQ26" s="99">
        <f t="shared" si="74"/>
        <v>0</v>
      </c>
      <c r="HR26" s="99">
        <v>0</v>
      </c>
      <c r="HS26" s="99">
        <f t="shared" si="88"/>
        <v>0</v>
      </c>
      <c r="HT26" s="99">
        <f t="shared" si="60"/>
        <v>0</v>
      </c>
      <c r="HU26" s="100">
        <f t="shared" si="60"/>
        <v>0</v>
      </c>
      <c r="HV26" s="103"/>
      <c r="HW26" s="103"/>
      <c r="HX26" s="103"/>
      <c r="HY26" s="103"/>
      <c r="HZ26" s="103"/>
      <c r="IA26" s="103"/>
      <c r="IB26" s="103"/>
      <c r="IC26" s="103"/>
      <c r="ID26" s="103"/>
      <c r="IE26" s="103"/>
      <c r="IF26" s="103"/>
      <c r="IG26" s="103"/>
      <c r="IH26" s="103"/>
      <c r="II26" s="103"/>
      <c r="IJ26" s="103"/>
      <c r="IK26" s="103"/>
      <c r="IL26" s="103"/>
      <c r="IM26" s="103"/>
      <c r="IN26" s="103"/>
      <c r="IO26" s="103"/>
      <c r="IP26" s="103"/>
      <c r="IQ26" s="103"/>
      <c r="IR26" s="103"/>
      <c r="IS26" s="103"/>
      <c r="IT26" s="103"/>
      <c r="IU26" s="103"/>
      <c r="IV26" s="103"/>
    </row>
    <row r="27" spans="1:256" s="99" customFormat="1" x14ac:dyDescent="0.25">
      <c r="A27" s="98">
        <v>5</v>
      </c>
      <c r="B27" s="99">
        <f t="shared" si="0"/>
        <v>0</v>
      </c>
      <c r="C27" s="99">
        <f t="shared" si="0"/>
        <v>0</v>
      </c>
      <c r="D27" s="99">
        <f t="shared" si="0"/>
        <v>1</v>
      </c>
      <c r="E27" s="99">
        <f t="shared" si="0"/>
        <v>6.2</v>
      </c>
      <c r="F27" s="99">
        <f t="shared" si="0"/>
        <v>0</v>
      </c>
      <c r="G27" s="99">
        <f t="shared" si="0"/>
        <v>0</v>
      </c>
      <c r="H27" s="99">
        <f t="shared" si="0"/>
        <v>1</v>
      </c>
      <c r="I27" s="99">
        <f t="shared" si="0"/>
        <v>13</v>
      </c>
      <c r="J27" s="99">
        <f t="shared" si="0"/>
        <v>2</v>
      </c>
      <c r="K27" s="100">
        <f t="shared" si="0"/>
        <v>19.2</v>
      </c>
      <c r="L27" s="101"/>
      <c r="M27" s="101"/>
      <c r="N27" s="102"/>
      <c r="O27" s="98">
        <v>5</v>
      </c>
      <c r="P27" s="99">
        <v>0</v>
      </c>
      <c r="Q27" s="99">
        <f t="shared" si="1"/>
        <v>0</v>
      </c>
      <c r="S27" s="99">
        <f t="shared" si="2"/>
        <v>0</v>
      </c>
      <c r="U27" s="99">
        <f t="shared" si="61"/>
        <v>0</v>
      </c>
      <c r="W27" s="99">
        <f t="shared" si="76"/>
        <v>0</v>
      </c>
      <c r="X27" s="99">
        <f t="shared" si="3"/>
        <v>0</v>
      </c>
      <c r="Y27" s="100">
        <f t="shared" si="3"/>
        <v>0</v>
      </c>
      <c r="Z27" s="103"/>
      <c r="AA27" s="98">
        <v>5</v>
      </c>
      <c r="AC27" s="99">
        <f t="shared" si="4"/>
        <v>0</v>
      </c>
      <c r="AE27" s="99">
        <f t="shared" si="5"/>
        <v>0</v>
      </c>
      <c r="AG27" s="99">
        <f t="shared" si="62"/>
        <v>0</v>
      </c>
      <c r="AI27" s="99">
        <f t="shared" si="77"/>
        <v>0</v>
      </c>
      <c r="AJ27" s="99">
        <f t="shared" si="6"/>
        <v>0</v>
      </c>
      <c r="AK27" s="100">
        <f t="shared" si="6"/>
        <v>0</v>
      </c>
      <c r="AL27" s="103"/>
      <c r="AM27" s="98">
        <v>5</v>
      </c>
      <c r="AO27" s="99">
        <f t="shared" si="7"/>
        <v>0</v>
      </c>
      <c r="AP27" s="99">
        <v>1</v>
      </c>
      <c r="AQ27" s="99">
        <f t="shared" si="8"/>
        <v>6.2</v>
      </c>
      <c r="AS27" s="99">
        <f t="shared" si="63"/>
        <v>0</v>
      </c>
      <c r="AU27" s="99">
        <f t="shared" si="78"/>
        <v>0</v>
      </c>
      <c r="AV27" s="99">
        <f t="shared" si="9"/>
        <v>1</v>
      </c>
      <c r="AW27" s="100">
        <f t="shared" si="9"/>
        <v>6.2</v>
      </c>
      <c r="AX27" s="103"/>
      <c r="AY27" s="98">
        <v>5</v>
      </c>
      <c r="BA27" s="104">
        <f t="shared" si="10"/>
        <v>0</v>
      </c>
      <c r="BC27" s="104">
        <f t="shared" si="11"/>
        <v>0</v>
      </c>
      <c r="BE27" s="99">
        <f t="shared" si="64"/>
        <v>0</v>
      </c>
      <c r="BG27" s="99">
        <f t="shared" si="79"/>
        <v>0</v>
      </c>
      <c r="BH27" s="99">
        <f t="shared" si="12"/>
        <v>0</v>
      </c>
      <c r="BI27" s="100">
        <f t="shared" si="12"/>
        <v>0</v>
      </c>
      <c r="BJ27" s="103"/>
      <c r="BK27" s="70">
        <v>5</v>
      </c>
      <c r="BL27" s="106"/>
      <c r="BM27" s="107">
        <f t="shared" si="13"/>
        <v>0</v>
      </c>
      <c r="BN27" s="108"/>
      <c r="BO27" s="107">
        <f t="shared" si="14"/>
        <v>0</v>
      </c>
      <c r="BP27" s="108"/>
      <c r="BQ27" s="107">
        <f t="shared" si="65"/>
        <v>0</v>
      </c>
      <c r="BR27" s="106">
        <v>1</v>
      </c>
      <c r="BS27" s="107">
        <f t="shared" si="80"/>
        <v>13</v>
      </c>
      <c r="BT27" s="108">
        <f t="shared" si="15"/>
        <v>1</v>
      </c>
      <c r="BU27" s="109">
        <f t="shared" si="15"/>
        <v>13</v>
      </c>
      <c r="BV27" s="103"/>
      <c r="BW27" s="110">
        <v>5</v>
      </c>
      <c r="BX27" s="111"/>
      <c r="BY27" s="111">
        <f t="shared" si="16"/>
        <v>0</v>
      </c>
      <c r="BZ27" s="111"/>
      <c r="CA27" s="111">
        <f t="shared" si="17"/>
        <v>0</v>
      </c>
      <c r="CB27" s="111"/>
      <c r="CC27" s="111">
        <f t="shared" si="66"/>
        <v>0</v>
      </c>
      <c r="CD27" s="111"/>
      <c r="CE27" s="111">
        <f t="shared" si="81"/>
        <v>0</v>
      </c>
      <c r="CF27" s="111">
        <f t="shared" si="18"/>
        <v>0</v>
      </c>
      <c r="CG27" s="112">
        <f t="shared" si="18"/>
        <v>0</v>
      </c>
      <c r="CH27" s="103"/>
      <c r="CI27" s="98">
        <v>5</v>
      </c>
      <c r="CK27" s="99">
        <f t="shared" si="19"/>
        <v>0</v>
      </c>
      <c r="CM27" s="99">
        <f t="shared" si="20"/>
        <v>0</v>
      </c>
      <c r="CO27" s="99">
        <f t="shared" si="67"/>
        <v>0</v>
      </c>
      <c r="CQ27" s="99">
        <f t="shared" si="82"/>
        <v>0</v>
      </c>
      <c r="CR27" s="99">
        <f t="shared" si="21"/>
        <v>0</v>
      </c>
      <c r="CS27" s="100">
        <f t="shared" si="21"/>
        <v>0</v>
      </c>
      <c r="CT27" s="103"/>
      <c r="CU27" s="68">
        <v>5</v>
      </c>
      <c r="CV27" s="113"/>
      <c r="CW27" s="114">
        <f t="shared" si="22"/>
        <v>0</v>
      </c>
      <c r="CX27" s="113"/>
      <c r="CY27" s="114">
        <f t="shared" si="23"/>
        <v>0</v>
      </c>
      <c r="CZ27" s="113"/>
      <c r="DA27" s="114">
        <f t="shared" si="68"/>
        <v>0</v>
      </c>
      <c r="DB27" s="113"/>
      <c r="DC27" s="114">
        <f t="shared" si="24"/>
        <v>0</v>
      </c>
      <c r="DD27" s="113">
        <f t="shared" si="25"/>
        <v>0</v>
      </c>
      <c r="DE27" s="115">
        <f t="shared" si="25"/>
        <v>0</v>
      </c>
      <c r="DF27" s="103"/>
      <c r="DG27" s="116">
        <v>5</v>
      </c>
      <c r="DH27" s="117">
        <v>0</v>
      </c>
      <c r="DI27" s="117">
        <f t="shared" si="26"/>
        <v>0</v>
      </c>
      <c r="DJ27" s="117"/>
      <c r="DK27" s="117">
        <f t="shared" si="27"/>
        <v>0</v>
      </c>
      <c r="DL27" s="117"/>
      <c r="DM27" s="117">
        <f t="shared" si="28"/>
        <v>0</v>
      </c>
      <c r="DN27" s="117"/>
      <c r="DO27" s="117">
        <f t="shared" si="29"/>
        <v>0</v>
      </c>
      <c r="DP27" s="117">
        <f t="shared" si="30"/>
        <v>0</v>
      </c>
      <c r="DQ27" s="118">
        <f t="shared" si="30"/>
        <v>0</v>
      </c>
      <c r="DR27" s="103"/>
      <c r="DS27" s="116">
        <v>5</v>
      </c>
      <c r="DT27" s="117"/>
      <c r="DU27" s="117">
        <f t="shared" si="31"/>
        <v>0</v>
      </c>
      <c r="DV27" s="117"/>
      <c r="DW27" s="117">
        <f t="shared" si="32"/>
        <v>0</v>
      </c>
      <c r="DX27" s="117"/>
      <c r="DY27" s="117">
        <f t="shared" si="75"/>
        <v>0</v>
      </c>
      <c r="DZ27" s="117"/>
      <c r="EA27" s="117">
        <f t="shared" si="89"/>
        <v>0</v>
      </c>
      <c r="EB27" s="117">
        <f t="shared" si="33"/>
        <v>0</v>
      </c>
      <c r="EC27" s="118">
        <f t="shared" si="33"/>
        <v>0</v>
      </c>
      <c r="ED27" s="103"/>
      <c r="EE27" s="98">
        <v>5</v>
      </c>
      <c r="EG27" s="99">
        <f t="shared" si="34"/>
        <v>0</v>
      </c>
      <c r="EI27" s="99">
        <f t="shared" si="35"/>
        <v>0</v>
      </c>
      <c r="EK27" s="99">
        <f t="shared" si="36"/>
        <v>0</v>
      </c>
      <c r="EM27" s="99">
        <f t="shared" si="37"/>
        <v>0</v>
      </c>
      <c r="EN27" s="99">
        <f t="shared" si="38"/>
        <v>0</v>
      </c>
      <c r="EO27" s="100">
        <f t="shared" si="38"/>
        <v>0</v>
      </c>
      <c r="EP27" s="103"/>
      <c r="EQ27" s="119">
        <v>5</v>
      </c>
      <c r="ER27" s="120"/>
      <c r="ES27" s="121">
        <f t="shared" si="39"/>
        <v>0</v>
      </c>
      <c r="ET27" s="120"/>
      <c r="EU27" s="121">
        <f t="shared" si="40"/>
        <v>0</v>
      </c>
      <c r="EV27" s="120"/>
      <c r="EW27" s="121">
        <f t="shared" si="69"/>
        <v>0</v>
      </c>
      <c r="EX27" s="120"/>
      <c r="EY27" s="121">
        <f t="shared" si="83"/>
        <v>0</v>
      </c>
      <c r="EZ27" s="120">
        <f t="shared" si="41"/>
        <v>0</v>
      </c>
      <c r="FA27" s="122">
        <f t="shared" si="41"/>
        <v>0</v>
      </c>
      <c r="FB27" s="103"/>
      <c r="FC27" s="110">
        <v>5</v>
      </c>
      <c r="FD27" s="111"/>
      <c r="FE27" s="111">
        <f t="shared" si="42"/>
        <v>0</v>
      </c>
      <c r="FF27" s="111"/>
      <c r="FG27" s="111">
        <f t="shared" si="43"/>
        <v>0</v>
      </c>
      <c r="FH27" s="111"/>
      <c r="FI27" s="111">
        <f t="shared" si="70"/>
        <v>0</v>
      </c>
      <c r="FJ27" s="111"/>
      <c r="FK27" s="111">
        <f t="shared" si="84"/>
        <v>0</v>
      </c>
      <c r="FL27" s="111">
        <f t="shared" si="44"/>
        <v>0</v>
      </c>
      <c r="FM27" s="112">
        <f t="shared" si="44"/>
        <v>0</v>
      </c>
      <c r="FN27" s="103"/>
      <c r="FO27" s="98">
        <v>5</v>
      </c>
      <c r="FQ27" s="99">
        <f t="shared" si="45"/>
        <v>0</v>
      </c>
      <c r="FS27" s="99">
        <f t="shared" si="46"/>
        <v>0</v>
      </c>
      <c r="FU27" s="99">
        <f t="shared" si="71"/>
        <v>0</v>
      </c>
      <c r="FW27" s="99">
        <f t="shared" si="85"/>
        <v>0</v>
      </c>
      <c r="FX27" s="99">
        <f t="shared" si="47"/>
        <v>0</v>
      </c>
      <c r="FY27" s="100">
        <f t="shared" si="47"/>
        <v>0</v>
      </c>
      <c r="FZ27" s="103"/>
      <c r="GA27" s="123">
        <v>5</v>
      </c>
      <c r="GB27" s="104">
        <v>0</v>
      </c>
      <c r="GC27" s="99">
        <f t="shared" si="48"/>
        <v>0</v>
      </c>
      <c r="GD27" s="104">
        <v>0</v>
      </c>
      <c r="GE27" s="99">
        <f t="shared" si="49"/>
        <v>0</v>
      </c>
      <c r="GF27" s="104">
        <v>0</v>
      </c>
      <c r="GG27" s="104">
        <v>0</v>
      </c>
      <c r="GH27" s="104">
        <v>0</v>
      </c>
      <c r="GI27" s="99">
        <f t="shared" si="50"/>
        <v>0</v>
      </c>
      <c r="GJ27" s="99">
        <f t="shared" si="51"/>
        <v>0</v>
      </c>
      <c r="GK27" s="100">
        <f t="shared" si="51"/>
        <v>0</v>
      </c>
      <c r="GL27" s="103"/>
      <c r="GM27" s="98">
        <v>5</v>
      </c>
      <c r="GO27" s="99">
        <f t="shared" si="52"/>
        <v>0</v>
      </c>
      <c r="GQ27" s="99">
        <f t="shared" si="53"/>
        <v>0</v>
      </c>
      <c r="GS27" s="99">
        <f t="shared" si="72"/>
        <v>0</v>
      </c>
      <c r="GU27" s="99">
        <f t="shared" si="86"/>
        <v>0</v>
      </c>
      <c r="GV27" s="99">
        <f t="shared" si="54"/>
        <v>0</v>
      </c>
      <c r="GW27" s="100">
        <f t="shared" si="54"/>
        <v>0</v>
      </c>
      <c r="GX27" s="103"/>
      <c r="GY27" s="98">
        <v>5</v>
      </c>
      <c r="GZ27" s="99">
        <v>0</v>
      </c>
      <c r="HA27" s="99">
        <f t="shared" si="55"/>
        <v>0</v>
      </c>
      <c r="HC27" s="99">
        <f t="shared" si="56"/>
        <v>0</v>
      </c>
      <c r="HE27" s="99">
        <f t="shared" si="73"/>
        <v>0</v>
      </c>
      <c r="HG27" s="99">
        <f t="shared" si="87"/>
        <v>0</v>
      </c>
      <c r="HH27" s="99">
        <f t="shared" si="57"/>
        <v>0</v>
      </c>
      <c r="HI27" s="100">
        <f t="shared" si="57"/>
        <v>0</v>
      </c>
      <c r="HJ27" s="103"/>
      <c r="HK27" s="98">
        <v>5</v>
      </c>
      <c r="HL27" s="99">
        <v>0</v>
      </c>
      <c r="HM27" s="99">
        <f t="shared" si="58"/>
        <v>0</v>
      </c>
      <c r="HO27" s="99">
        <f t="shared" si="59"/>
        <v>0</v>
      </c>
      <c r="HQ27" s="99">
        <f t="shared" si="74"/>
        <v>0</v>
      </c>
      <c r="HR27" s="99">
        <v>0</v>
      </c>
      <c r="HS27" s="99">
        <f t="shared" si="88"/>
        <v>0</v>
      </c>
      <c r="HT27" s="99">
        <f t="shared" si="60"/>
        <v>0</v>
      </c>
      <c r="HU27" s="100">
        <f t="shared" si="60"/>
        <v>0</v>
      </c>
      <c r="HV27" s="103"/>
      <c r="HW27" s="103"/>
      <c r="HX27" s="103"/>
      <c r="HY27" s="103"/>
      <c r="HZ27" s="103"/>
      <c r="IA27" s="103"/>
      <c r="IB27" s="103"/>
      <c r="IC27" s="103"/>
      <c r="ID27" s="103"/>
      <c r="IE27" s="103"/>
      <c r="IF27" s="103"/>
      <c r="IG27" s="103"/>
      <c r="IH27" s="103"/>
      <c r="II27" s="103"/>
      <c r="IJ27" s="103"/>
      <c r="IK27" s="103"/>
      <c r="IL27" s="103"/>
      <c r="IM27" s="103"/>
      <c r="IN27" s="103"/>
      <c r="IO27" s="103"/>
      <c r="IP27" s="103"/>
      <c r="IQ27" s="103"/>
      <c r="IR27" s="103"/>
      <c r="IS27" s="103"/>
      <c r="IT27" s="103"/>
      <c r="IU27" s="103"/>
      <c r="IV27" s="103"/>
    </row>
    <row r="28" spans="1:256" s="99" customFormat="1" x14ac:dyDescent="0.25">
      <c r="A28" s="98">
        <v>4</v>
      </c>
      <c r="B28" s="99">
        <f t="shared" si="0"/>
        <v>0</v>
      </c>
      <c r="C28" s="99">
        <f t="shared" si="0"/>
        <v>0</v>
      </c>
      <c r="D28" s="99">
        <f t="shared" si="0"/>
        <v>1</v>
      </c>
      <c r="E28" s="99">
        <f t="shared" si="0"/>
        <v>5</v>
      </c>
      <c r="F28" s="99">
        <f t="shared" si="0"/>
        <v>0</v>
      </c>
      <c r="G28" s="99">
        <f t="shared" si="0"/>
        <v>0</v>
      </c>
      <c r="H28" s="99">
        <f t="shared" si="0"/>
        <v>0</v>
      </c>
      <c r="I28" s="99">
        <f t="shared" si="0"/>
        <v>0</v>
      </c>
      <c r="J28" s="99">
        <f t="shared" si="0"/>
        <v>1</v>
      </c>
      <c r="K28" s="100">
        <f t="shared" si="0"/>
        <v>5</v>
      </c>
      <c r="L28" s="101"/>
      <c r="M28" s="101"/>
      <c r="N28" s="102"/>
      <c r="O28" s="98">
        <v>4</v>
      </c>
      <c r="P28" s="99">
        <v>0</v>
      </c>
      <c r="Q28" s="99">
        <f t="shared" si="1"/>
        <v>0</v>
      </c>
      <c r="S28" s="99">
        <f t="shared" si="2"/>
        <v>0</v>
      </c>
      <c r="U28" s="99">
        <f t="shared" si="61"/>
        <v>0</v>
      </c>
      <c r="W28" s="99">
        <f t="shared" si="76"/>
        <v>0</v>
      </c>
      <c r="X28" s="99">
        <f t="shared" si="3"/>
        <v>0</v>
      </c>
      <c r="Y28" s="100">
        <f t="shared" si="3"/>
        <v>0</v>
      </c>
      <c r="Z28" s="103"/>
      <c r="AA28" s="98">
        <v>4</v>
      </c>
      <c r="AC28" s="99">
        <f t="shared" si="4"/>
        <v>0</v>
      </c>
      <c r="AE28" s="99">
        <f t="shared" si="5"/>
        <v>0</v>
      </c>
      <c r="AG28" s="99">
        <f t="shared" si="62"/>
        <v>0</v>
      </c>
      <c r="AI28" s="99">
        <f t="shared" si="77"/>
        <v>0</v>
      </c>
      <c r="AJ28" s="99">
        <f t="shared" si="6"/>
        <v>0</v>
      </c>
      <c r="AK28" s="100">
        <f t="shared" si="6"/>
        <v>0</v>
      </c>
      <c r="AL28" s="103"/>
      <c r="AM28" s="98">
        <v>4</v>
      </c>
      <c r="AO28" s="99">
        <f t="shared" si="7"/>
        <v>0</v>
      </c>
      <c r="AP28" s="99">
        <v>1</v>
      </c>
      <c r="AQ28" s="99">
        <f t="shared" si="8"/>
        <v>5</v>
      </c>
      <c r="AS28" s="99">
        <f t="shared" si="63"/>
        <v>0</v>
      </c>
      <c r="AU28" s="99">
        <f t="shared" si="78"/>
        <v>0</v>
      </c>
      <c r="AV28" s="99">
        <f t="shared" si="9"/>
        <v>1</v>
      </c>
      <c r="AW28" s="100">
        <f t="shared" si="9"/>
        <v>5</v>
      </c>
      <c r="AX28" s="103"/>
      <c r="AY28" s="98">
        <v>4</v>
      </c>
      <c r="BA28" s="104">
        <f t="shared" si="10"/>
        <v>0</v>
      </c>
      <c r="BC28" s="104">
        <f t="shared" si="11"/>
        <v>0</v>
      </c>
      <c r="BE28" s="99">
        <f t="shared" si="64"/>
        <v>0</v>
      </c>
      <c r="BG28" s="99">
        <f t="shared" si="79"/>
        <v>0</v>
      </c>
      <c r="BH28" s="99">
        <f t="shared" si="12"/>
        <v>0</v>
      </c>
      <c r="BI28" s="100">
        <f t="shared" si="12"/>
        <v>0</v>
      </c>
      <c r="BJ28" s="103"/>
      <c r="BK28" s="70">
        <v>4</v>
      </c>
      <c r="BL28" s="106"/>
      <c r="BM28" s="107">
        <f t="shared" si="13"/>
        <v>0</v>
      </c>
      <c r="BN28" s="108"/>
      <c r="BO28" s="107">
        <f t="shared" si="14"/>
        <v>0</v>
      </c>
      <c r="BP28" s="108"/>
      <c r="BQ28" s="107">
        <f t="shared" si="65"/>
        <v>0</v>
      </c>
      <c r="BR28" s="106"/>
      <c r="BS28" s="107">
        <f t="shared" si="80"/>
        <v>0</v>
      </c>
      <c r="BT28" s="108">
        <f t="shared" si="15"/>
        <v>0</v>
      </c>
      <c r="BU28" s="109">
        <f t="shared" si="15"/>
        <v>0</v>
      </c>
      <c r="BV28" s="103"/>
      <c r="BW28" s="110">
        <v>4</v>
      </c>
      <c r="BX28" s="111"/>
      <c r="BY28" s="111">
        <f t="shared" si="16"/>
        <v>0</v>
      </c>
      <c r="BZ28" s="111"/>
      <c r="CA28" s="111">
        <f t="shared" si="17"/>
        <v>0</v>
      </c>
      <c r="CB28" s="111"/>
      <c r="CC28" s="111">
        <f t="shared" si="66"/>
        <v>0</v>
      </c>
      <c r="CD28" s="111"/>
      <c r="CE28" s="111">
        <f t="shared" si="81"/>
        <v>0</v>
      </c>
      <c r="CF28" s="111">
        <f t="shared" si="18"/>
        <v>0</v>
      </c>
      <c r="CG28" s="112">
        <f t="shared" si="18"/>
        <v>0</v>
      </c>
      <c r="CH28" s="103"/>
      <c r="CI28" s="98">
        <v>4</v>
      </c>
      <c r="CK28" s="99">
        <f t="shared" si="19"/>
        <v>0</v>
      </c>
      <c r="CM28" s="99">
        <f t="shared" si="20"/>
        <v>0</v>
      </c>
      <c r="CO28" s="99">
        <f t="shared" si="67"/>
        <v>0</v>
      </c>
      <c r="CQ28" s="99">
        <f t="shared" si="82"/>
        <v>0</v>
      </c>
      <c r="CR28" s="99">
        <f t="shared" si="21"/>
        <v>0</v>
      </c>
      <c r="CS28" s="100">
        <f t="shared" si="21"/>
        <v>0</v>
      </c>
      <c r="CT28" s="103"/>
      <c r="CU28" s="68">
        <v>4</v>
      </c>
      <c r="CV28" s="113"/>
      <c r="CW28" s="114">
        <f t="shared" si="22"/>
        <v>0</v>
      </c>
      <c r="CX28" s="113"/>
      <c r="CY28" s="114">
        <f t="shared" si="23"/>
        <v>0</v>
      </c>
      <c r="CZ28" s="113"/>
      <c r="DA28" s="114">
        <f t="shared" si="68"/>
        <v>0</v>
      </c>
      <c r="DB28" s="113"/>
      <c r="DC28" s="114">
        <f t="shared" si="24"/>
        <v>0</v>
      </c>
      <c r="DD28" s="113">
        <f t="shared" si="25"/>
        <v>0</v>
      </c>
      <c r="DE28" s="115">
        <f t="shared" si="25"/>
        <v>0</v>
      </c>
      <c r="DF28" s="103"/>
      <c r="DG28" s="116">
        <v>4</v>
      </c>
      <c r="DH28" s="117">
        <v>0</v>
      </c>
      <c r="DI28" s="117">
        <f t="shared" si="26"/>
        <v>0</v>
      </c>
      <c r="DJ28" s="117"/>
      <c r="DK28" s="117">
        <f t="shared" si="27"/>
        <v>0</v>
      </c>
      <c r="DL28" s="117"/>
      <c r="DM28" s="117">
        <f t="shared" si="28"/>
        <v>0</v>
      </c>
      <c r="DN28" s="117"/>
      <c r="DO28" s="117">
        <f t="shared" si="29"/>
        <v>0</v>
      </c>
      <c r="DP28" s="117">
        <f t="shared" si="30"/>
        <v>0</v>
      </c>
      <c r="DQ28" s="118">
        <f t="shared" si="30"/>
        <v>0</v>
      </c>
      <c r="DR28" s="103"/>
      <c r="DS28" s="116">
        <v>4</v>
      </c>
      <c r="DT28" s="117"/>
      <c r="DU28" s="117">
        <f t="shared" si="31"/>
        <v>0</v>
      </c>
      <c r="DV28" s="117"/>
      <c r="DW28" s="117">
        <f t="shared" si="32"/>
        <v>0</v>
      </c>
      <c r="DX28" s="117"/>
      <c r="DY28" s="117">
        <f t="shared" si="75"/>
        <v>0</v>
      </c>
      <c r="DZ28" s="117"/>
      <c r="EA28" s="117">
        <f t="shared" si="89"/>
        <v>0</v>
      </c>
      <c r="EB28" s="117">
        <f t="shared" si="33"/>
        <v>0</v>
      </c>
      <c r="EC28" s="118">
        <f t="shared" si="33"/>
        <v>0</v>
      </c>
      <c r="ED28" s="103"/>
      <c r="EE28" s="98">
        <v>4</v>
      </c>
      <c r="EG28" s="99">
        <f t="shared" si="34"/>
        <v>0</v>
      </c>
      <c r="EI28" s="99">
        <f t="shared" si="35"/>
        <v>0</v>
      </c>
      <c r="EK28" s="99">
        <f t="shared" si="36"/>
        <v>0</v>
      </c>
      <c r="EM28" s="99">
        <f t="shared" si="37"/>
        <v>0</v>
      </c>
      <c r="EN28" s="99">
        <f t="shared" si="38"/>
        <v>0</v>
      </c>
      <c r="EO28" s="100">
        <f t="shared" si="38"/>
        <v>0</v>
      </c>
      <c r="EP28" s="103"/>
      <c r="EQ28" s="119">
        <v>4</v>
      </c>
      <c r="ER28" s="120"/>
      <c r="ES28" s="121">
        <f t="shared" si="39"/>
        <v>0</v>
      </c>
      <c r="ET28" s="120"/>
      <c r="EU28" s="121">
        <f t="shared" si="40"/>
        <v>0</v>
      </c>
      <c r="EV28" s="120"/>
      <c r="EW28" s="121">
        <f t="shared" si="69"/>
        <v>0</v>
      </c>
      <c r="EX28" s="120"/>
      <c r="EY28" s="121">
        <f t="shared" si="83"/>
        <v>0</v>
      </c>
      <c r="EZ28" s="120">
        <f t="shared" si="41"/>
        <v>0</v>
      </c>
      <c r="FA28" s="122">
        <f t="shared" si="41"/>
        <v>0</v>
      </c>
      <c r="FB28" s="103"/>
      <c r="FC28" s="110">
        <v>4</v>
      </c>
      <c r="FD28" s="111"/>
      <c r="FE28" s="111">
        <f t="shared" si="42"/>
        <v>0</v>
      </c>
      <c r="FF28" s="111"/>
      <c r="FG28" s="111">
        <f t="shared" si="43"/>
        <v>0</v>
      </c>
      <c r="FH28" s="111"/>
      <c r="FI28" s="111">
        <f t="shared" si="70"/>
        <v>0</v>
      </c>
      <c r="FJ28" s="111"/>
      <c r="FK28" s="111">
        <f t="shared" si="84"/>
        <v>0</v>
      </c>
      <c r="FL28" s="111">
        <f t="shared" si="44"/>
        <v>0</v>
      </c>
      <c r="FM28" s="112">
        <f t="shared" si="44"/>
        <v>0</v>
      </c>
      <c r="FN28" s="103"/>
      <c r="FO28" s="98">
        <v>4</v>
      </c>
      <c r="FQ28" s="99">
        <f t="shared" si="45"/>
        <v>0</v>
      </c>
      <c r="FS28" s="99">
        <f t="shared" si="46"/>
        <v>0</v>
      </c>
      <c r="FU28" s="99">
        <f t="shared" si="71"/>
        <v>0</v>
      </c>
      <c r="FW28" s="99">
        <f t="shared" si="85"/>
        <v>0</v>
      </c>
      <c r="FX28" s="99">
        <f t="shared" si="47"/>
        <v>0</v>
      </c>
      <c r="FY28" s="100">
        <f t="shared" si="47"/>
        <v>0</v>
      </c>
      <c r="FZ28" s="103"/>
      <c r="GA28" s="123">
        <v>4</v>
      </c>
      <c r="GB28" s="104">
        <v>0</v>
      </c>
      <c r="GC28" s="99">
        <f t="shared" si="48"/>
        <v>0</v>
      </c>
      <c r="GD28" s="104">
        <v>0</v>
      </c>
      <c r="GE28" s="99">
        <f t="shared" si="49"/>
        <v>0</v>
      </c>
      <c r="GF28" s="104">
        <v>0</v>
      </c>
      <c r="GG28" s="104">
        <v>0</v>
      </c>
      <c r="GH28" s="104">
        <v>0</v>
      </c>
      <c r="GI28" s="99">
        <f t="shared" si="50"/>
        <v>0</v>
      </c>
      <c r="GJ28" s="99">
        <f t="shared" si="51"/>
        <v>0</v>
      </c>
      <c r="GK28" s="100">
        <f t="shared" si="51"/>
        <v>0</v>
      </c>
      <c r="GL28" s="103"/>
      <c r="GM28" s="98">
        <v>4</v>
      </c>
      <c r="GO28" s="99">
        <f t="shared" si="52"/>
        <v>0</v>
      </c>
      <c r="GQ28" s="99">
        <f t="shared" si="53"/>
        <v>0</v>
      </c>
      <c r="GS28" s="99">
        <f t="shared" si="72"/>
        <v>0</v>
      </c>
      <c r="GU28" s="99">
        <f t="shared" si="86"/>
        <v>0</v>
      </c>
      <c r="GV28" s="99">
        <f t="shared" si="54"/>
        <v>0</v>
      </c>
      <c r="GW28" s="100">
        <f t="shared" si="54"/>
        <v>0</v>
      </c>
      <c r="GX28" s="103"/>
      <c r="GY28" s="98">
        <v>4</v>
      </c>
      <c r="GZ28" s="99">
        <v>0</v>
      </c>
      <c r="HA28" s="99">
        <f t="shared" si="55"/>
        <v>0</v>
      </c>
      <c r="HC28" s="99">
        <f t="shared" si="56"/>
        <v>0</v>
      </c>
      <c r="HE28" s="99">
        <f t="shared" si="73"/>
        <v>0</v>
      </c>
      <c r="HG28" s="99">
        <f t="shared" si="87"/>
        <v>0</v>
      </c>
      <c r="HH28" s="99">
        <f t="shared" si="57"/>
        <v>0</v>
      </c>
      <c r="HI28" s="100">
        <f t="shared" si="57"/>
        <v>0</v>
      </c>
      <c r="HJ28" s="103"/>
      <c r="HK28" s="98">
        <v>4</v>
      </c>
      <c r="HL28" s="99">
        <v>0</v>
      </c>
      <c r="HM28" s="99">
        <f t="shared" si="58"/>
        <v>0</v>
      </c>
      <c r="HO28" s="99">
        <f t="shared" si="59"/>
        <v>0</v>
      </c>
      <c r="HQ28" s="99">
        <f t="shared" si="74"/>
        <v>0</v>
      </c>
      <c r="HR28" s="99">
        <v>0</v>
      </c>
      <c r="HS28" s="99">
        <f t="shared" si="88"/>
        <v>0</v>
      </c>
      <c r="HT28" s="99">
        <f t="shared" si="60"/>
        <v>0</v>
      </c>
      <c r="HU28" s="100">
        <f t="shared" si="60"/>
        <v>0</v>
      </c>
      <c r="HV28" s="103"/>
      <c r="HW28" s="103"/>
      <c r="HX28" s="103"/>
      <c r="HY28" s="103"/>
      <c r="HZ28" s="103"/>
      <c r="IA28" s="103"/>
      <c r="IB28" s="103"/>
      <c r="IC28" s="103"/>
      <c r="ID28" s="103"/>
      <c r="IE28" s="103"/>
      <c r="IF28" s="103"/>
      <c r="IG28" s="103"/>
      <c r="IH28" s="103"/>
      <c r="II28" s="103"/>
      <c r="IJ28" s="103"/>
      <c r="IK28" s="103"/>
      <c r="IL28" s="103"/>
      <c r="IM28" s="103"/>
      <c r="IN28" s="103"/>
      <c r="IO28" s="103"/>
      <c r="IP28" s="103"/>
      <c r="IQ28" s="103"/>
      <c r="IR28" s="103"/>
      <c r="IS28" s="103"/>
      <c r="IT28" s="103"/>
      <c r="IU28" s="103"/>
      <c r="IV28" s="103"/>
    </row>
    <row r="29" spans="1:256" s="99" customFormat="1" x14ac:dyDescent="0.25">
      <c r="A29" s="98">
        <v>3</v>
      </c>
      <c r="B29" s="99">
        <f t="shared" si="0"/>
        <v>0</v>
      </c>
      <c r="C29" s="99">
        <f t="shared" si="0"/>
        <v>0</v>
      </c>
      <c r="D29" s="99">
        <f t="shared" si="0"/>
        <v>0</v>
      </c>
      <c r="E29" s="99">
        <f t="shared" si="0"/>
        <v>0</v>
      </c>
      <c r="F29" s="99">
        <f t="shared" si="0"/>
        <v>0</v>
      </c>
      <c r="G29" s="99">
        <f t="shared" si="0"/>
        <v>0</v>
      </c>
      <c r="H29" s="99">
        <f t="shared" si="0"/>
        <v>0</v>
      </c>
      <c r="I29" s="99">
        <f t="shared" si="0"/>
        <v>0</v>
      </c>
      <c r="J29" s="99">
        <f t="shared" si="0"/>
        <v>0</v>
      </c>
      <c r="K29" s="100">
        <f t="shared" si="0"/>
        <v>0</v>
      </c>
      <c r="L29" s="101"/>
      <c r="M29" s="101"/>
      <c r="N29" s="102"/>
      <c r="O29" s="98">
        <v>3</v>
      </c>
      <c r="P29" s="99">
        <v>0</v>
      </c>
      <c r="Q29" s="99">
        <f t="shared" si="1"/>
        <v>0</v>
      </c>
      <c r="S29" s="99">
        <f t="shared" si="2"/>
        <v>0</v>
      </c>
      <c r="U29" s="99">
        <f t="shared" si="61"/>
        <v>0</v>
      </c>
      <c r="W29" s="99">
        <f t="shared" si="76"/>
        <v>0</v>
      </c>
      <c r="X29" s="99">
        <f t="shared" si="3"/>
        <v>0</v>
      </c>
      <c r="Y29" s="100">
        <f t="shared" si="3"/>
        <v>0</v>
      </c>
      <c r="Z29" s="103"/>
      <c r="AA29" s="98">
        <v>3</v>
      </c>
      <c r="AC29" s="99">
        <f t="shared" si="4"/>
        <v>0</v>
      </c>
      <c r="AE29" s="99">
        <f t="shared" si="5"/>
        <v>0</v>
      </c>
      <c r="AG29" s="99">
        <f t="shared" si="62"/>
        <v>0</v>
      </c>
      <c r="AI29" s="99">
        <f t="shared" si="77"/>
        <v>0</v>
      </c>
      <c r="AJ29" s="99">
        <f t="shared" si="6"/>
        <v>0</v>
      </c>
      <c r="AK29" s="100">
        <f t="shared" si="6"/>
        <v>0</v>
      </c>
      <c r="AL29" s="103"/>
      <c r="AM29" s="98">
        <v>3</v>
      </c>
      <c r="AO29" s="99">
        <f t="shared" si="7"/>
        <v>0</v>
      </c>
      <c r="AQ29" s="99">
        <f t="shared" si="8"/>
        <v>0</v>
      </c>
      <c r="AS29" s="99">
        <f t="shared" si="63"/>
        <v>0</v>
      </c>
      <c r="AU29" s="99">
        <f t="shared" si="78"/>
        <v>0</v>
      </c>
      <c r="AV29" s="99">
        <f t="shared" si="9"/>
        <v>0</v>
      </c>
      <c r="AW29" s="100">
        <f t="shared" si="9"/>
        <v>0</v>
      </c>
      <c r="AX29" s="103"/>
      <c r="AY29" s="98">
        <v>3</v>
      </c>
      <c r="BA29" s="104">
        <f t="shared" si="10"/>
        <v>0</v>
      </c>
      <c r="BC29" s="104">
        <f t="shared" si="11"/>
        <v>0</v>
      </c>
      <c r="BE29" s="99">
        <f t="shared" si="64"/>
        <v>0</v>
      </c>
      <c r="BG29" s="99">
        <f t="shared" si="79"/>
        <v>0</v>
      </c>
      <c r="BH29" s="99">
        <f t="shared" si="12"/>
        <v>0</v>
      </c>
      <c r="BI29" s="100">
        <f t="shared" si="12"/>
        <v>0</v>
      </c>
      <c r="BJ29" s="103"/>
      <c r="BK29" s="70">
        <v>3</v>
      </c>
      <c r="BL29" s="106"/>
      <c r="BM29" s="107">
        <f t="shared" si="13"/>
        <v>0</v>
      </c>
      <c r="BN29" s="108"/>
      <c r="BO29" s="107">
        <f t="shared" si="14"/>
        <v>0</v>
      </c>
      <c r="BP29" s="108"/>
      <c r="BQ29" s="107">
        <f t="shared" si="65"/>
        <v>0</v>
      </c>
      <c r="BR29" s="106"/>
      <c r="BS29" s="107">
        <f t="shared" si="80"/>
        <v>0</v>
      </c>
      <c r="BT29" s="108">
        <f t="shared" si="15"/>
        <v>0</v>
      </c>
      <c r="BU29" s="109">
        <f t="shared" si="15"/>
        <v>0</v>
      </c>
      <c r="BV29" s="103"/>
      <c r="BW29" s="110">
        <v>3</v>
      </c>
      <c r="BX29" s="111"/>
      <c r="BY29" s="111">
        <f t="shared" si="16"/>
        <v>0</v>
      </c>
      <c r="BZ29" s="111"/>
      <c r="CA29" s="111">
        <f t="shared" si="17"/>
        <v>0</v>
      </c>
      <c r="CB29" s="111"/>
      <c r="CC29" s="111">
        <f t="shared" si="66"/>
        <v>0</v>
      </c>
      <c r="CD29" s="111"/>
      <c r="CE29" s="111">
        <f t="shared" si="81"/>
        <v>0</v>
      </c>
      <c r="CF29" s="111">
        <f t="shared" si="18"/>
        <v>0</v>
      </c>
      <c r="CG29" s="112">
        <f t="shared" si="18"/>
        <v>0</v>
      </c>
      <c r="CH29" s="103"/>
      <c r="CI29" s="98">
        <v>3</v>
      </c>
      <c r="CK29" s="99">
        <f t="shared" si="19"/>
        <v>0</v>
      </c>
      <c r="CM29" s="99">
        <f t="shared" si="20"/>
        <v>0</v>
      </c>
      <c r="CO29" s="99">
        <f t="shared" si="67"/>
        <v>0</v>
      </c>
      <c r="CQ29" s="99">
        <f t="shared" si="82"/>
        <v>0</v>
      </c>
      <c r="CR29" s="99">
        <f t="shared" si="21"/>
        <v>0</v>
      </c>
      <c r="CS29" s="100">
        <f t="shared" si="21"/>
        <v>0</v>
      </c>
      <c r="CT29" s="103"/>
      <c r="CU29" s="68">
        <v>3</v>
      </c>
      <c r="CV29" s="113"/>
      <c r="CW29" s="114">
        <f t="shared" si="22"/>
        <v>0</v>
      </c>
      <c r="CX29" s="113"/>
      <c r="CY29" s="114">
        <f t="shared" si="23"/>
        <v>0</v>
      </c>
      <c r="CZ29" s="113"/>
      <c r="DA29" s="114">
        <f t="shared" si="68"/>
        <v>0</v>
      </c>
      <c r="DB29" s="113"/>
      <c r="DC29" s="114">
        <f t="shared" si="24"/>
        <v>0</v>
      </c>
      <c r="DD29" s="113">
        <f t="shared" si="25"/>
        <v>0</v>
      </c>
      <c r="DE29" s="115">
        <f t="shared" si="25"/>
        <v>0</v>
      </c>
      <c r="DF29" s="103"/>
      <c r="DG29" s="116">
        <v>3</v>
      </c>
      <c r="DH29" s="117">
        <v>0</v>
      </c>
      <c r="DI29" s="117">
        <f t="shared" si="26"/>
        <v>0</v>
      </c>
      <c r="DJ29" s="117"/>
      <c r="DK29" s="117">
        <f t="shared" si="27"/>
        <v>0</v>
      </c>
      <c r="DL29" s="117"/>
      <c r="DM29" s="117">
        <f t="shared" si="28"/>
        <v>0</v>
      </c>
      <c r="DN29" s="117"/>
      <c r="DO29" s="117">
        <f t="shared" si="29"/>
        <v>0</v>
      </c>
      <c r="DP29" s="117">
        <f t="shared" si="30"/>
        <v>0</v>
      </c>
      <c r="DQ29" s="118">
        <f t="shared" si="30"/>
        <v>0</v>
      </c>
      <c r="DR29" s="103"/>
      <c r="DS29" s="116">
        <v>3</v>
      </c>
      <c r="DT29" s="117"/>
      <c r="DU29" s="117">
        <f t="shared" si="31"/>
        <v>0</v>
      </c>
      <c r="DV29" s="117"/>
      <c r="DW29" s="117">
        <f t="shared" si="32"/>
        <v>0</v>
      </c>
      <c r="DX29" s="117"/>
      <c r="DY29" s="117">
        <f t="shared" si="75"/>
        <v>0</v>
      </c>
      <c r="DZ29" s="117"/>
      <c r="EA29" s="117">
        <f t="shared" si="89"/>
        <v>0</v>
      </c>
      <c r="EB29" s="117">
        <f t="shared" si="33"/>
        <v>0</v>
      </c>
      <c r="EC29" s="118">
        <f t="shared" si="33"/>
        <v>0</v>
      </c>
      <c r="ED29" s="103"/>
      <c r="EE29" s="98">
        <v>3</v>
      </c>
      <c r="EG29" s="99">
        <f t="shared" si="34"/>
        <v>0</v>
      </c>
      <c r="EI29" s="99">
        <f t="shared" si="35"/>
        <v>0</v>
      </c>
      <c r="EK29" s="99">
        <f t="shared" si="36"/>
        <v>0</v>
      </c>
      <c r="EM29" s="99">
        <f t="shared" si="37"/>
        <v>0</v>
      </c>
      <c r="EN29" s="99">
        <f t="shared" si="38"/>
        <v>0</v>
      </c>
      <c r="EO29" s="100">
        <f t="shared" si="38"/>
        <v>0</v>
      </c>
      <c r="EP29" s="103"/>
      <c r="EQ29" s="119">
        <v>3</v>
      </c>
      <c r="ER29" s="120"/>
      <c r="ES29" s="121">
        <f t="shared" si="39"/>
        <v>0</v>
      </c>
      <c r="ET29" s="120"/>
      <c r="EU29" s="121">
        <f t="shared" si="40"/>
        <v>0</v>
      </c>
      <c r="EV29" s="120"/>
      <c r="EW29" s="121">
        <f t="shared" si="69"/>
        <v>0</v>
      </c>
      <c r="EX29" s="120"/>
      <c r="EY29" s="121">
        <f t="shared" si="83"/>
        <v>0</v>
      </c>
      <c r="EZ29" s="120">
        <f t="shared" si="41"/>
        <v>0</v>
      </c>
      <c r="FA29" s="122">
        <f t="shared" si="41"/>
        <v>0</v>
      </c>
      <c r="FB29" s="103"/>
      <c r="FC29" s="110">
        <v>3</v>
      </c>
      <c r="FD29" s="111"/>
      <c r="FE29" s="111">
        <f t="shared" si="42"/>
        <v>0</v>
      </c>
      <c r="FF29" s="111"/>
      <c r="FG29" s="111">
        <f t="shared" si="43"/>
        <v>0</v>
      </c>
      <c r="FH29" s="111"/>
      <c r="FI29" s="111">
        <f t="shared" si="70"/>
        <v>0</v>
      </c>
      <c r="FJ29" s="111"/>
      <c r="FK29" s="111">
        <f t="shared" si="84"/>
        <v>0</v>
      </c>
      <c r="FL29" s="111">
        <f t="shared" si="44"/>
        <v>0</v>
      </c>
      <c r="FM29" s="112">
        <f t="shared" si="44"/>
        <v>0</v>
      </c>
      <c r="FN29" s="103"/>
      <c r="FO29" s="98">
        <v>3</v>
      </c>
      <c r="FQ29" s="99">
        <f t="shared" si="45"/>
        <v>0</v>
      </c>
      <c r="FS29" s="99">
        <f t="shared" si="46"/>
        <v>0</v>
      </c>
      <c r="FU29" s="99">
        <f t="shared" si="71"/>
        <v>0</v>
      </c>
      <c r="FW29" s="99">
        <f t="shared" si="85"/>
        <v>0</v>
      </c>
      <c r="FX29" s="99">
        <f t="shared" si="47"/>
        <v>0</v>
      </c>
      <c r="FY29" s="100">
        <f t="shared" si="47"/>
        <v>0</v>
      </c>
      <c r="FZ29" s="103"/>
      <c r="GA29" s="123">
        <v>3</v>
      </c>
      <c r="GB29" s="104">
        <v>0</v>
      </c>
      <c r="GC29" s="99">
        <f t="shared" si="48"/>
        <v>0</v>
      </c>
      <c r="GD29" s="104">
        <v>0</v>
      </c>
      <c r="GE29" s="99">
        <f t="shared" si="49"/>
        <v>0</v>
      </c>
      <c r="GF29" s="104">
        <v>0</v>
      </c>
      <c r="GG29" s="104">
        <v>0</v>
      </c>
      <c r="GH29" s="104">
        <v>0</v>
      </c>
      <c r="GI29" s="99">
        <f t="shared" si="50"/>
        <v>0</v>
      </c>
      <c r="GJ29" s="99">
        <f t="shared" si="51"/>
        <v>0</v>
      </c>
      <c r="GK29" s="100">
        <f t="shared" si="51"/>
        <v>0</v>
      </c>
      <c r="GL29" s="103"/>
      <c r="GM29" s="98">
        <v>3</v>
      </c>
      <c r="GO29" s="99">
        <f t="shared" si="52"/>
        <v>0</v>
      </c>
      <c r="GQ29" s="99">
        <f t="shared" si="53"/>
        <v>0</v>
      </c>
      <c r="GS29" s="99">
        <f t="shared" si="72"/>
        <v>0</v>
      </c>
      <c r="GU29" s="99">
        <f t="shared" si="86"/>
        <v>0</v>
      </c>
      <c r="GV29" s="99">
        <f t="shared" si="54"/>
        <v>0</v>
      </c>
      <c r="GW29" s="100">
        <f t="shared" si="54"/>
        <v>0</v>
      </c>
      <c r="GX29" s="103"/>
      <c r="GY29" s="98">
        <v>3</v>
      </c>
      <c r="GZ29" s="99">
        <v>0</v>
      </c>
      <c r="HA29" s="99">
        <f t="shared" si="55"/>
        <v>0</v>
      </c>
      <c r="HC29" s="99">
        <f t="shared" si="56"/>
        <v>0</v>
      </c>
      <c r="HE29" s="99">
        <f t="shared" si="73"/>
        <v>0</v>
      </c>
      <c r="HG29" s="99">
        <f t="shared" si="87"/>
        <v>0</v>
      </c>
      <c r="HH29" s="99">
        <f t="shared" si="57"/>
        <v>0</v>
      </c>
      <c r="HI29" s="100">
        <f t="shared" si="57"/>
        <v>0</v>
      </c>
      <c r="HJ29" s="103"/>
      <c r="HK29" s="98">
        <v>3</v>
      </c>
      <c r="HL29" s="99">
        <v>0</v>
      </c>
      <c r="HM29" s="99">
        <f t="shared" si="58"/>
        <v>0</v>
      </c>
      <c r="HO29" s="99">
        <f t="shared" si="59"/>
        <v>0</v>
      </c>
      <c r="HQ29" s="99">
        <f t="shared" si="74"/>
        <v>0</v>
      </c>
      <c r="HR29" s="99">
        <v>0</v>
      </c>
      <c r="HS29" s="99">
        <f t="shared" si="88"/>
        <v>0</v>
      </c>
      <c r="HT29" s="99">
        <f t="shared" si="60"/>
        <v>0</v>
      </c>
      <c r="HU29" s="100">
        <f t="shared" si="60"/>
        <v>0</v>
      </c>
      <c r="HV29" s="103"/>
      <c r="HW29" s="103"/>
      <c r="HX29" s="103"/>
      <c r="HY29" s="103"/>
      <c r="HZ29" s="103"/>
      <c r="IA29" s="103"/>
      <c r="IB29" s="103"/>
      <c r="IC29" s="103"/>
      <c r="ID29" s="103"/>
      <c r="IE29" s="103"/>
      <c r="IF29" s="103"/>
      <c r="IG29" s="103"/>
      <c r="IH29" s="103"/>
      <c r="II29" s="103"/>
      <c r="IJ29" s="103"/>
      <c r="IK29" s="103"/>
      <c r="IL29" s="103"/>
      <c r="IM29" s="103"/>
      <c r="IN29" s="103"/>
      <c r="IO29" s="103"/>
      <c r="IP29" s="103"/>
      <c r="IQ29" s="103"/>
      <c r="IR29" s="103"/>
      <c r="IS29" s="103"/>
      <c r="IT29" s="103"/>
      <c r="IU29" s="103"/>
      <c r="IV29" s="103"/>
    </row>
    <row r="30" spans="1:256" s="99" customFormat="1" x14ac:dyDescent="0.25">
      <c r="A30" s="98">
        <v>2</v>
      </c>
      <c r="B30" s="99">
        <f t="shared" si="0"/>
        <v>0</v>
      </c>
      <c r="C30" s="99">
        <f t="shared" si="0"/>
        <v>0</v>
      </c>
      <c r="D30" s="99">
        <f t="shared" si="0"/>
        <v>1</v>
      </c>
      <c r="E30" s="99">
        <f t="shared" si="0"/>
        <v>2.5</v>
      </c>
      <c r="F30" s="99">
        <f t="shared" si="0"/>
        <v>0</v>
      </c>
      <c r="G30" s="99">
        <f t="shared" si="0"/>
        <v>0</v>
      </c>
      <c r="H30" s="99">
        <f t="shared" si="0"/>
        <v>0</v>
      </c>
      <c r="I30" s="99">
        <f t="shared" si="0"/>
        <v>0</v>
      </c>
      <c r="J30" s="99">
        <f t="shared" si="0"/>
        <v>1</v>
      </c>
      <c r="K30" s="100">
        <f t="shared" si="0"/>
        <v>2.5</v>
      </c>
      <c r="L30" s="101"/>
      <c r="M30" s="101"/>
      <c r="N30" s="102"/>
      <c r="O30" s="98">
        <v>2</v>
      </c>
      <c r="P30" s="99">
        <v>0</v>
      </c>
      <c r="Q30" s="99">
        <f t="shared" si="1"/>
        <v>0</v>
      </c>
      <c r="S30" s="99">
        <f t="shared" si="2"/>
        <v>0</v>
      </c>
      <c r="U30" s="99">
        <f t="shared" si="61"/>
        <v>0</v>
      </c>
      <c r="W30" s="99">
        <f t="shared" si="76"/>
        <v>0</v>
      </c>
      <c r="X30" s="99">
        <f t="shared" si="3"/>
        <v>0</v>
      </c>
      <c r="Y30" s="100">
        <f t="shared" si="3"/>
        <v>0</v>
      </c>
      <c r="Z30" s="103"/>
      <c r="AA30" s="98">
        <v>2</v>
      </c>
      <c r="AC30" s="99">
        <f t="shared" si="4"/>
        <v>0</v>
      </c>
      <c r="AE30" s="99">
        <f t="shared" si="5"/>
        <v>0</v>
      </c>
      <c r="AG30" s="99">
        <f t="shared" si="62"/>
        <v>0</v>
      </c>
      <c r="AI30" s="99">
        <f t="shared" si="77"/>
        <v>0</v>
      </c>
      <c r="AJ30" s="99">
        <f t="shared" si="6"/>
        <v>0</v>
      </c>
      <c r="AK30" s="100">
        <f t="shared" si="6"/>
        <v>0</v>
      </c>
      <c r="AL30" s="103"/>
      <c r="AM30" s="98">
        <v>2</v>
      </c>
      <c r="AO30" s="99">
        <f t="shared" si="7"/>
        <v>0</v>
      </c>
      <c r="AP30" s="99">
        <v>1</v>
      </c>
      <c r="AQ30" s="99">
        <f t="shared" si="8"/>
        <v>2.5</v>
      </c>
      <c r="AS30" s="99">
        <f t="shared" si="63"/>
        <v>0</v>
      </c>
      <c r="AU30" s="99">
        <f t="shared" si="78"/>
        <v>0</v>
      </c>
      <c r="AV30" s="99">
        <f t="shared" si="9"/>
        <v>1</v>
      </c>
      <c r="AW30" s="100">
        <f t="shared" si="9"/>
        <v>2.5</v>
      </c>
      <c r="AX30" s="103"/>
      <c r="AY30" s="98">
        <v>2</v>
      </c>
      <c r="BA30" s="104">
        <f t="shared" si="10"/>
        <v>0</v>
      </c>
      <c r="BC30" s="104">
        <f t="shared" si="11"/>
        <v>0</v>
      </c>
      <c r="BE30" s="99">
        <f t="shared" si="64"/>
        <v>0</v>
      </c>
      <c r="BG30" s="99">
        <f t="shared" si="79"/>
        <v>0</v>
      </c>
      <c r="BH30" s="99">
        <f t="shared" si="12"/>
        <v>0</v>
      </c>
      <c r="BI30" s="100">
        <f t="shared" si="12"/>
        <v>0</v>
      </c>
      <c r="BJ30" s="103"/>
      <c r="BK30" s="70">
        <v>2</v>
      </c>
      <c r="BL30" s="106">
        <v>0</v>
      </c>
      <c r="BM30" s="107">
        <f t="shared" si="13"/>
        <v>0</v>
      </c>
      <c r="BN30" s="108"/>
      <c r="BO30" s="107">
        <f t="shared" si="14"/>
        <v>0</v>
      </c>
      <c r="BP30" s="108"/>
      <c r="BQ30" s="107">
        <f t="shared" si="65"/>
        <v>0</v>
      </c>
      <c r="BR30" s="106"/>
      <c r="BS30" s="107">
        <f t="shared" si="80"/>
        <v>0</v>
      </c>
      <c r="BT30" s="108">
        <f t="shared" si="15"/>
        <v>0</v>
      </c>
      <c r="BU30" s="109">
        <f t="shared" si="15"/>
        <v>0</v>
      </c>
      <c r="BV30" s="103"/>
      <c r="BW30" s="110">
        <v>2</v>
      </c>
      <c r="BX30" s="111"/>
      <c r="BY30" s="111">
        <f t="shared" si="16"/>
        <v>0</v>
      </c>
      <c r="BZ30" s="111"/>
      <c r="CA30" s="111">
        <f t="shared" si="17"/>
        <v>0</v>
      </c>
      <c r="CB30" s="111"/>
      <c r="CC30" s="111">
        <f t="shared" si="66"/>
        <v>0</v>
      </c>
      <c r="CD30" s="111"/>
      <c r="CE30" s="111">
        <f t="shared" si="81"/>
        <v>0</v>
      </c>
      <c r="CF30" s="111">
        <f t="shared" si="18"/>
        <v>0</v>
      </c>
      <c r="CG30" s="112">
        <f t="shared" si="18"/>
        <v>0</v>
      </c>
      <c r="CH30" s="103"/>
      <c r="CI30" s="98">
        <v>2</v>
      </c>
      <c r="CK30" s="99">
        <f t="shared" si="19"/>
        <v>0</v>
      </c>
      <c r="CM30" s="99">
        <f t="shared" si="20"/>
        <v>0</v>
      </c>
      <c r="CO30" s="99">
        <f t="shared" si="67"/>
        <v>0</v>
      </c>
      <c r="CQ30" s="99">
        <f t="shared" si="82"/>
        <v>0</v>
      </c>
      <c r="CR30" s="99">
        <f t="shared" si="21"/>
        <v>0</v>
      </c>
      <c r="CS30" s="100">
        <f t="shared" si="21"/>
        <v>0</v>
      </c>
      <c r="CT30" s="103"/>
      <c r="CU30" s="68">
        <v>2</v>
      </c>
      <c r="CV30" s="113"/>
      <c r="CW30" s="114">
        <f t="shared" si="22"/>
        <v>0</v>
      </c>
      <c r="CX30" s="113"/>
      <c r="CY30" s="114">
        <f t="shared" si="23"/>
        <v>0</v>
      </c>
      <c r="CZ30" s="113"/>
      <c r="DA30" s="114">
        <f t="shared" si="68"/>
        <v>0</v>
      </c>
      <c r="DB30" s="113"/>
      <c r="DC30" s="114">
        <f t="shared" si="24"/>
        <v>0</v>
      </c>
      <c r="DD30" s="113">
        <f t="shared" si="25"/>
        <v>0</v>
      </c>
      <c r="DE30" s="115">
        <f t="shared" si="25"/>
        <v>0</v>
      </c>
      <c r="DF30" s="103"/>
      <c r="DG30" s="116">
        <v>2</v>
      </c>
      <c r="DH30" s="117">
        <v>0</v>
      </c>
      <c r="DI30" s="117">
        <f t="shared" si="26"/>
        <v>0</v>
      </c>
      <c r="DJ30" s="117"/>
      <c r="DK30" s="117">
        <f t="shared" si="27"/>
        <v>0</v>
      </c>
      <c r="DL30" s="117"/>
      <c r="DM30" s="117">
        <f t="shared" si="28"/>
        <v>0</v>
      </c>
      <c r="DN30" s="117"/>
      <c r="DO30" s="117">
        <f t="shared" si="29"/>
        <v>0</v>
      </c>
      <c r="DP30" s="117">
        <f t="shared" si="30"/>
        <v>0</v>
      </c>
      <c r="DQ30" s="118">
        <f t="shared" si="30"/>
        <v>0</v>
      </c>
      <c r="DR30" s="103"/>
      <c r="DS30" s="116">
        <v>2</v>
      </c>
      <c r="DT30" s="117">
        <v>0</v>
      </c>
      <c r="DU30" s="117">
        <f t="shared" si="31"/>
        <v>0</v>
      </c>
      <c r="DV30" s="117"/>
      <c r="DW30" s="117">
        <f t="shared" si="32"/>
        <v>0</v>
      </c>
      <c r="DX30" s="117"/>
      <c r="DY30" s="117">
        <f t="shared" si="75"/>
        <v>0</v>
      </c>
      <c r="DZ30" s="117"/>
      <c r="EA30" s="117">
        <f t="shared" si="89"/>
        <v>0</v>
      </c>
      <c r="EB30" s="117">
        <f t="shared" si="33"/>
        <v>0</v>
      </c>
      <c r="EC30" s="118">
        <f t="shared" si="33"/>
        <v>0</v>
      </c>
      <c r="ED30" s="103"/>
      <c r="EE30" s="98">
        <v>2</v>
      </c>
      <c r="EG30" s="99">
        <f t="shared" si="34"/>
        <v>0</v>
      </c>
      <c r="EI30" s="99">
        <f t="shared" si="35"/>
        <v>0</v>
      </c>
      <c r="EK30" s="99">
        <f t="shared" si="36"/>
        <v>0</v>
      </c>
      <c r="EM30" s="99">
        <f t="shared" si="37"/>
        <v>0</v>
      </c>
      <c r="EN30" s="99">
        <f t="shared" si="38"/>
        <v>0</v>
      </c>
      <c r="EO30" s="100">
        <f t="shared" si="38"/>
        <v>0</v>
      </c>
      <c r="EP30" s="103"/>
      <c r="EQ30" s="119">
        <v>2</v>
      </c>
      <c r="ER30" s="120"/>
      <c r="ES30" s="121">
        <f t="shared" si="39"/>
        <v>0</v>
      </c>
      <c r="ET30" s="120"/>
      <c r="EU30" s="121">
        <f t="shared" si="40"/>
        <v>0</v>
      </c>
      <c r="EV30" s="120"/>
      <c r="EW30" s="121">
        <f t="shared" si="69"/>
        <v>0</v>
      </c>
      <c r="EX30" s="120"/>
      <c r="EY30" s="121">
        <f t="shared" si="83"/>
        <v>0</v>
      </c>
      <c r="EZ30" s="120">
        <f t="shared" si="41"/>
        <v>0</v>
      </c>
      <c r="FA30" s="122">
        <f t="shared" si="41"/>
        <v>0</v>
      </c>
      <c r="FB30" s="103"/>
      <c r="FC30" s="110">
        <v>2</v>
      </c>
      <c r="FD30" s="111"/>
      <c r="FE30" s="111">
        <f t="shared" si="42"/>
        <v>0</v>
      </c>
      <c r="FF30" s="111"/>
      <c r="FG30" s="111">
        <f t="shared" si="43"/>
        <v>0</v>
      </c>
      <c r="FH30" s="111"/>
      <c r="FI30" s="111">
        <f t="shared" si="70"/>
        <v>0</v>
      </c>
      <c r="FJ30" s="111"/>
      <c r="FK30" s="111">
        <f t="shared" si="84"/>
        <v>0</v>
      </c>
      <c r="FL30" s="111">
        <f t="shared" si="44"/>
        <v>0</v>
      </c>
      <c r="FM30" s="112">
        <f t="shared" si="44"/>
        <v>0</v>
      </c>
      <c r="FN30" s="103"/>
      <c r="FO30" s="98">
        <v>2</v>
      </c>
      <c r="FQ30" s="99">
        <f t="shared" si="45"/>
        <v>0</v>
      </c>
      <c r="FS30" s="99">
        <f t="shared" si="46"/>
        <v>0</v>
      </c>
      <c r="FU30" s="99">
        <f t="shared" si="71"/>
        <v>0</v>
      </c>
      <c r="FW30" s="99">
        <f t="shared" si="85"/>
        <v>0</v>
      </c>
      <c r="FX30" s="99">
        <f t="shared" si="47"/>
        <v>0</v>
      </c>
      <c r="FY30" s="100">
        <f t="shared" si="47"/>
        <v>0</v>
      </c>
      <c r="FZ30" s="103"/>
      <c r="GA30" s="123">
        <v>2</v>
      </c>
      <c r="GB30" s="104">
        <v>0</v>
      </c>
      <c r="GC30" s="99">
        <f t="shared" si="48"/>
        <v>0</v>
      </c>
      <c r="GD30" s="104">
        <v>0</v>
      </c>
      <c r="GE30" s="99">
        <f t="shared" si="49"/>
        <v>0</v>
      </c>
      <c r="GF30" s="104">
        <v>0</v>
      </c>
      <c r="GG30" s="104">
        <v>0</v>
      </c>
      <c r="GH30" s="104">
        <v>0</v>
      </c>
      <c r="GI30" s="99">
        <f t="shared" si="50"/>
        <v>0</v>
      </c>
      <c r="GJ30" s="99">
        <f t="shared" si="51"/>
        <v>0</v>
      </c>
      <c r="GK30" s="100">
        <f t="shared" si="51"/>
        <v>0</v>
      </c>
      <c r="GL30" s="103"/>
      <c r="GM30" s="98">
        <v>2</v>
      </c>
      <c r="GO30" s="99">
        <f t="shared" si="52"/>
        <v>0</v>
      </c>
      <c r="GQ30" s="99">
        <f t="shared" si="53"/>
        <v>0</v>
      </c>
      <c r="GS30" s="99">
        <f t="shared" si="72"/>
        <v>0</v>
      </c>
      <c r="GU30" s="99">
        <f t="shared" si="86"/>
        <v>0</v>
      </c>
      <c r="GV30" s="99">
        <f t="shared" si="54"/>
        <v>0</v>
      </c>
      <c r="GW30" s="100">
        <f t="shared" si="54"/>
        <v>0</v>
      </c>
      <c r="GX30" s="103"/>
      <c r="GY30" s="98">
        <v>2</v>
      </c>
      <c r="GZ30" s="99">
        <v>0</v>
      </c>
      <c r="HA30" s="99">
        <f t="shared" si="55"/>
        <v>0</v>
      </c>
      <c r="HC30" s="99">
        <f t="shared" si="56"/>
        <v>0</v>
      </c>
      <c r="HE30" s="99">
        <f t="shared" si="73"/>
        <v>0</v>
      </c>
      <c r="HG30" s="99">
        <f t="shared" si="87"/>
        <v>0</v>
      </c>
      <c r="HH30" s="99">
        <f t="shared" si="57"/>
        <v>0</v>
      </c>
      <c r="HI30" s="100">
        <f t="shared" si="57"/>
        <v>0</v>
      </c>
      <c r="HJ30" s="103"/>
      <c r="HK30" s="98">
        <v>2</v>
      </c>
      <c r="HL30" s="99">
        <v>0</v>
      </c>
      <c r="HM30" s="99">
        <f t="shared" si="58"/>
        <v>0</v>
      </c>
      <c r="HO30" s="99">
        <f t="shared" si="59"/>
        <v>0</v>
      </c>
      <c r="HQ30" s="99">
        <f t="shared" si="74"/>
        <v>0</v>
      </c>
      <c r="HR30" s="99">
        <v>0</v>
      </c>
      <c r="HS30" s="99">
        <f t="shared" si="88"/>
        <v>0</v>
      </c>
      <c r="HT30" s="99">
        <f t="shared" si="60"/>
        <v>0</v>
      </c>
      <c r="HU30" s="100">
        <f t="shared" si="60"/>
        <v>0</v>
      </c>
      <c r="HV30" s="103"/>
      <c r="HW30" s="103"/>
      <c r="HX30" s="103"/>
      <c r="HY30" s="103"/>
      <c r="HZ30" s="103"/>
      <c r="IA30" s="103"/>
      <c r="IB30" s="103"/>
      <c r="IC30" s="103"/>
      <c r="ID30" s="103"/>
      <c r="IE30" s="103"/>
      <c r="IF30" s="103"/>
      <c r="IG30" s="103"/>
      <c r="IH30" s="103"/>
      <c r="II30" s="103"/>
      <c r="IJ30" s="103"/>
      <c r="IK30" s="103"/>
      <c r="IL30" s="103"/>
      <c r="IM30" s="103"/>
      <c r="IN30" s="103"/>
      <c r="IO30" s="103"/>
      <c r="IP30" s="103"/>
      <c r="IQ30" s="103"/>
      <c r="IR30" s="103"/>
      <c r="IS30" s="103"/>
      <c r="IT30" s="103"/>
      <c r="IU30" s="103"/>
      <c r="IV30" s="103"/>
    </row>
    <row r="31" spans="1:256" s="103" customFormat="1" x14ac:dyDescent="0.25">
      <c r="A31" s="98" t="s">
        <v>159</v>
      </c>
      <c r="B31" s="99">
        <f>SUM(B7:B30)</f>
        <v>4106</v>
      </c>
      <c r="C31" s="99">
        <f>SUM(C7:D30)</f>
        <v>123403.7</v>
      </c>
      <c r="D31" s="99">
        <f>SUM(D7:D30)</f>
        <v>24</v>
      </c>
      <c r="E31" s="99">
        <f>SUM(E7:F30)</f>
        <v>449.69999999999993</v>
      </c>
      <c r="F31" s="99">
        <f>SUM(F7:G30)</f>
        <v>0</v>
      </c>
      <c r="G31" s="99">
        <f>SUM(G7:H30)</f>
        <v>144</v>
      </c>
      <c r="H31" s="99">
        <f>SUM(H7:I30)</f>
        <v>4510.2999999999993</v>
      </c>
      <c r="I31" s="99">
        <f>SUM(I7:I30)</f>
        <v>4366.2999999999993</v>
      </c>
      <c r="J31" s="99">
        <f>SUM(J7:J30)</f>
        <v>4274</v>
      </c>
      <c r="K31" s="100">
        <f>SUM(K7:K30)</f>
        <v>128195.7</v>
      </c>
      <c r="L31" s="101">
        <f>X31+AJ31+AV31+BH31+BT31+CF31+CR31+DD31+DP31+EB31+EN31+EZ31+FL31+FX31+GJ31+GV31+HH31+HT31</f>
        <v>4274</v>
      </c>
      <c r="M31" s="101">
        <f>Y31+AK31+AW31+BI31+BU31+CG31+CS31+DE31+DQ31+EC31+EO31+FA31+FM31+FY31+GK31+GW31+HI31+HU31</f>
        <v>128195.70000000001</v>
      </c>
      <c r="N31" s="102"/>
      <c r="O31" s="98" t="s">
        <v>159</v>
      </c>
      <c r="P31" s="99">
        <f t="shared" ref="P31:Y31" si="90">SUM(P7:P30)</f>
        <v>147</v>
      </c>
      <c r="Q31" s="99">
        <f t="shared" si="90"/>
        <v>4450.8999999999996</v>
      </c>
      <c r="R31" s="99">
        <f t="shared" si="90"/>
        <v>0</v>
      </c>
      <c r="S31" s="99">
        <f t="shared" si="90"/>
        <v>0</v>
      </c>
      <c r="T31" s="99">
        <f t="shared" si="90"/>
        <v>0</v>
      </c>
      <c r="U31" s="99">
        <f t="shared" si="90"/>
        <v>0</v>
      </c>
      <c r="V31" s="99">
        <f t="shared" si="90"/>
        <v>9</v>
      </c>
      <c r="W31" s="99">
        <f t="shared" si="90"/>
        <v>270.7</v>
      </c>
      <c r="X31" s="99">
        <f t="shared" si="90"/>
        <v>156</v>
      </c>
      <c r="Y31" s="100">
        <f t="shared" si="90"/>
        <v>4721.5999999999995</v>
      </c>
      <c r="AA31" s="98" t="s">
        <v>159</v>
      </c>
      <c r="AB31" s="99">
        <f>SUM(AB7:AB30)</f>
        <v>61</v>
      </c>
      <c r="AC31" s="99">
        <f t="shared" ref="AC31:AI31" si="91">SUM(AC7:AD30)</f>
        <v>1851.1000000000001</v>
      </c>
      <c r="AD31" s="99">
        <f t="shared" si="91"/>
        <v>0</v>
      </c>
      <c r="AE31" s="99">
        <f t="shared" si="91"/>
        <v>0</v>
      </c>
      <c r="AF31" s="99">
        <f t="shared" si="91"/>
        <v>0</v>
      </c>
      <c r="AG31" s="99">
        <f t="shared" si="91"/>
        <v>4</v>
      </c>
      <c r="AH31" s="99">
        <f t="shared" si="91"/>
        <v>123.7</v>
      </c>
      <c r="AI31" s="99">
        <f t="shared" si="91"/>
        <v>184.7</v>
      </c>
      <c r="AJ31" s="99">
        <f>SUM(AJ7:AJ29)</f>
        <v>65</v>
      </c>
      <c r="AK31" s="100">
        <f>SUM(AK7:AL30)</f>
        <v>1970.8000000000002</v>
      </c>
      <c r="AM31" s="98" t="s">
        <v>159</v>
      </c>
      <c r="AN31" s="99">
        <f t="shared" ref="AN31:AW31" si="92">SUM(AN7:AN30)</f>
        <v>239</v>
      </c>
      <c r="AO31" s="99">
        <f t="shared" si="92"/>
        <v>7248.2999999999993</v>
      </c>
      <c r="AP31" s="99">
        <f t="shared" si="92"/>
        <v>5</v>
      </c>
      <c r="AQ31" s="99">
        <f t="shared" si="92"/>
        <v>41.1</v>
      </c>
      <c r="AR31" s="99">
        <f t="shared" si="92"/>
        <v>0</v>
      </c>
      <c r="AS31" s="99">
        <f t="shared" si="92"/>
        <v>0</v>
      </c>
      <c r="AT31" s="99">
        <f t="shared" si="92"/>
        <v>0</v>
      </c>
      <c r="AU31" s="99">
        <f t="shared" si="92"/>
        <v>0</v>
      </c>
      <c r="AV31" s="99">
        <f t="shared" si="92"/>
        <v>244</v>
      </c>
      <c r="AW31" s="100">
        <f t="shared" si="92"/>
        <v>7289.3999999999987</v>
      </c>
      <c r="AY31" s="125" t="s">
        <v>159</v>
      </c>
      <c r="AZ31" s="126">
        <f>SUM(AZ7:AZ30)</f>
        <v>643</v>
      </c>
      <c r="BA31" s="126">
        <f>SUM(BA7:BA30)</f>
        <v>19752.5</v>
      </c>
      <c r="BB31" s="126">
        <f>SUM(BB7:BB30)</f>
        <v>4</v>
      </c>
      <c r="BC31" s="126">
        <f>SUM(BC7:BC30)</f>
        <v>70</v>
      </c>
      <c r="BD31" s="126">
        <f>SUM(BD7:BE30)</f>
        <v>0</v>
      </c>
      <c r="BE31" s="126">
        <f>SUM(BE7:BF30)</f>
        <v>0</v>
      </c>
      <c r="BF31" s="126">
        <f>SUM(BF7:BG30)</f>
        <v>0</v>
      </c>
      <c r="BG31" s="126">
        <f>SUM(BG7:BG30)</f>
        <v>0</v>
      </c>
      <c r="BH31" s="126">
        <f>SUM(BH7:BH30)</f>
        <v>647</v>
      </c>
      <c r="BI31" s="127">
        <f>SUM(BI7:BJ30)</f>
        <v>19822.5</v>
      </c>
      <c r="BK31" s="70" t="s">
        <v>159</v>
      </c>
      <c r="BL31" s="111">
        <f t="shared" ref="BL31:BU31" si="93">SUM(BL7:BL30)</f>
        <v>463</v>
      </c>
      <c r="BM31" s="111">
        <f t="shared" si="93"/>
        <v>14044.000000000004</v>
      </c>
      <c r="BN31" s="111">
        <f t="shared" si="93"/>
        <v>0</v>
      </c>
      <c r="BO31" s="111">
        <f t="shared" si="93"/>
        <v>0</v>
      </c>
      <c r="BP31" s="111">
        <f t="shared" si="93"/>
        <v>0</v>
      </c>
      <c r="BQ31" s="111">
        <f t="shared" si="93"/>
        <v>0</v>
      </c>
      <c r="BR31" s="111">
        <f t="shared" si="93"/>
        <v>13</v>
      </c>
      <c r="BS31" s="111">
        <f t="shared" si="93"/>
        <v>361.90000000000003</v>
      </c>
      <c r="BT31" s="111">
        <f t="shared" si="93"/>
        <v>476</v>
      </c>
      <c r="BU31" s="112">
        <f t="shared" si="93"/>
        <v>14405.900000000003</v>
      </c>
      <c r="BW31" s="110" t="s">
        <v>159</v>
      </c>
      <c r="BX31" s="111">
        <f t="shared" ref="BX31:CG31" si="94">SUM(BX7:BX30)</f>
        <v>497</v>
      </c>
      <c r="BY31" s="111">
        <f t="shared" si="94"/>
        <v>14631.500000000004</v>
      </c>
      <c r="BZ31" s="111">
        <f t="shared" si="94"/>
        <v>0</v>
      </c>
      <c r="CA31" s="111">
        <f t="shared" si="94"/>
        <v>0</v>
      </c>
      <c r="CB31" s="111">
        <f t="shared" si="94"/>
        <v>0</v>
      </c>
      <c r="CC31" s="111">
        <f t="shared" si="94"/>
        <v>0</v>
      </c>
      <c r="CD31" s="111">
        <f t="shared" si="94"/>
        <v>28</v>
      </c>
      <c r="CE31" s="111">
        <f t="shared" si="94"/>
        <v>838.4</v>
      </c>
      <c r="CF31" s="111">
        <f t="shared" si="94"/>
        <v>525</v>
      </c>
      <c r="CG31" s="112">
        <f t="shared" si="94"/>
        <v>15469.900000000001</v>
      </c>
      <c r="CI31" s="98" t="s">
        <v>159</v>
      </c>
      <c r="CJ31" s="99">
        <f>SUM(CJ7:CJ30)</f>
        <v>220</v>
      </c>
      <c r="CK31" s="99">
        <f>SUM(CK7:CK30)</f>
        <v>6679.5</v>
      </c>
      <c r="CL31" s="99">
        <f t="shared" ref="CL31:CQ31" si="95">SUM(CL7:CM30)</f>
        <v>0</v>
      </c>
      <c r="CM31" s="99">
        <f t="shared" si="95"/>
        <v>0</v>
      </c>
      <c r="CN31" s="99">
        <f t="shared" si="95"/>
        <v>0</v>
      </c>
      <c r="CO31" s="99">
        <f t="shared" si="95"/>
        <v>13</v>
      </c>
      <c r="CP31" s="99">
        <f t="shared" si="95"/>
        <v>406.20000000000005</v>
      </c>
      <c r="CQ31" s="99">
        <f t="shared" si="95"/>
        <v>626.20000000000005</v>
      </c>
      <c r="CR31" s="99">
        <f>SUM(CR7:CR30)</f>
        <v>233</v>
      </c>
      <c r="CS31" s="100">
        <f>SUM(CS7:CT30)</f>
        <v>7072.7000000000007</v>
      </c>
      <c r="CU31" s="68" t="s">
        <v>159</v>
      </c>
      <c r="CV31" s="99">
        <f>SUM(CV7:CV30)</f>
        <v>233</v>
      </c>
      <c r="CW31" s="114">
        <f>SUM(CW7:CW30)</f>
        <v>7091.9</v>
      </c>
      <c r="CX31" s="99">
        <f>SUM(CX7:CX30)</f>
        <v>1</v>
      </c>
      <c r="CY31" s="114">
        <f>SUM(CY7:CZ30)</f>
        <v>31.2</v>
      </c>
      <c r="CZ31" s="99">
        <f>SUM(CZ7:DA30)</f>
        <v>0</v>
      </c>
      <c r="DA31" s="99">
        <v>0</v>
      </c>
      <c r="DB31" s="99">
        <f>SUM(DB7:DB30)</f>
        <v>12</v>
      </c>
      <c r="DC31" s="114">
        <f>SUM(DC7:DC30)</f>
        <v>375</v>
      </c>
      <c r="DD31" s="99">
        <f>SUM(DD7:DD30)</f>
        <v>246</v>
      </c>
      <c r="DE31" s="128">
        <f>SUM(DE7:DE30)</f>
        <v>7498.0999999999995</v>
      </c>
      <c r="DG31" s="116" t="s">
        <v>159</v>
      </c>
      <c r="DH31" s="117">
        <f t="shared" ref="DH31:DQ31" si="96">SUM(DH7:DH30)</f>
        <v>295</v>
      </c>
      <c r="DI31" s="117">
        <f t="shared" si="96"/>
        <v>8743.1000000000022</v>
      </c>
      <c r="DJ31" s="117">
        <f t="shared" si="96"/>
        <v>2</v>
      </c>
      <c r="DK31" s="117">
        <f t="shared" si="96"/>
        <v>46.2</v>
      </c>
      <c r="DL31" s="117">
        <f t="shared" si="96"/>
        <v>0</v>
      </c>
      <c r="DM31" s="117">
        <f t="shared" si="96"/>
        <v>0</v>
      </c>
      <c r="DN31" s="117">
        <f t="shared" si="96"/>
        <v>0</v>
      </c>
      <c r="DO31" s="117">
        <f t="shared" si="96"/>
        <v>0</v>
      </c>
      <c r="DP31" s="117">
        <f t="shared" si="96"/>
        <v>297</v>
      </c>
      <c r="DQ31" s="118">
        <f t="shared" si="96"/>
        <v>8789.3000000000029</v>
      </c>
      <c r="DS31" s="116" t="s">
        <v>159</v>
      </c>
      <c r="DT31" s="117">
        <f t="shared" ref="DT31:EC31" si="97">SUM(DT7:DT30)</f>
        <v>82</v>
      </c>
      <c r="DU31" s="117">
        <f t="shared" si="97"/>
        <v>2412.2999999999997</v>
      </c>
      <c r="DV31" s="117">
        <f t="shared" si="97"/>
        <v>2</v>
      </c>
      <c r="DW31" s="117">
        <f t="shared" si="97"/>
        <v>42.5</v>
      </c>
      <c r="DX31" s="117">
        <f t="shared" si="97"/>
        <v>0</v>
      </c>
      <c r="DY31" s="117">
        <f t="shared" si="97"/>
        <v>0</v>
      </c>
      <c r="DZ31" s="117">
        <f t="shared" si="97"/>
        <v>9</v>
      </c>
      <c r="EA31" s="117">
        <f t="shared" si="97"/>
        <v>281.2</v>
      </c>
      <c r="EB31" s="117">
        <f t="shared" si="97"/>
        <v>93</v>
      </c>
      <c r="EC31" s="118">
        <f t="shared" si="97"/>
        <v>2735.9999999999995</v>
      </c>
      <c r="EE31" s="98" t="s">
        <v>159</v>
      </c>
      <c r="EF31" s="99">
        <f>SUM(EF7:EF30)</f>
        <v>25</v>
      </c>
      <c r="EG31" s="99">
        <f>SUM(EG7:EH30)</f>
        <v>533.5</v>
      </c>
      <c r="EH31" s="99">
        <f>SUM(EH7:EI30)</f>
        <v>0</v>
      </c>
      <c r="EI31" s="99">
        <f>SUM(EI7:EJ30)</f>
        <v>0</v>
      </c>
      <c r="EJ31" s="99">
        <f>SUM(EJ7:EK30)</f>
        <v>0</v>
      </c>
      <c r="EK31" s="99">
        <f>SUM(EK7:EL30)</f>
        <v>2</v>
      </c>
      <c r="EL31" s="99">
        <f>SUM(EL20:EL30)</f>
        <v>2</v>
      </c>
      <c r="EM31" s="99">
        <f>SUM(EM7:EN30)</f>
        <v>89.5</v>
      </c>
      <c r="EN31" s="99">
        <f>SUM(EN7:EN30)</f>
        <v>27</v>
      </c>
      <c r="EO31" s="100">
        <f>SUM(EO7:EO30)</f>
        <v>596</v>
      </c>
      <c r="EQ31" s="119" t="s">
        <v>159</v>
      </c>
      <c r="ER31" s="129">
        <f>SUM(ER7:ER30)</f>
        <v>159</v>
      </c>
      <c r="ES31" s="129">
        <f>SUM(ES7:ES30)</f>
        <v>4656</v>
      </c>
      <c r="ET31" s="129">
        <f>SUM(ET7:ET30)</f>
        <v>10</v>
      </c>
      <c r="EU31" s="129">
        <f>SUM(EU7:EV30)</f>
        <v>218.7</v>
      </c>
      <c r="EV31" s="129">
        <f>SUM(EV7:EW30)</f>
        <v>0</v>
      </c>
      <c r="EW31" s="129">
        <f>SUM(EW7:EX30)</f>
        <v>1</v>
      </c>
      <c r="EX31" s="129">
        <f>SUM(EX7:EX30)</f>
        <v>1</v>
      </c>
      <c r="EY31" s="121">
        <f>SUM(EY20:EY30)</f>
        <v>26</v>
      </c>
      <c r="EZ31" s="129">
        <f>SUM(EZ7:EZ30)</f>
        <v>170</v>
      </c>
      <c r="FA31" s="130">
        <f>SUM(FA7:FA30)</f>
        <v>4900.7</v>
      </c>
      <c r="FC31" s="110" t="s">
        <v>159</v>
      </c>
      <c r="FD31" s="117">
        <f t="shared" ref="FD31:FM31" si="98">SUM(FD7:FD30)</f>
        <v>106</v>
      </c>
      <c r="FE31" s="117">
        <f t="shared" si="98"/>
        <v>3058.3999999999992</v>
      </c>
      <c r="FF31" s="117">
        <f t="shared" si="98"/>
        <v>0</v>
      </c>
      <c r="FG31" s="117">
        <f t="shared" si="98"/>
        <v>0</v>
      </c>
      <c r="FH31" s="117">
        <f t="shared" si="98"/>
        <v>0</v>
      </c>
      <c r="FI31" s="117">
        <f t="shared" si="98"/>
        <v>0</v>
      </c>
      <c r="FJ31" s="117">
        <f t="shared" si="98"/>
        <v>1</v>
      </c>
      <c r="FK31" s="117">
        <f t="shared" si="98"/>
        <v>31.2</v>
      </c>
      <c r="FL31" s="117">
        <f t="shared" si="98"/>
        <v>107</v>
      </c>
      <c r="FM31" s="118">
        <f t="shared" si="98"/>
        <v>3089.599999999999</v>
      </c>
      <c r="FO31" s="98" t="s">
        <v>159</v>
      </c>
      <c r="FP31" s="99">
        <f t="shared" ref="FP31:FY31" si="99">SUM(FP7:FP30)</f>
        <v>83</v>
      </c>
      <c r="FQ31" s="99">
        <f t="shared" si="99"/>
        <v>2487.1999999999994</v>
      </c>
      <c r="FR31" s="99">
        <f t="shared" si="99"/>
        <v>0</v>
      </c>
      <c r="FS31" s="99">
        <f t="shared" si="99"/>
        <v>0</v>
      </c>
      <c r="FT31" s="99">
        <f t="shared" si="99"/>
        <v>0</v>
      </c>
      <c r="FU31" s="99">
        <f t="shared" si="99"/>
        <v>0</v>
      </c>
      <c r="FV31" s="99">
        <f t="shared" si="99"/>
        <v>14</v>
      </c>
      <c r="FW31" s="99">
        <f t="shared" si="99"/>
        <v>432.2</v>
      </c>
      <c r="FX31" s="99">
        <f t="shared" si="99"/>
        <v>97</v>
      </c>
      <c r="FY31" s="100">
        <f t="shared" si="99"/>
        <v>2919.3999999999992</v>
      </c>
      <c r="GA31" s="98" t="s">
        <v>159</v>
      </c>
      <c r="GB31" s="99">
        <f t="shared" ref="GB31:GK31" si="100">SUM(GB7:GB30)</f>
        <v>108</v>
      </c>
      <c r="GC31" s="99">
        <f t="shared" si="100"/>
        <v>3343.4999999999995</v>
      </c>
      <c r="GD31" s="99">
        <f t="shared" si="100"/>
        <v>0</v>
      </c>
      <c r="GE31" s="99">
        <f t="shared" si="100"/>
        <v>0</v>
      </c>
      <c r="GF31" s="99">
        <f t="shared" si="100"/>
        <v>0</v>
      </c>
      <c r="GG31" s="99">
        <f t="shared" si="100"/>
        <v>0</v>
      </c>
      <c r="GH31" s="99">
        <f t="shared" si="100"/>
        <v>14</v>
      </c>
      <c r="GI31" s="99">
        <f t="shared" si="100"/>
        <v>434.8</v>
      </c>
      <c r="GJ31" s="99">
        <f t="shared" si="100"/>
        <v>122</v>
      </c>
      <c r="GK31" s="100">
        <f t="shared" si="100"/>
        <v>3778.2999999999993</v>
      </c>
      <c r="GM31" s="98" t="s">
        <v>159</v>
      </c>
      <c r="GN31" s="99">
        <f>SUM(GN7:GN30)</f>
        <v>228</v>
      </c>
      <c r="GO31" s="99">
        <f>SUM(GO7:GP30)</f>
        <v>6930.7999999999993</v>
      </c>
      <c r="GP31" s="99">
        <f>SUM(GP7:GQ30)</f>
        <v>0</v>
      </c>
      <c r="GQ31" s="99">
        <f>SUM(GQ7:GR30)</f>
        <v>0</v>
      </c>
      <c r="GR31" s="99">
        <f>SUM(GR7:GS30)</f>
        <v>0</v>
      </c>
      <c r="GS31" s="99">
        <f>SUM(GS7:GT30)</f>
        <v>11</v>
      </c>
      <c r="GT31" s="99">
        <f>SUM(GT20:GT30)</f>
        <v>11</v>
      </c>
      <c r="GU31" s="99">
        <f>SUM(GU7:GV30)</f>
        <v>582.70000000000005</v>
      </c>
      <c r="GV31" s="99">
        <f>SUM(GV7:GV30)</f>
        <v>239</v>
      </c>
      <c r="GW31" s="100">
        <f>SUM(GW7:GX30)</f>
        <v>7274.4999999999991</v>
      </c>
      <c r="GY31" s="98" t="s">
        <v>159</v>
      </c>
      <c r="GZ31" s="99">
        <f>SUM(GZ7:GZ30)</f>
        <v>291</v>
      </c>
      <c r="HA31" s="99">
        <f t="shared" ref="HA31:HF31" si="101">SUM(HA7:HB30)</f>
        <v>8590.7000000000007</v>
      </c>
      <c r="HB31" s="99">
        <f t="shared" si="101"/>
        <v>0</v>
      </c>
      <c r="HC31" s="99">
        <f t="shared" si="101"/>
        <v>0</v>
      </c>
      <c r="HD31" s="99">
        <f t="shared" si="101"/>
        <v>0</v>
      </c>
      <c r="HE31" s="99">
        <f t="shared" si="101"/>
        <v>0</v>
      </c>
      <c r="HF31" s="99">
        <f t="shared" si="101"/>
        <v>0</v>
      </c>
      <c r="HG31" s="99">
        <f>SUM(HG7:HG30)</f>
        <v>0</v>
      </c>
      <c r="HH31" s="99">
        <f>SUM(HH7:HH30)</f>
        <v>291</v>
      </c>
      <c r="HI31" s="100">
        <f>SUM(HI7:HI30)</f>
        <v>8590.7000000000007</v>
      </c>
      <c r="HK31" s="98" t="s">
        <v>159</v>
      </c>
      <c r="HL31" s="99">
        <f>SUM(HL7:HL30)</f>
        <v>226</v>
      </c>
      <c r="HM31" s="99">
        <f>SUM(HM7:HM30)</f>
        <v>6874.5</v>
      </c>
      <c r="HN31" s="99">
        <f>SUM(HN7:HO30)</f>
        <v>0</v>
      </c>
      <c r="HO31" s="99">
        <f>SUM(HO7:HP30)</f>
        <v>0</v>
      </c>
      <c r="HP31" s="99">
        <f>SUM(HP7:HQ30)</f>
        <v>0</v>
      </c>
      <c r="HQ31" s="99">
        <f>SUM(HQ7:HR30)</f>
        <v>13</v>
      </c>
      <c r="HR31" s="99">
        <f>SUM(HR7:HR30)</f>
        <v>13</v>
      </c>
      <c r="HS31" s="99">
        <f>SUM(HS7:HS30)</f>
        <v>395.8</v>
      </c>
      <c r="HT31" s="99">
        <f>SUM(HT7:HT30)</f>
        <v>239</v>
      </c>
      <c r="HU31" s="100">
        <f>SUM(HU7:HU30)</f>
        <v>7270.3</v>
      </c>
    </row>
    <row r="32" spans="1:256" s="133" customFormat="1" ht="12" customHeight="1" x14ac:dyDescent="0.25">
      <c r="A32" s="394" t="s">
        <v>160</v>
      </c>
      <c r="B32" s="395"/>
      <c r="C32" s="395"/>
      <c r="D32" s="395"/>
      <c r="E32" s="395"/>
      <c r="F32" s="395"/>
      <c r="G32" s="395"/>
      <c r="H32" s="395"/>
      <c r="I32" s="395"/>
      <c r="J32" s="395"/>
      <c r="K32" s="396"/>
      <c r="L32" s="131"/>
      <c r="M32" s="131"/>
      <c r="N32" s="102"/>
      <c r="O32" s="394" t="s">
        <v>160</v>
      </c>
      <c r="P32" s="395"/>
      <c r="Q32" s="395"/>
      <c r="R32" s="395"/>
      <c r="S32" s="395"/>
      <c r="T32" s="395"/>
      <c r="U32" s="395"/>
      <c r="V32" s="395"/>
      <c r="W32" s="395"/>
      <c r="X32" s="395"/>
      <c r="Y32" s="396"/>
      <c r="Z32" s="103"/>
      <c r="AA32" s="394" t="s">
        <v>160</v>
      </c>
      <c r="AB32" s="395"/>
      <c r="AC32" s="395"/>
      <c r="AD32" s="395"/>
      <c r="AE32" s="395"/>
      <c r="AF32" s="395"/>
      <c r="AG32" s="395"/>
      <c r="AH32" s="395"/>
      <c r="AI32" s="395"/>
      <c r="AJ32" s="395"/>
      <c r="AK32" s="396"/>
      <c r="AL32" s="103"/>
      <c r="AM32" s="394" t="s">
        <v>160</v>
      </c>
      <c r="AN32" s="395"/>
      <c r="AO32" s="395"/>
      <c r="AP32" s="395"/>
      <c r="AQ32" s="395"/>
      <c r="AR32" s="395"/>
      <c r="AS32" s="395"/>
      <c r="AT32" s="395"/>
      <c r="AU32" s="395"/>
      <c r="AV32" s="395"/>
      <c r="AW32" s="396"/>
      <c r="AX32" s="103"/>
      <c r="AY32" s="394" t="s">
        <v>160</v>
      </c>
      <c r="AZ32" s="395"/>
      <c r="BA32" s="395"/>
      <c r="BB32" s="395"/>
      <c r="BC32" s="395"/>
      <c r="BD32" s="395"/>
      <c r="BE32" s="395"/>
      <c r="BF32" s="395"/>
      <c r="BG32" s="395"/>
      <c r="BH32" s="395"/>
      <c r="BI32" s="396"/>
      <c r="BJ32" s="103"/>
      <c r="BK32" s="397" t="s">
        <v>160</v>
      </c>
      <c r="BL32" s="365"/>
      <c r="BM32" s="365"/>
      <c r="BN32" s="365"/>
      <c r="BO32" s="365"/>
      <c r="BP32" s="365"/>
      <c r="BQ32" s="365"/>
      <c r="BR32" s="365"/>
      <c r="BS32" s="365"/>
      <c r="BT32" s="365"/>
      <c r="BU32" s="366"/>
      <c r="BV32" s="103"/>
      <c r="BW32" s="398" t="s">
        <v>160</v>
      </c>
      <c r="BX32" s="399"/>
      <c r="BY32" s="399"/>
      <c r="BZ32" s="399"/>
      <c r="CA32" s="399"/>
      <c r="CB32" s="399"/>
      <c r="CC32" s="399"/>
      <c r="CD32" s="399"/>
      <c r="CE32" s="399"/>
      <c r="CF32" s="399"/>
      <c r="CG32" s="400"/>
      <c r="CH32" s="103"/>
      <c r="CI32" s="394" t="s">
        <v>160</v>
      </c>
      <c r="CJ32" s="395"/>
      <c r="CK32" s="395"/>
      <c r="CL32" s="395"/>
      <c r="CM32" s="395"/>
      <c r="CN32" s="395"/>
      <c r="CO32" s="395"/>
      <c r="CP32" s="395"/>
      <c r="CQ32" s="395"/>
      <c r="CR32" s="395"/>
      <c r="CS32" s="396"/>
      <c r="CT32" s="103"/>
      <c r="CU32" s="406" t="s">
        <v>160</v>
      </c>
      <c r="CV32" s="362"/>
      <c r="CW32" s="362"/>
      <c r="CX32" s="362"/>
      <c r="CY32" s="362"/>
      <c r="CZ32" s="362"/>
      <c r="DA32" s="362"/>
      <c r="DB32" s="362"/>
      <c r="DC32" s="362"/>
      <c r="DD32" s="362"/>
      <c r="DE32" s="363"/>
      <c r="DF32" s="103"/>
      <c r="DG32" s="407" t="s">
        <v>160</v>
      </c>
      <c r="DH32" s="408"/>
      <c r="DI32" s="408"/>
      <c r="DJ32" s="408"/>
      <c r="DK32" s="408"/>
      <c r="DL32" s="408"/>
      <c r="DM32" s="408"/>
      <c r="DN32" s="408"/>
      <c r="DO32" s="408"/>
      <c r="DP32" s="408"/>
      <c r="DQ32" s="409"/>
      <c r="DR32" s="103"/>
      <c r="DS32" s="407" t="s">
        <v>160</v>
      </c>
      <c r="DT32" s="408"/>
      <c r="DU32" s="408"/>
      <c r="DV32" s="408"/>
      <c r="DW32" s="408"/>
      <c r="DX32" s="408"/>
      <c r="DY32" s="408"/>
      <c r="DZ32" s="408"/>
      <c r="EA32" s="408"/>
      <c r="EB32" s="408"/>
      <c r="EC32" s="409"/>
      <c r="ED32" s="103"/>
      <c r="EE32" s="394" t="s">
        <v>160</v>
      </c>
      <c r="EF32" s="395"/>
      <c r="EG32" s="395"/>
      <c r="EH32" s="395"/>
      <c r="EI32" s="395"/>
      <c r="EJ32" s="395"/>
      <c r="EK32" s="395"/>
      <c r="EL32" s="395"/>
      <c r="EM32" s="395"/>
      <c r="EN32" s="395"/>
      <c r="EO32" s="396"/>
      <c r="EP32" s="103"/>
      <c r="EQ32" s="410" t="s">
        <v>160</v>
      </c>
      <c r="ER32" s="401"/>
      <c r="ES32" s="401"/>
      <c r="ET32" s="401"/>
      <c r="EU32" s="401"/>
      <c r="EV32" s="401"/>
      <c r="EW32" s="401"/>
      <c r="EX32" s="401"/>
      <c r="EY32" s="401"/>
      <c r="EZ32" s="401"/>
      <c r="FA32" s="411"/>
      <c r="FB32" s="103"/>
      <c r="FC32" s="398" t="s">
        <v>160</v>
      </c>
      <c r="FD32" s="399"/>
      <c r="FE32" s="399"/>
      <c r="FF32" s="399"/>
      <c r="FG32" s="399"/>
      <c r="FH32" s="399"/>
      <c r="FI32" s="399"/>
      <c r="FJ32" s="399"/>
      <c r="FK32" s="399"/>
      <c r="FL32" s="399"/>
      <c r="FM32" s="400"/>
      <c r="FN32" s="103"/>
      <c r="FO32" s="394" t="s">
        <v>160</v>
      </c>
      <c r="FP32" s="395"/>
      <c r="FQ32" s="395"/>
      <c r="FR32" s="395"/>
      <c r="FS32" s="395"/>
      <c r="FT32" s="395"/>
      <c r="FU32" s="395"/>
      <c r="FV32" s="395"/>
      <c r="FW32" s="395"/>
      <c r="FX32" s="395"/>
      <c r="FY32" s="396"/>
      <c r="FZ32" s="103"/>
      <c r="GA32" s="123" t="s">
        <v>160</v>
      </c>
      <c r="GB32" s="104"/>
      <c r="GC32" s="104"/>
      <c r="GD32" s="104"/>
      <c r="GE32" s="104"/>
      <c r="GF32" s="104"/>
      <c r="GG32" s="104"/>
      <c r="GH32" s="104"/>
      <c r="GI32" s="104"/>
      <c r="GJ32" s="104"/>
      <c r="GK32" s="132"/>
      <c r="GL32" s="103"/>
      <c r="GM32" s="394" t="s">
        <v>160</v>
      </c>
      <c r="GN32" s="395"/>
      <c r="GO32" s="395"/>
      <c r="GP32" s="395"/>
      <c r="GQ32" s="395"/>
      <c r="GR32" s="395"/>
      <c r="GS32" s="395"/>
      <c r="GT32" s="395"/>
      <c r="GU32" s="395"/>
      <c r="GV32" s="395"/>
      <c r="GW32" s="396"/>
      <c r="GX32" s="103"/>
      <c r="GY32" s="394" t="s">
        <v>160</v>
      </c>
      <c r="GZ32" s="395"/>
      <c r="HA32" s="395"/>
      <c r="HB32" s="395"/>
      <c r="HC32" s="395"/>
      <c r="HD32" s="395"/>
      <c r="HE32" s="395"/>
      <c r="HF32" s="395"/>
      <c r="HG32" s="395"/>
      <c r="HH32" s="395"/>
      <c r="HI32" s="396"/>
      <c r="HJ32" s="103"/>
      <c r="HK32" s="394" t="s">
        <v>160</v>
      </c>
      <c r="HL32" s="395"/>
      <c r="HM32" s="395"/>
      <c r="HN32" s="395"/>
      <c r="HO32" s="395"/>
      <c r="HP32" s="395"/>
      <c r="HQ32" s="395"/>
      <c r="HR32" s="395"/>
      <c r="HS32" s="395"/>
      <c r="HT32" s="395"/>
      <c r="HU32" s="396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  <c r="IR32" s="103"/>
      <c r="IS32" s="103"/>
      <c r="IT32" s="103"/>
      <c r="IU32" s="103"/>
      <c r="IV32" s="103"/>
    </row>
    <row r="33" spans="1:256" s="99" customFormat="1" x14ac:dyDescent="0.25">
      <c r="A33" s="98">
        <v>14</v>
      </c>
      <c r="B33" s="99">
        <f t="shared" ref="B33:K45" si="102">P33+AB33+AN33+AZ33+BL33+BX33+CJ33+CV33+DH33+DT33+EF33+ER33+FD33+FP33+GB33+GN33+GZ33+HL33</f>
        <v>1712</v>
      </c>
      <c r="C33" s="99">
        <f t="shared" si="102"/>
        <v>53496.6</v>
      </c>
      <c r="D33" s="99">
        <f t="shared" si="102"/>
        <v>20</v>
      </c>
      <c r="E33" s="99">
        <f t="shared" si="102"/>
        <v>624.90000000000009</v>
      </c>
      <c r="F33" s="99">
        <f t="shared" si="102"/>
        <v>13</v>
      </c>
      <c r="G33" s="99">
        <f t="shared" si="102"/>
        <v>406.2</v>
      </c>
      <c r="H33" s="99">
        <f t="shared" si="102"/>
        <v>0</v>
      </c>
      <c r="I33" s="99">
        <f t="shared" si="102"/>
        <v>0</v>
      </c>
      <c r="J33" s="99">
        <f t="shared" si="102"/>
        <v>1745</v>
      </c>
      <c r="K33" s="100">
        <f t="shared" si="102"/>
        <v>54527.7</v>
      </c>
      <c r="L33" s="101"/>
      <c r="M33" s="101"/>
      <c r="N33" s="102"/>
      <c r="O33" s="98">
        <v>14</v>
      </c>
      <c r="P33" s="99">
        <v>8</v>
      </c>
      <c r="Q33" s="99">
        <f t="shared" ref="Q33:Q45" si="103">ROUND(P33*O33/14*12*2*1.302,1)</f>
        <v>250</v>
      </c>
      <c r="S33" s="99">
        <f t="shared" ref="S33:S45" si="104">ROUND(R33*Q33/14*12*2*1.302,1)</f>
        <v>0</v>
      </c>
      <c r="U33" s="99">
        <f t="shared" ref="U33:U45" si="105">ROUND(T33*O33/14*12*2*1.302,1)</f>
        <v>0</v>
      </c>
      <c r="X33" s="99">
        <f t="shared" ref="X33:Y45" si="106">P33+R33+V33+T33</f>
        <v>8</v>
      </c>
      <c r="Y33" s="100">
        <f t="shared" si="106"/>
        <v>250</v>
      </c>
      <c r="Z33" s="103"/>
      <c r="AA33" s="98">
        <v>14</v>
      </c>
      <c r="AB33" s="99">
        <v>105</v>
      </c>
      <c r="AC33" s="99">
        <f t="shared" ref="AC33:AC45" si="107">ROUND(AB33*AA33/14*12*2*1.302,1)</f>
        <v>3281</v>
      </c>
      <c r="AE33" s="99">
        <f t="shared" ref="AE33:AE45" si="108">ROUND(AD33*AC33/14*12*2*1.302,1)</f>
        <v>0</v>
      </c>
      <c r="AG33" s="99">
        <f t="shared" ref="AG33:AG45" si="109">ROUND(AF33*AA33/14*12*2*1.302,1)</f>
        <v>0</v>
      </c>
      <c r="AJ33" s="99">
        <f t="shared" ref="AJ33:AK45" si="110">AB33+AD33+AH33+AF33</f>
        <v>105</v>
      </c>
      <c r="AK33" s="100">
        <f t="shared" si="110"/>
        <v>3281</v>
      </c>
      <c r="AL33" s="103"/>
      <c r="AM33" s="98">
        <v>14</v>
      </c>
      <c r="AN33" s="99">
        <v>42</v>
      </c>
      <c r="AO33" s="99">
        <f t="shared" ref="AO33:AO45" si="111">ROUND(AN33*AM33/14*12*2*1.302,1)</f>
        <v>1312.4</v>
      </c>
      <c r="AQ33" s="99">
        <f t="shared" ref="AQ33:AQ45" si="112">ROUND(AP33*AO33/14*12*2*1.302,1)</f>
        <v>0</v>
      </c>
      <c r="AS33" s="99">
        <f t="shared" ref="AS33:AS45" si="113">ROUND(AR33*AM33/14*12*2*1.302,1)</f>
        <v>0</v>
      </c>
      <c r="AV33" s="99">
        <f t="shared" ref="AV33:AW45" si="114">AN33+AP33+AT33+AR33</f>
        <v>42</v>
      </c>
      <c r="AW33" s="100">
        <f t="shared" si="114"/>
        <v>1312.4</v>
      </c>
      <c r="AX33" s="103"/>
      <c r="AY33" s="98">
        <v>14</v>
      </c>
      <c r="AZ33" s="99">
        <v>624</v>
      </c>
      <c r="BA33" s="104">
        <f t="shared" ref="BA33:BA45" si="115">ROUND(AZ33*AY33/14*12*2*1.302,1)</f>
        <v>19498.8</v>
      </c>
      <c r="BB33" s="99">
        <v>13</v>
      </c>
      <c r="BC33" s="104">
        <f>ROUND(BB33*AY33/14*12*2*1.302,1)</f>
        <v>406.2</v>
      </c>
      <c r="BE33" s="99">
        <f t="shared" ref="BE33:BE45" si="116">ROUND(BD33*AY33/14*12*2*1.302,1)</f>
        <v>0</v>
      </c>
      <c r="BH33" s="99">
        <f t="shared" ref="BH33:BI45" si="117">AZ33+BB33+BF33+BD33</f>
        <v>637</v>
      </c>
      <c r="BI33" s="100">
        <f t="shared" si="117"/>
        <v>19905</v>
      </c>
      <c r="BJ33" s="103"/>
      <c r="BK33" s="70">
        <v>14</v>
      </c>
      <c r="BL33" s="106">
        <v>146</v>
      </c>
      <c r="BM33" s="107">
        <f t="shared" ref="BM33:BM45" si="118">ROUND(BL33*BK33/14*12*2*1.302,1)</f>
        <v>4562.2</v>
      </c>
      <c r="BN33" s="108"/>
      <c r="BO33" s="107">
        <f t="shared" ref="BO33:BO45" si="119">ROUND(BN33*BM33/14*12*2*1.302,1)</f>
        <v>0</v>
      </c>
      <c r="BP33" s="108"/>
      <c r="BQ33" s="107">
        <f t="shared" ref="BQ33:BQ45" si="120">ROUND(BP33*BK33/14*12*2*1.302,1)</f>
        <v>0</v>
      </c>
      <c r="BR33" s="106"/>
      <c r="BS33" s="108"/>
      <c r="BT33" s="108">
        <f t="shared" ref="BT33:BU45" si="121">BL33+BN33+BR33+BP33</f>
        <v>146</v>
      </c>
      <c r="BU33" s="109">
        <f t="shared" si="121"/>
        <v>4562.2</v>
      </c>
      <c r="BV33" s="103"/>
      <c r="BW33" s="110">
        <v>14</v>
      </c>
      <c r="BX33" s="111">
        <v>210</v>
      </c>
      <c r="BY33" s="111">
        <f t="shared" ref="BY33:BY45" si="122">ROUND(BX33*BW33/14*12*2*1.302,1)</f>
        <v>6562.1</v>
      </c>
      <c r="BZ33" s="111">
        <v>4</v>
      </c>
      <c r="CA33" s="111">
        <f t="shared" ref="CA33:CA45" si="123">ROUND(BZ33*BW33/14*12*2*1.302,1)</f>
        <v>125</v>
      </c>
      <c r="CB33" s="111"/>
      <c r="CC33" s="111">
        <f t="shared" ref="CC33:CC45" si="124">ROUND(CB33*BW33/14*12*2*1.302,1)</f>
        <v>0</v>
      </c>
      <c r="CD33" s="111"/>
      <c r="CE33" s="111"/>
      <c r="CF33" s="111">
        <f t="shared" ref="CF33:CG45" si="125">BX33+BZ33+CD33+CB33</f>
        <v>214</v>
      </c>
      <c r="CG33" s="112">
        <f t="shared" si="125"/>
        <v>6687.1</v>
      </c>
      <c r="CH33" s="103"/>
      <c r="CI33" s="98">
        <v>14</v>
      </c>
      <c r="CJ33" s="99">
        <v>52</v>
      </c>
      <c r="CK33" s="99">
        <f t="shared" ref="CK33:CK45" si="126">ROUND(CJ33*CI33/14*12*2*1.302,1)</f>
        <v>1624.9</v>
      </c>
      <c r="CM33" s="99">
        <f t="shared" ref="CM33:CM45" si="127">ROUND(CL33*CK33/14*12*2*1.302,1)</f>
        <v>0</v>
      </c>
      <c r="CO33" s="99">
        <f t="shared" ref="CO33:CO45" si="128">ROUND(CN33*CI33/14*12*2*1.302,1)</f>
        <v>0</v>
      </c>
      <c r="CR33" s="99">
        <f t="shared" ref="CR33:CS45" si="129">CJ33+CL33+CP33+CN33</f>
        <v>52</v>
      </c>
      <c r="CS33" s="100">
        <f t="shared" si="129"/>
        <v>1624.9</v>
      </c>
      <c r="CT33" s="103"/>
      <c r="CU33" s="68">
        <v>14</v>
      </c>
      <c r="CV33" s="113">
        <v>12</v>
      </c>
      <c r="CW33" s="114">
        <f t="shared" ref="CW33:CW45" si="130">ROUND(CV33*CU33/14*12*2*1.302,1)</f>
        <v>375</v>
      </c>
      <c r="CX33" s="113"/>
      <c r="CY33" s="114">
        <f t="shared" ref="CY33:CY45" si="131">ROUND(CX33*CW33/14*12*2*1.302,1)</f>
        <v>0</v>
      </c>
      <c r="CZ33" s="113"/>
      <c r="DA33" s="114">
        <f t="shared" ref="DA33:DA45" si="132">ROUND(CZ33*CU33/14*12*2*1.302,1)</f>
        <v>0</v>
      </c>
      <c r="DB33" s="113"/>
      <c r="DC33" s="113"/>
      <c r="DD33" s="113">
        <f t="shared" ref="DD33:DE45" si="133">CV33+CX33+DB33+CZ33</f>
        <v>12</v>
      </c>
      <c r="DE33" s="115">
        <f t="shared" si="133"/>
        <v>375</v>
      </c>
      <c r="DF33" s="103"/>
      <c r="DG33" s="116">
        <v>14</v>
      </c>
      <c r="DH33" s="117">
        <v>17</v>
      </c>
      <c r="DI33" s="117">
        <f t="shared" ref="DI33:DI45" si="134">ROUND(DH33*DG33/14*12*2*1.302,1)</f>
        <v>531.20000000000005</v>
      </c>
      <c r="DJ33" s="117"/>
      <c r="DK33" s="117">
        <f t="shared" ref="DK33:DK45" si="135">ROUND(DJ33*DG33/14*12*2*1.302,1)</f>
        <v>0</v>
      </c>
      <c r="DL33" s="117"/>
      <c r="DM33" s="117">
        <f t="shared" ref="DM33:DM45" si="136">ROUND(DL33*DG33/14*12*2*1.302,1)</f>
        <v>0</v>
      </c>
      <c r="DN33" s="117"/>
      <c r="DO33" s="117">
        <f t="shared" ref="DO33:DO45" si="137">ROUND(DN33*DG33/12*12*2*1.302,1)</f>
        <v>0</v>
      </c>
      <c r="DP33" s="117">
        <f t="shared" ref="DP33:DQ45" si="138">DH33+DJ33+DL33+DN33</f>
        <v>17</v>
      </c>
      <c r="DQ33" s="118">
        <f t="shared" si="138"/>
        <v>531.20000000000005</v>
      </c>
      <c r="DR33" s="103"/>
      <c r="DS33" s="116">
        <v>14</v>
      </c>
      <c r="DT33" s="117">
        <v>16</v>
      </c>
      <c r="DU33" s="117">
        <f t="shared" ref="DU33:DU45" si="139">ROUND(DT33*DS33/14*12*2*1.302,1)</f>
        <v>500</v>
      </c>
      <c r="DV33" s="117"/>
      <c r="DW33" s="117">
        <f t="shared" ref="DW33:DW45" si="140">ROUND(DV33*DS33/14*12*2*1.302,1)</f>
        <v>0</v>
      </c>
      <c r="DX33" s="117"/>
      <c r="DY33" s="117">
        <f t="shared" ref="DY33:DY45" si="141">ROUND(DX33*DS33/14*12*1.302,1)</f>
        <v>0</v>
      </c>
      <c r="DZ33" s="117"/>
      <c r="EA33" s="117"/>
      <c r="EB33" s="117">
        <f t="shared" ref="EB33:EC45" si="142">DT33+DV33+DX33+DZ33</f>
        <v>16</v>
      </c>
      <c r="EC33" s="118">
        <f t="shared" si="142"/>
        <v>500</v>
      </c>
      <c r="ED33" s="103"/>
      <c r="EE33" s="98">
        <v>14</v>
      </c>
      <c r="EF33" s="99">
        <v>185</v>
      </c>
      <c r="EG33" s="99">
        <f t="shared" ref="EG33:EG45" si="143">ROUND(EF33*EE33/14*12*2*1.302,1)</f>
        <v>5780.9</v>
      </c>
      <c r="EI33" s="99">
        <f t="shared" ref="EI33:EI45" si="144">ROUND(EH33*EG33/14*12*2*1.302,1)</f>
        <v>0</v>
      </c>
      <c r="EK33" s="99">
        <f t="shared" ref="EK33:EK45" si="145">ROUND(EJ33*EE33/14*12*2*1.302,1)</f>
        <v>0</v>
      </c>
      <c r="EM33" s="134">
        <f t="shared" ref="EM33:EM45" si="146">ROUND(EL33*EE33/12*12*2*1.302,1)</f>
        <v>0</v>
      </c>
      <c r="EN33" s="99">
        <f t="shared" ref="EN33:EO45" si="147">EF33+EH33+EL33+EJ33</f>
        <v>185</v>
      </c>
      <c r="EO33" s="100">
        <f t="shared" si="147"/>
        <v>5780.9</v>
      </c>
      <c r="EP33" s="103"/>
      <c r="EQ33" s="119">
        <v>14</v>
      </c>
      <c r="ER33" s="120">
        <v>63</v>
      </c>
      <c r="ES33" s="121">
        <f t="shared" ref="ES33:ES45" si="148">ROUND(ER33*EQ33/14*12*2*1.302,1)</f>
        <v>1968.6</v>
      </c>
      <c r="ET33" s="120"/>
      <c r="EU33" s="121">
        <f t="shared" ref="EU33:EU45" si="149">ROUND(ET33*EQ33/14*12*2*1.302,1)</f>
        <v>0</v>
      </c>
      <c r="EV33" s="120"/>
      <c r="EW33" s="121">
        <f t="shared" ref="EW33:EW45" si="150">ROUND(EV33*EQ33/14*12*2*1.302,1)</f>
        <v>0</v>
      </c>
      <c r="EX33" s="120"/>
      <c r="EY33" s="120"/>
      <c r="EZ33" s="120">
        <f t="shared" ref="EZ33:FA45" si="151">ER33+ET33+EX33+EV33</f>
        <v>63</v>
      </c>
      <c r="FA33" s="122">
        <f t="shared" si="151"/>
        <v>1968.6</v>
      </c>
      <c r="FB33" s="103"/>
      <c r="FC33" s="110">
        <v>14</v>
      </c>
      <c r="FD33" s="111">
        <v>9</v>
      </c>
      <c r="FE33" s="111">
        <f t="shared" ref="FE33:FE45" si="152">ROUND(FD33*FC33/14*12*2*1.302,1)</f>
        <v>281.2</v>
      </c>
      <c r="FF33" s="111"/>
      <c r="FG33" s="111">
        <f t="shared" ref="FG33:FG45" si="153">ROUND(FF33*FE33/14*12*2*1.302,1)</f>
        <v>0</v>
      </c>
      <c r="FH33" s="111"/>
      <c r="FI33" s="111">
        <f t="shared" ref="FI33:FI45" si="154">ROUND(FH33*FC33/14*12*2*1.302,1)</f>
        <v>0</v>
      </c>
      <c r="FJ33" s="111"/>
      <c r="FK33" s="111"/>
      <c r="FL33" s="111">
        <f t="shared" ref="FL33:FM45" si="155">FD33+FF33+FJ33+FH33</f>
        <v>9</v>
      </c>
      <c r="FM33" s="112">
        <f t="shared" si="155"/>
        <v>281.2</v>
      </c>
      <c r="FN33" s="103"/>
      <c r="FO33" s="98">
        <v>14</v>
      </c>
      <c r="FP33" s="99">
        <v>116</v>
      </c>
      <c r="FQ33" s="99">
        <f t="shared" ref="FQ33:FQ45" si="156">ROUND(FP33*FO33/14*12*2*1.302,1)</f>
        <v>3624.8</v>
      </c>
      <c r="FR33" s="99">
        <v>2</v>
      </c>
      <c r="FS33" s="99">
        <f t="shared" ref="FS33:FS45" si="157">ROUND(FR33*FO33/14*12*2*1.302,1)</f>
        <v>62.5</v>
      </c>
      <c r="FU33" s="99">
        <f t="shared" ref="FU33:FU45" si="158">ROUND(FT33*FO33/14*12*2*1.302,1)</f>
        <v>0</v>
      </c>
      <c r="FX33" s="99">
        <f t="shared" ref="FX33:FY45" si="159">FP33+FR33+FV33+FT33</f>
        <v>118</v>
      </c>
      <c r="FY33" s="100">
        <f t="shared" si="159"/>
        <v>3687.3</v>
      </c>
      <c r="FZ33" s="103"/>
      <c r="GA33" s="123">
        <v>14</v>
      </c>
      <c r="GB33" s="104">
        <v>6</v>
      </c>
      <c r="GC33" s="99">
        <f t="shared" ref="GC33:GC45" si="160">ROUND(GB33*GA33/14*12*2*1.302,1)</f>
        <v>187.5</v>
      </c>
      <c r="GD33" s="104">
        <v>1</v>
      </c>
      <c r="GE33" s="99">
        <f t="shared" ref="GE33:GE45" si="161">ROUND(GD33*GA33/14*12*2*1.302,1)</f>
        <v>31.2</v>
      </c>
      <c r="GF33" s="104">
        <v>0</v>
      </c>
      <c r="GG33" s="104">
        <v>0</v>
      </c>
      <c r="GH33" s="104"/>
      <c r="GI33" s="104"/>
      <c r="GJ33" s="99">
        <f t="shared" ref="GJ33:GK45" si="162">GB33+GD33+GH33+GF33</f>
        <v>7</v>
      </c>
      <c r="GK33" s="100">
        <f t="shared" si="162"/>
        <v>218.7</v>
      </c>
      <c r="GL33" s="103"/>
      <c r="GM33" s="98">
        <v>14</v>
      </c>
      <c r="GN33" s="99">
        <v>7</v>
      </c>
      <c r="GO33" s="99">
        <f t="shared" ref="GO33:GO45" si="163">ROUND(GN33*GM33/14*12*2*1.302,1)</f>
        <v>218.7</v>
      </c>
      <c r="GQ33" s="99">
        <f t="shared" ref="GQ33:GQ45" si="164">ROUND(GP33*GO33/14*12*2*1.302,1)</f>
        <v>0</v>
      </c>
      <c r="GS33" s="99">
        <f t="shared" ref="GS33:GS45" si="165">ROUND(GR33*GM33/14*12*2*1.302,1)</f>
        <v>0</v>
      </c>
      <c r="GV33" s="99">
        <f t="shared" ref="GV33:GW45" si="166">GN33+GP33+GT33+GR33</f>
        <v>7</v>
      </c>
      <c r="GW33" s="100">
        <f t="shared" si="166"/>
        <v>218.7</v>
      </c>
      <c r="GX33" s="103"/>
      <c r="GY33" s="98">
        <v>14</v>
      </c>
      <c r="GZ33" s="99">
        <v>94</v>
      </c>
      <c r="HA33" s="99">
        <f t="shared" ref="HA33:HA45" si="167">ROUND(GZ33*GY33/14*12*2*1.302,1)</f>
        <v>2937.3</v>
      </c>
      <c r="HC33" s="99">
        <f t="shared" ref="HC33:HC45" si="168">ROUND(HB33*HA33/14*12*2*1.302,1)</f>
        <v>0</v>
      </c>
      <c r="HD33" s="99">
        <v>13</v>
      </c>
      <c r="HE33" s="99">
        <f t="shared" ref="HE33:HE45" si="169">ROUND(HD33*GY33/14*12*2*1.302,1)</f>
        <v>406.2</v>
      </c>
      <c r="HH33" s="99">
        <f t="shared" ref="HH33:HI45" si="170">GZ33+HB33+HF33+HD33</f>
        <v>107</v>
      </c>
      <c r="HI33" s="100">
        <f t="shared" si="170"/>
        <v>3343.5</v>
      </c>
      <c r="HJ33" s="103"/>
      <c r="HK33" s="98">
        <v>14</v>
      </c>
      <c r="HM33" s="99">
        <f t="shared" ref="HM33:HM45" si="171">ROUND(HL33*HK33/14*12*2*1.302,1)</f>
        <v>0</v>
      </c>
      <c r="HO33" s="99">
        <f t="shared" ref="HO33:HO45" si="172">ROUND(HN33*HM33/14*12*2*1.302,1)</f>
        <v>0</v>
      </c>
      <c r="HQ33" s="99">
        <f t="shared" ref="HQ33:HQ45" si="173">ROUND(HP33*HK33/14*12*2*1.302,1)</f>
        <v>0</v>
      </c>
      <c r="HT33" s="99">
        <f t="shared" ref="HT33:HU45" si="174">HL33+HN33+HR33+HP33</f>
        <v>0</v>
      </c>
      <c r="HU33" s="100">
        <f t="shared" si="174"/>
        <v>0</v>
      </c>
      <c r="HV33" s="103"/>
      <c r="HW33" s="103"/>
      <c r="HX33" s="103"/>
      <c r="HY33" s="103"/>
      <c r="HZ33" s="103"/>
      <c r="IA33" s="103"/>
      <c r="IB33" s="103"/>
      <c r="IC33" s="103"/>
      <c r="ID33" s="103"/>
      <c r="IE33" s="103"/>
      <c r="IF33" s="103"/>
      <c r="IG33" s="103"/>
      <c r="IH33" s="103"/>
      <c r="II33" s="103"/>
      <c r="IJ33" s="103"/>
      <c r="IK33" s="103"/>
      <c r="IL33" s="103"/>
      <c r="IM33" s="103"/>
      <c r="IN33" s="103"/>
      <c r="IO33" s="103"/>
      <c r="IP33" s="103"/>
      <c r="IQ33" s="103"/>
      <c r="IR33" s="103"/>
      <c r="IS33" s="103"/>
      <c r="IT33" s="103"/>
      <c r="IU33" s="103"/>
      <c r="IV33" s="103"/>
    </row>
    <row r="34" spans="1:256" s="99" customFormat="1" x14ac:dyDescent="0.25">
      <c r="A34" s="98">
        <v>13</v>
      </c>
      <c r="B34" s="99">
        <f t="shared" si="102"/>
        <v>90</v>
      </c>
      <c r="C34" s="99">
        <f t="shared" si="102"/>
        <v>2611.5999999999995</v>
      </c>
      <c r="D34" s="99">
        <f t="shared" si="102"/>
        <v>1</v>
      </c>
      <c r="E34" s="99">
        <f t="shared" si="102"/>
        <v>29</v>
      </c>
      <c r="F34" s="99">
        <f t="shared" si="102"/>
        <v>0</v>
      </c>
      <c r="G34" s="99">
        <f t="shared" si="102"/>
        <v>0</v>
      </c>
      <c r="H34" s="99">
        <f t="shared" si="102"/>
        <v>0</v>
      </c>
      <c r="I34" s="99">
        <f t="shared" si="102"/>
        <v>0</v>
      </c>
      <c r="J34" s="99">
        <f t="shared" si="102"/>
        <v>91</v>
      </c>
      <c r="K34" s="100">
        <f t="shared" si="102"/>
        <v>2640.5999999999995</v>
      </c>
      <c r="L34" s="101"/>
      <c r="M34" s="101"/>
      <c r="N34" s="102"/>
      <c r="O34" s="98">
        <v>13</v>
      </c>
      <c r="P34" s="99">
        <v>2</v>
      </c>
      <c r="Q34" s="99">
        <f t="shared" si="103"/>
        <v>58</v>
      </c>
      <c r="S34" s="99">
        <f t="shared" si="104"/>
        <v>0</v>
      </c>
      <c r="U34" s="99">
        <f t="shared" si="105"/>
        <v>0</v>
      </c>
      <c r="X34" s="99">
        <f t="shared" si="106"/>
        <v>2</v>
      </c>
      <c r="Y34" s="100">
        <f t="shared" si="106"/>
        <v>58</v>
      </c>
      <c r="Z34" s="103"/>
      <c r="AA34" s="98">
        <v>13</v>
      </c>
      <c r="AB34" s="99">
        <v>5</v>
      </c>
      <c r="AC34" s="99">
        <f t="shared" si="107"/>
        <v>145.1</v>
      </c>
      <c r="AE34" s="99">
        <f t="shared" si="108"/>
        <v>0</v>
      </c>
      <c r="AG34" s="99">
        <f t="shared" si="109"/>
        <v>0</v>
      </c>
      <c r="AJ34" s="99">
        <f t="shared" si="110"/>
        <v>5</v>
      </c>
      <c r="AK34" s="100">
        <f t="shared" si="110"/>
        <v>145.1</v>
      </c>
      <c r="AL34" s="103"/>
      <c r="AM34" s="98">
        <v>13</v>
      </c>
      <c r="AN34" s="99">
        <v>5</v>
      </c>
      <c r="AO34" s="99">
        <f t="shared" si="111"/>
        <v>145.1</v>
      </c>
      <c r="AQ34" s="99">
        <f t="shared" si="112"/>
        <v>0</v>
      </c>
      <c r="AS34" s="99">
        <f t="shared" si="113"/>
        <v>0</v>
      </c>
      <c r="AV34" s="99">
        <f t="shared" si="114"/>
        <v>5</v>
      </c>
      <c r="AW34" s="100">
        <f t="shared" si="114"/>
        <v>145.1</v>
      </c>
      <c r="AX34" s="103"/>
      <c r="AY34" s="98">
        <v>13</v>
      </c>
      <c r="BA34" s="104">
        <f t="shared" si="115"/>
        <v>0</v>
      </c>
      <c r="BC34" s="104">
        <f t="shared" ref="BC34:BC45" si="175">ROUND(BB34*AY34/14*12*1.302,1)</f>
        <v>0</v>
      </c>
      <c r="BE34" s="99">
        <f t="shared" si="116"/>
        <v>0</v>
      </c>
      <c r="BH34" s="99">
        <f t="shared" si="117"/>
        <v>0</v>
      </c>
      <c r="BI34" s="100">
        <f t="shared" si="117"/>
        <v>0</v>
      </c>
      <c r="BJ34" s="103"/>
      <c r="BK34" s="70">
        <v>13</v>
      </c>
      <c r="BL34" s="106">
        <v>11</v>
      </c>
      <c r="BM34" s="107">
        <f t="shared" si="118"/>
        <v>319.2</v>
      </c>
      <c r="BN34" s="108"/>
      <c r="BO34" s="107">
        <f t="shared" si="119"/>
        <v>0</v>
      </c>
      <c r="BP34" s="108"/>
      <c r="BQ34" s="107">
        <f t="shared" si="120"/>
        <v>0</v>
      </c>
      <c r="BR34" s="106"/>
      <c r="BS34" s="108"/>
      <c r="BT34" s="108">
        <f t="shared" si="121"/>
        <v>11</v>
      </c>
      <c r="BU34" s="109">
        <f t="shared" si="121"/>
        <v>319.2</v>
      </c>
      <c r="BV34" s="103"/>
      <c r="BW34" s="110">
        <v>13</v>
      </c>
      <c r="BX34" s="111">
        <v>22</v>
      </c>
      <c r="BY34" s="111">
        <f t="shared" si="122"/>
        <v>638.4</v>
      </c>
      <c r="BZ34" s="111"/>
      <c r="CA34" s="111">
        <f t="shared" si="123"/>
        <v>0</v>
      </c>
      <c r="CB34" s="111"/>
      <c r="CC34" s="111">
        <f t="shared" si="124"/>
        <v>0</v>
      </c>
      <c r="CD34" s="111"/>
      <c r="CE34" s="111"/>
      <c r="CF34" s="111">
        <f t="shared" si="125"/>
        <v>22</v>
      </c>
      <c r="CG34" s="112">
        <f t="shared" si="125"/>
        <v>638.4</v>
      </c>
      <c r="CH34" s="103"/>
      <c r="CI34" s="98">
        <v>13</v>
      </c>
      <c r="CJ34" s="99">
        <v>5</v>
      </c>
      <c r="CK34" s="99">
        <f t="shared" si="126"/>
        <v>145.1</v>
      </c>
      <c r="CM34" s="99">
        <f t="shared" si="127"/>
        <v>0</v>
      </c>
      <c r="CO34" s="99">
        <f t="shared" si="128"/>
        <v>0</v>
      </c>
      <c r="CR34" s="99">
        <f t="shared" si="129"/>
        <v>5</v>
      </c>
      <c r="CS34" s="100">
        <f t="shared" si="129"/>
        <v>145.1</v>
      </c>
      <c r="CT34" s="103"/>
      <c r="CU34" s="68">
        <v>13</v>
      </c>
      <c r="CV34" s="113">
        <v>3</v>
      </c>
      <c r="CW34" s="114">
        <f t="shared" si="130"/>
        <v>87</v>
      </c>
      <c r="CX34" s="113"/>
      <c r="CY34" s="114">
        <f t="shared" si="131"/>
        <v>0</v>
      </c>
      <c r="CZ34" s="113"/>
      <c r="DA34" s="114">
        <f t="shared" si="132"/>
        <v>0</v>
      </c>
      <c r="DB34" s="113"/>
      <c r="DC34" s="113"/>
      <c r="DD34" s="113">
        <f t="shared" si="133"/>
        <v>3</v>
      </c>
      <c r="DE34" s="115">
        <f t="shared" si="133"/>
        <v>87</v>
      </c>
      <c r="DF34" s="103"/>
      <c r="DG34" s="116">
        <v>13</v>
      </c>
      <c r="DH34" s="117">
        <v>1</v>
      </c>
      <c r="DI34" s="117">
        <f t="shared" si="134"/>
        <v>29</v>
      </c>
      <c r="DJ34" s="117"/>
      <c r="DK34" s="117">
        <f t="shared" si="135"/>
        <v>0</v>
      </c>
      <c r="DL34" s="117"/>
      <c r="DM34" s="117">
        <f t="shared" si="136"/>
        <v>0</v>
      </c>
      <c r="DN34" s="117"/>
      <c r="DO34" s="117">
        <f t="shared" si="137"/>
        <v>0</v>
      </c>
      <c r="DP34" s="117">
        <f t="shared" si="138"/>
        <v>1</v>
      </c>
      <c r="DQ34" s="118">
        <f t="shared" si="138"/>
        <v>29</v>
      </c>
      <c r="DR34" s="103"/>
      <c r="DS34" s="116">
        <v>13</v>
      </c>
      <c r="DT34" s="117">
        <v>6</v>
      </c>
      <c r="DU34" s="117">
        <f t="shared" si="139"/>
        <v>174.1</v>
      </c>
      <c r="DV34" s="117"/>
      <c r="DW34" s="117">
        <f t="shared" si="140"/>
        <v>0</v>
      </c>
      <c r="DX34" s="117"/>
      <c r="DY34" s="117">
        <f t="shared" si="141"/>
        <v>0</v>
      </c>
      <c r="DZ34" s="117"/>
      <c r="EA34" s="117"/>
      <c r="EB34" s="117">
        <f t="shared" si="142"/>
        <v>6</v>
      </c>
      <c r="EC34" s="118">
        <f t="shared" si="142"/>
        <v>174.1</v>
      </c>
      <c r="ED34" s="103"/>
      <c r="EE34" s="98">
        <v>13</v>
      </c>
      <c r="EF34" s="99">
        <v>4</v>
      </c>
      <c r="EG34" s="99">
        <f t="shared" si="143"/>
        <v>116.1</v>
      </c>
      <c r="EI34" s="99">
        <f t="shared" si="144"/>
        <v>0</v>
      </c>
      <c r="EK34" s="99">
        <f t="shared" si="145"/>
        <v>0</v>
      </c>
      <c r="EL34" s="135">
        <v>0</v>
      </c>
      <c r="EM34" s="136">
        <f t="shared" si="146"/>
        <v>0</v>
      </c>
      <c r="EN34" s="99">
        <f t="shared" si="147"/>
        <v>4</v>
      </c>
      <c r="EO34" s="100">
        <f t="shared" si="147"/>
        <v>116.1</v>
      </c>
      <c r="EP34" s="103"/>
      <c r="EQ34" s="119">
        <v>13</v>
      </c>
      <c r="ER34" s="120">
        <v>6</v>
      </c>
      <c r="ES34" s="121">
        <f t="shared" si="148"/>
        <v>174.1</v>
      </c>
      <c r="ET34" s="120"/>
      <c r="EU34" s="121">
        <f t="shared" si="149"/>
        <v>0</v>
      </c>
      <c r="EV34" s="120"/>
      <c r="EW34" s="121">
        <f t="shared" si="150"/>
        <v>0</v>
      </c>
      <c r="EX34" s="120"/>
      <c r="EY34" s="120"/>
      <c r="EZ34" s="120">
        <f t="shared" si="151"/>
        <v>6</v>
      </c>
      <c r="FA34" s="122">
        <f t="shared" si="151"/>
        <v>174.1</v>
      </c>
      <c r="FB34" s="103"/>
      <c r="FC34" s="110">
        <v>13</v>
      </c>
      <c r="FD34" s="111"/>
      <c r="FE34" s="111">
        <f t="shared" si="152"/>
        <v>0</v>
      </c>
      <c r="FF34" s="111"/>
      <c r="FG34" s="111">
        <f t="shared" si="153"/>
        <v>0</v>
      </c>
      <c r="FH34" s="111"/>
      <c r="FI34" s="111">
        <f t="shared" si="154"/>
        <v>0</v>
      </c>
      <c r="FJ34" s="111"/>
      <c r="FK34" s="111"/>
      <c r="FL34" s="111">
        <f t="shared" si="155"/>
        <v>0</v>
      </c>
      <c r="FM34" s="112">
        <f t="shared" si="155"/>
        <v>0</v>
      </c>
      <c r="FN34" s="103"/>
      <c r="FO34" s="98">
        <v>13</v>
      </c>
      <c r="FP34" s="99">
        <v>10</v>
      </c>
      <c r="FQ34" s="99">
        <f t="shared" si="156"/>
        <v>290.2</v>
      </c>
      <c r="FR34" s="99">
        <v>1</v>
      </c>
      <c r="FS34" s="99">
        <f t="shared" si="157"/>
        <v>29</v>
      </c>
      <c r="FU34" s="99">
        <f t="shared" si="158"/>
        <v>0</v>
      </c>
      <c r="FX34" s="99">
        <f t="shared" si="159"/>
        <v>11</v>
      </c>
      <c r="FY34" s="100">
        <f t="shared" si="159"/>
        <v>319.2</v>
      </c>
      <c r="FZ34" s="103"/>
      <c r="GA34" s="123">
        <v>13</v>
      </c>
      <c r="GB34" s="104">
        <v>0</v>
      </c>
      <c r="GC34" s="99">
        <f t="shared" si="160"/>
        <v>0</v>
      </c>
      <c r="GD34" s="104">
        <v>0</v>
      </c>
      <c r="GE34" s="99">
        <f t="shared" si="161"/>
        <v>0</v>
      </c>
      <c r="GF34" s="104">
        <v>0</v>
      </c>
      <c r="GG34" s="104">
        <v>0</v>
      </c>
      <c r="GH34" s="104"/>
      <c r="GI34" s="104"/>
      <c r="GJ34" s="99">
        <f t="shared" si="162"/>
        <v>0</v>
      </c>
      <c r="GK34" s="100">
        <f t="shared" si="162"/>
        <v>0</v>
      </c>
      <c r="GL34" s="103"/>
      <c r="GM34" s="98">
        <v>13</v>
      </c>
      <c r="GN34" s="99">
        <v>4</v>
      </c>
      <c r="GO34" s="99">
        <f t="shared" si="163"/>
        <v>116.1</v>
      </c>
      <c r="GQ34" s="99">
        <f t="shared" si="164"/>
        <v>0</v>
      </c>
      <c r="GS34" s="99">
        <f t="shared" si="165"/>
        <v>0</v>
      </c>
      <c r="GV34" s="99">
        <f t="shared" si="166"/>
        <v>4</v>
      </c>
      <c r="GW34" s="100">
        <f t="shared" si="166"/>
        <v>116.1</v>
      </c>
      <c r="GX34" s="103"/>
      <c r="GY34" s="98">
        <v>13</v>
      </c>
      <c r="GZ34" s="99">
        <v>6</v>
      </c>
      <c r="HA34" s="99">
        <f t="shared" si="167"/>
        <v>174.1</v>
      </c>
      <c r="HC34" s="99">
        <f t="shared" si="168"/>
        <v>0</v>
      </c>
      <c r="HE34" s="99">
        <f t="shared" si="169"/>
        <v>0</v>
      </c>
      <c r="HH34" s="99">
        <f t="shared" si="170"/>
        <v>6</v>
      </c>
      <c r="HI34" s="100">
        <f t="shared" si="170"/>
        <v>174.1</v>
      </c>
      <c r="HJ34" s="103"/>
      <c r="HK34" s="98">
        <v>13</v>
      </c>
      <c r="HM34" s="99">
        <f t="shared" si="171"/>
        <v>0</v>
      </c>
      <c r="HO34" s="99">
        <f t="shared" si="172"/>
        <v>0</v>
      </c>
      <c r="HQ34" s="99">
        <f t="shared" si="173"/>
        <v>0</v>
      </c>
      <c r="HT34" s="99">
        <f t="shared" si="174"/>
        <v>0</v>
      </c>
      <c r="HU34" s="100">
        <f t="shared" si="174"/>
        <v>0</v>
      </c>
      <c r="HV34" s="103"/>
      <c r="HW34" s="103"/>
      <c r="HX34" s="103"/>
      <c r="HY34" s="103"/>
      <c r="HZ34" s="103"/>
      <c r="IA34" s="103"/>
      <c r="IB34" s="103"/>
      <c r="IC34" s="103"/>
      <c r="ID34" s="103"/>
      <c r="IE34" s="103"/>
      <c r="IF34" s="103"/>
      <c r="IG34" s="103"/>
      <c r="IH34" s="103"/>
      <c r="II34" s="103"/>
      <c r="IJ34" s="103"/>
      <c r="IK34" s="103"/>
      <c r="IL34" s="103"/>
      <c r="IM34" s="103"/>
      <c r="IN34" s="103"/>
      <c r="IO34" s="103"/>
      <c r="IP34" s="103"/>
      <c r="IQ34" s="103"/>
      <c r="IR34" s="103"/>
      <c r="IS34" s="103"/>
      <c r="IT34" s="103"/>
      <c r="IU34" s="103"/>
      <c r="IV34" s="103"/>
    </row>
    <row r="35" spans="1:256" s="103" customFormat="1" x14ac:dyDescent="0.25">
      <c r="A35" s="98">
        <v>12</v>
      </c>
      <c r="B35" s="99">
        <f t="shared" si="102"/>
        <v>96</v>
      </c>
      <c r="C35" s="99">
        <f t="shared" si="102"/>
        <v>2571.4000000000005</v>
      </c>
      <c r="D35" s="99">
        <f t="shared" si="102"/>
        <v>1</v>
      </c>
      <c r="E35" s="99">
        <f t="shared" si="102"/>
        <v>26.8</v>
      </c>
      <c r="F35" s="99">
        <f t="shared" si="102"/>
        <v>0</v>
      </c>
      <c r="G35" s="99">
        <f t="shared" si="102"/>
        <v>0</v>
      </c>
      <c r="H35" s="99">
        <f t="shared" si="102"/>
        <v>5</v>
      </c>
      <c r="I35" s="99">
        <f t="shared" si="102"/>
        <v>156.1</v>
      </c>
      <c r="J35" s="99">
        <f t="shared" si="102"/>
        <v>102</v>
      </c>
      <c r="K35" s="100">
        <f t="shared" si="102"/>
        <v>2754.3</v>
      </c>
      <c r="L35" s="101"/>
      <c r="M35" s="101"/>
      <c r="N35" s="102"/>
      <c r="O35" s="98">
        <v>12</v>
      </c>
      <c r="P35" s="99">
        <v>1</v>
      </c>
      <c r="Q35" s="99">
        <f t="shared" si="103"/>
        <v>26.8</v>
      </c>
      <c r="R35" s="99"/>
      <c r="S35" s="99">
        <f t="shared" si="104"/>
        <v>0</v>
      </c>
      <c r="T35" s="99"/>
      <c r="U35" s="99">
        <f t="shared" si="105"/>
        <v>0</v>
      </c>
      <c r="V35" s="99"/>
      <c r="W35" s="99">
        <f t="shared" ref="W35:W45" si="176">ROUND(V35*O35/12*12*2*1.302,1)</f>
        <v>0</v>
      </c>
      <c r="X35" s="99">
        <f t="shared" si="106"/>
        <v>1</v>
      </c>
      <c r="Y35" s="100">
        <f t="shared" si="106"/>
        <v>26.8</v>
      </c>
      <c r="AA35" s="98">
        <v>12</v>
      </c>
      <c r="AB35" s="99">
        <v>9</v>
      </c>
      <c r="AC35" s="99">
        <f t="shared" si="107"/>
        <v>241.1</v>
      </c>
      <c r="AD35" s="99"/>
      <c r="AE35" s="99">
        <f t="shared" si="108"/>
        <v>0</v>
      </c>
      <c r="AF35" s="99"/>
      <c r="AG35" s="99">
        <f t="shared" si="109"/>
        <v>0</v>
      </c>
      <c r="AH35" s="99"/>
      <c r="AI35" s="99">
        <f t="shared" ref="AI35:AI45" si="177">ROUND(AH35*AA35/12*12*2*1.302,1)</f>
        <v>0</v>
      </c>
      <c r="AJ35" s="99">
        <f t="shared" si="110"/>
        <v>9</v>
      </c>
      <c r="AK35" s="100">
        <f t="shared" si="110"/>
        <v>241.1</v>
      </c>
      <c r="AM35" s="98">
        <v>12</v>
      </c>
      <c r="AN35" s="99">
        <v>15</v>
      </c>
      <c r="AO35" s="99">
        <f t="shared" si="111"/>
        <v>401.8</v>
      </c>
      <c r="AP35" s="99"/>
      <c r="AQ35" s="99">
        <f t="shared" si="112"/>
        <v>0</v>
      </c>
      <c r="AR35" s="99"/>
      <c r="AS35" s="99">
        <f t="shared" si="113"/>
        <v>0</v>
      </c>
      <c r="AT35" s="99"/>
      <c r="AU35" s="99">
        <f t="shared" ref="AU35:AU45" si="178">ROUND(AT35*AM35/12*12*2*1.302,1)</f>
        <v>0</v>
      </c>
      <c r="AV35" s="99">
        <f t="shared" si="114"/>
        <v>15</v>
      </c>
      <c r="AW35" s="100">
        <f t="shared" si="114"/>
        <v>401.8</v>
      </c>
      <c r="AY35" s="98">
        <v>12</v>
      </c>
      <c r="AZ35" s="99"/>
      <c r="BA35" s="104">
        <f t="shared" si="115"/>
        <v>0</v>
      </c>
      <c r="BB35" s="99"/>
      <c r="BC35" s="104">
        <f t="shared" si="175"/>
        <v>0</v>
      </c>
      <c r="BD35" s="99"/>
      <c r="BE35" s="99">
        <f t="shared" si="116"/>
        <v>0</v>
      </c>
      <c r="BF35" s="99"/>
      <c r="BG35" s="99">
        <f t="shared" ref="BG35:BG45" si="179">ROUND(BF35*AY35/12*12*2*1.302,1)</f>
        <v>0</v>
      </c>
      <c r="BH35" s="99">
        <f t="shared" si="117"/>
        <v>0</v>
      </c>
      <c r="BI35" s="100">
        <f t="shared" si="117"/>
        <v>0</v>
      </c>
      <c r="BK35" s="70">
        <v>12</v>
      </c>
      <c r="BL35" s="106">
        <v>13</v>
      </c>
      <c r="BM35" s="107">
        <f t="shared" si="118"/>
        <v>348.2</v>
      </c>
      <c r="BN35" s="108"/>
      <c r="BO35" s="107">
        <f t="shared" si="119"/>
        <v>0</v>
      </c>
      <c r="BP35" s="108"/>
      <c r="BQ35" s="107">
        <f t="shared" si="120"/>
        <v>0</v>
      </c>
      <c r="BR35" s="106"/>
      <c r="BS35" s="107">
        <f t="shared" ref="BS35:BS45" si="180">ROUND(BR35*BK35/12*12*2*1.302,1)</f>
        <v>0</v>
      </c>
      <c r="BT35" s="108">
        <f t="shared" si="121"/>
        <v>13</v>
      </c>
      <c r="BU35" s="109">
        <f t="shared" si="121"/>
        <v>348.2</v>
      </c>
      <c r="BW35" s="110">
        <v>12</v>
      </c>
      <c r="BX35" s="111">
        <v>20</v>
      </c>
      <c r="BY35" s="111">
        <f t="shared" si="122"/>
        <v>535.70000000000005</v>
      </c>
      <c r="BZ35" s="111"/>
      <c r="CA35" s="111">
        <f t="shared" si="123"/>
        <v>0</v>
      </c>
      <c r="CB35" s="111"/>
      <c r="CC35" s="111">
        <f t="shared" si="124"/>
        <v>0</v>
      </c>
      <c r="CD35" s="111">
        <v>1</v>
      </c>
      <c r="CE35" s="111">
        <f t="shared" ref="CE35:CE45" si="181">ROUND(CD35*BW35/12*12*2*1.302,1)</f>
        <v>31.2</v>
      </c>
      <c r="CF35" s="111">
        <f t="shared" si="125"/>
        <v>21</v>
      </c>
      <c r="CG35" s="112">
        <f t="shared" si="125"/>
        <v>566.90000000000009</v>
      </c>
      <c r="CI35" s="98">
        <v>12</v>
      </c>
      <c r="CJ35" s="99">
        <v>7</v>
      </c>
      <c r="CK35" s="99">
        <f t="shared" si="126"/>
        <v>187.5</v>
      </c>
      <c r="CL35" s="99"/>
      <c r="CM35" s="99">
        <f t="shared" si="127"/>
        <v>0</v>
      </c>
      <c r="CN35" s="99"/>
      <c r="CO35" s="99">
        <f t="shared" si="128"/>
        <v>0</v>
      </c>
      <c r="CP35" s="99"/>
      <c r="CQ35" s="99">
        <f t="shared" ref="CQ35:CQ45" si="182">ROUND(CP35*CI35/12*12*2*1.302,1)</f>
        <v>0</v>
      </c>
      <c r="CR35" s="99">
        <f t="shared" si="129"/>
        <v>7</v>
      </c>
      <c r="CS35" s="100">
        <f t="shared" si="129"/>
        <v>187.5</v>
      </c>
      <c r="CU35" s="68">
        <v>12</v>
      </c>
      <c r="CV35" s="113"/>
      <c r="CW35" s="114">
        <f t="shared" si="130"/>
        <v>0</v>
      </c>
      <c r="CX35" s="113"/>
      <c r="CY35" s="114">
        <f t="shared" si="131"/>
        <v>0</v>
      </c>
      <c r="CZ35" s="113"/>
      <c r="DA35" s="114">
        <f t="shared" si="132"/>
        <v>0</v>
      </c>
      <c r="DB35" s="113"/>
      <c r="DC35" s="114">
        <f t="shared" ref="DC35:DC45" si="183">ROUND(DB35*CU35/12*12*2*1.302,1)</f>
        <v>0</v>
      </c>
      <c r="DD35" s="113">
        <f t="shared" si="133"/>
        <v>0</v>
      </c>
      <c r="DE35" s="115">
        <f t="shared" si="133"/>
        <v>0</v>
      </c>
      <c r="DG35" s="116">
        <v>12</v>
      </c>
      <c r="DH35" s="117">
        <v>1</v>
      </c>
      <c r="DI35" s="117">
        <f t="shared" si="134"/>
        <v>26.8</v>
      </c>
      <c r="DJ35" s="117"/>
      <c r="DK35" s="117">
        <f t="shared" si="135"/>
        <v>0</v>
      </c>
      <c r="DL35" s="117"/>
      <c r="DM35" s="117">
        <f t="shared" si="136"/>
        <v>0</v>
      </c>
      <c r="DN35" s="117"/>
      <c r="DO35" s="117">
        <f t="shared" si="137"/>
        <v>0</v>
      </c>
      <c r="DP35" s="117">
        <f t="shared" si="138"/>
        <v>1</v>
      </c>
      <c r="DQ35" s="118">
        <f t="shared" si="138"/>
        <v>26.8</v>
      </c>
      <c r="DS35" s="116">
        <v>12</v>
      </c>
      <c r="DT35" s="117">
        <v>4</v>
      </c>
      <c r="DU35" s="117">
        <f t="shared" si="139"/>
        <v>107.1</v>
      </c>
      <c r="DV35" s="117"/>
      <c r="DW35" s="117">
        <f t="shared" si="140"/>
        <v>0</v>
      </c>
      <c r="DX35" s="117"/>
      <c r="DY35" s="117">
        <f t="shared" si="141"/>
        <v>0</v>
      </c>
      <c r="DZ35" s="117">
        <v>1</v>
      </c>
      <c r="EA35" s="117">
        <f t="shared" ref="EA35:EA45" si="184">ROUND(DZ35*DS35/12*12*2*1.302,1)</f>
        <v>31.2</v>
      </c>
      <c r="EB35" s="117">
        <f t="shared" si="142"/>
        <v>5</v>
      </c>
      <c r="EC35" s="118">
        <f t="shared" si="142"/>
        <v>138.29999999999998</v>
      </c>
      <c r="EE35" s="98">
        <v>12</v>
      </c>
      <c r="EF35" s="99">
        <v>4</v>
      </c>
      <c r="EG35" s="99">
        <f t="shared" si="143"/>
        <v>107.1</v>
      </c>
      <c r="EH35" s="99"/>
      <c r="EI35" s="99">
        <f t="shared" si="144"/>
        <v>0</v>
      </c>
      <c r="EJ35" s="99"/>
      <c r="EK35" s="99">
        <f t="shared" si="145"/>
        <v>0</v>
      </c>
      <c r="EL35" s="99"/>
      <c r="EM35" s="134">
        <f t="shared" si="146"/>
        <v>0</v>
      </c>
      <c r="EN35" s="99">
        <f t="shared" si="147"/>
        <v>4</v>
      </c>
      <c r="EO35" s="100">
        <f t="shared" si="147"/>
        <v>107.1</v>
      </c>
      <c r="EQ35" s="119">
        <v>12</v>
      </c>
      <c r="ER35" s="120">
        <v>10</v>
      </c>
      <c r="ES35" s="121">
        <f t="shared" si="148"/>
        <v>267.8</v>
      </c>
      <c r="ET35" s="120">
        <v>1</v>
      </c>
      <c r="EU35" s="121">
        <f t="shared" si="149"/>
        <v>26.8</v>
      </c>
      <c r="EV35" s="120"/>
      <c r="EW35" s="121">
        <f t="shared" si="150"/>
        <v>0</v>
      </c>
      <c r="EX35" s="120"/>
      <c r="EY35" s="121">
        <f t="shared" ref="EY35:EY45" si="185">ROUND(EX35*EQ35/12*12*2*1.302,1)</f>
        <v>0</v>
      </c>
      <c r="EZ35" s="120">
        <f t="shared" si="151"/>
        <v>11</v>
      </c>
      <c r="FA35" s="122">
        <f t="shared" si="151"/>
        <v>294.60000000000002</v>
      </c>
      <c r="FC35" s="110">
        <v>12</v>
      </c>
      <c r="FD35" s="111"/>
      <c r="FE35" s="111">
        <f t="shared" si="152"/>
        <v>0</v>
      </c>
      <c r="FF35" s="111"/>
      <c r="FG35" s="111">
        <f t="shared" si="153"/>
        <v>0</v>
      </c>
      <c r="FH35" s="111"/>
      <c r="FI35" s="111">
        <f t="shared" si="154"/>
        <v>0</v>
      </c>
      <c r="FJ35" s="111"/>
      <c r="FK35" s="111">
        <f t="shared" ref="FK35:FK45" si="186">ROUND(FJ35*FC35/12*12*2*1.302,1)</f>
        <v>0</v>
      </c>
      <c r="FL35" s="111">
        <f t="shared" si="155"/>
        <v>0</v>
      </c>
      <c r="FM35" s="112">
        <f t="shared" si="155"/>
        <v>0</v>
      </c>
      <c r="FO35" s="98">
        <v>12</v>
      </c>
      <c r="FP35" s="99">
        <v>5</v>
      </c>
      <c r="FQ35" s="99">
        <f t="shared" si="156"/>
        <v>133.9</v>
      </c>
      <c r="FR35" s="99"/>
      <c r="FS35" s="99">
        <f t="shared" si="157"/>
        <v>0</v>
      </c>
      <c r="FT35" s="99"/>
      <c r="FU35" s="99">
        <f t="shared" si="158"/>
        <v>0</v>
      </c>
      <c r="FV35" s="99"/>
      <c r="FW35" s="99">
        <f t="shared" ref="FW35:FW45" si="187">ROUND(FV35*FO35/12*12*2*1.302,1)</f>
        <v>0</v>
      </c>
      <c r="FX35" s="99">
        <f t="shared" si="159"/>
        <v>5</v>
      </c>
      <c r="FY35" s="100">
        <f t="shared" si="159"/>
        <v>133.9</v>
      </c>
      <c r="GA35" s="123">
        <v>12</v>
      </c>
      <c r="GB35" s="104">
        <v>1</v>
      </c>
      <c r="GC35" s="99">
        <f t="shared" si="160"/>
        <v>26.8</v>
      </c>
      <c r="GD35" s="104">
        <v>0</v>
      </c>
      <c r="GE35" s="99">
        <f t="shared" si="161"/>
        <v>0</v>
      </c>
      <c r="GF35" s="104">
        <v>0</v>
      </c>
      <c r="GG35" s="104">
        <v>0</v>
      </c>
      <c r="GH35" s="104">
        <v>0</v>
      </c>
      <c r="GI35" s="104">
        <v>0</v>
      </c>
      <c r="GJ35" s="99">
        <f t="shared" si="162"/>
        <v>1</v>
      </c>
      <c r="GK35" s="100">
        <f t="shared" si="162"/>
        <v>26.8</v>
      </c>
      <c r="GM35" s="98">
        <v>12</v>
      </c>
      <c r="GN35" s="99">
        <v>3</v>
      </c>
      <c r="GO35" s="99">
        <f t="shared" si="163"/>
        <v>80.400000000000006</v>
      </c>
      <c r="GP35" s="99"/>
      <c r="GQ35" s="99">
        <f t="shared" si="164"/>
        <v>0</v>
      </c>
      <c r="GR35" s="99"/>
      <c r="GS35" s="99">
        <f t="shared" si="165"/>
        <v>0</v>
      </c>
      <c r="GT35" s="99"/>
      <c r="GU35" s="99">
        <f t="shared" ref="GU35:GU45" si="188">ROUND(GT35*GM35/12*12*2*1.302,1)</f>
        <v>0</v>
      </c>
      <c r="GV35" s="99">
        <f t="shared" si="166"/>
        <v>3</v>
      </c>
      <c r="GW35" s="100">
        <f t="shared" si="166"/>
        <v>80.400000000000006</v>
      </c>
      <c r="GY35" s="98">
        <v>12</v>
      </c>
      <c r="GZ35" s="99">
        <v>3</v>
      </c>
      <c r="HA35" s="99">
        <f t="shared" si="167"/>
        <v>80.400000000000006</v>
      </c>
      <c r="HB35" s="99"/>
      <c r="HC35" s="99">
        <f t="shared" si="168"/>
        <v>0</v>
      </c>
      <c r="HD35" s="99"/>
      <c r="HE35" s="99">
        <f t="shared" si="169"/>
        <v>0</v>
      </c>
      <c r="HF35" s="99">
        <v>3</v>
      </c>
      <c r="HG35" s="99">
        <f t="shared" ref="HG35:HG45" si="189">ROUND(HF35*GY35/12*12*2*1.302,1)</f>
        <v>93.7</v>
      </c>
      <c r="HH35" s="99">
        <f t="shared" si="170"/>
        <v>6</v>
      </c>
      <c r="HI35" s="100">
        <f t="shared" si="170"/>
        <v>174.10000000000002</v>
      </c>
      <c r="HK35" s="98">
        <v>12</v>
      </c>
      <c r="HL35" s="99"/>
      <c r="HM35" s="99">
        <f t="shared" si="171"/>
        <v>0</v>
      </c>
      <c r="HN35" s="99"/>
      <c r="HO35" s="99">
        <f t="shared" si="172"/>
        <v>0</v>
      </c>
      <c r="HP35" s="99"/>
      <c r="HQ35" s="99">
        <f t="shared" si="173"/>
        <v>0</v>
      </c>
      <c r="HR35" s="99"/>
      <c r="HS35" s="99">
        <f t="shared" ref="HS35:HS45" si="190">ROUND(HR35*HK35/12*12*2*1.302,1)</f>
        <v>0</v>
      </c>
      <c r="HT35" s="99">
        <f t="shared" si="174"/>
        <v>0</v>
      </c>
      <c r="HU35" s="100">
        <f t="shared" si="174"/>
        <v>0</v>
      </c>
    </row>
    <row r="36" spans="1:256" s="103" customFormat="1" x14ac:dyDescent="0.25">
      <c r="A36" s="98">
        <v>11</v>
      </c>
      <c r="B36" s="99">
        <f t="shared" si="102"/>
        <v>84</v>
      </c>
      <c r="C36" s="99">
        <f t="shared" si="102"/>
        <v>2062.4999999999995</v>
      </c>
      <c r="D36" s="99">
        <f t="shared" si="102"/>
        <v>2</v>
      </c>
      <c r="E36" s="99">
        <f t="shared" si="102"/>
        <v>49.2</v>
      </c>
      <c r="F36" s="99">
        <f t="shared" si="102"/>
        <v>0</v>
      </c>
      <c r="G36" s="99">
        <f t="shared" si="102"/>
        <v>0</v>
      </c>
      <c r="H36" s="99">
        <f t="shared" si="102"/>
        <v>1</v>
      </c>
      <c r="I36" s="99">
        <f t="shared" si="102"/>
        <v>28.6</v>
      </c>
      <c r="J36" s="99">
        <f t="shared" si="102"/>
        <v>87</v>
      </c>
      <c r="K36" s="100">
        <f t="shared" si="102"/>
        <v>2140.3000000000002</v>
      </c>
      <c r="L36" s="101"/>
      <c r="M36" s="101"/>
      <c r="N36" s="102"/>
      <c r="O36" s="98">
        <v>11</v>
      </c>
      <c r="P36" s="99">
        <v>2</v>
      </c>
      <c r="Q36" s="99">
        <f t="shared" si="103"/>
        <v>49.1</v>
      </c>
      <c r="R36" s="99"/>
      <c r="S36" s="99">
        <f t="shared" si="104"/>
        <v>0</v>
      </c>
      <c r="T36" s="99"/>
      <c r="U36" s="99">
        <f t="shared" si="105"/>
        <v>0</v>
      </c>
      <c r="V36" s="99"/>
      <c r="W36" s="99">
        <f t="shared" si="176"/>
        <v>0</v>
      </c>
      <c r="X36" s="99">
        <f t="shared" si="106"/>
        <v>2</v>
      </c>
      <c r="Y36" s="100">
        <f t="shared" si="106"/>
        <v>49.1</v>
      </c>
      <c r="AA36" s="98">
        <v>11</v>
      </c>
      <c r="AB36" s="99">
        <v>6</v>
      </c>
      <c r="AC36" s="99">
        <f t="shared" si="107"/>
        <v>147.30000000000001</v>
      </c>
      <c r="AD36" s="99"/>
      <c r="AE36" s="99">
        <f t="shared" si="108"/>
        <v>0</v>
      </c>
      <c r="AF36" s="99"/>
      <c r="AG36" s="99">
        <f t="shared" si="109"/>
        <v>0</v>
      </c>
      <c r="AH36" s="99"/>
      <c r="AI36" s="99">
        <f t="shared" si="177"/>
        <v>0</v>
      </c>
      <c r="AJ36" s="99">
        <f t="shared" si="110"/>
        <v>6</v>
      </c>
      <c r="AK36" s="100">
        <f t="shared" si="110"/>
        <v>147.30000000000001</v>
      </c>
      <c r="AM36" s="98">
        <v>11</v>
      </c>
      <c r="AN36" s="99">
        <v>9</v>
      </c>
      <c r="AO36" s="99">
        <f t="shared" si="111"/>
        <v>221</v>
      </c>
      <c r="AP36" s="99"/>
      <c r="AQ36" s="99">
        <f t="shared" si="112"/>
        <v>0</v>
      </c>
      <c r="AR36" s="99"/>
      <c r="AS36" s="99">
        <f t="shared" si="113"/>
        <v>0</v>
      </c>
      <c r="AT36" s="99"/>
      <c r="AU36" s="99">
        <f t="shared" si="178"/>
        <v>0</v>
      </c>
      <c r="AV36" s="99">
        <f t="shared" si="114"/>
        <v>9</v>
      </c>
      <c r="AW36" s="100">
        <f t="shared" si="114"/>
        <v>221</v>
      </c>
      <c r="AY36" s="98">
        <v>11</v>
      </c>
      <c r="AZ36" s="99"/>
      <c r="BA36" s="104">
        <f t="shared" si="115"/>
        <v>0</v>
      </c>
      <c r="BB36" s="99"/>
      <c r="BC36" s="104">
        <f t="shared" si="175"/>
        <v>0</v>
      </c>
      <c r="BD36" s="99"/>
      <c r="BE36" s="99">
        <f t="shared" si="116"/>
        <v>0</v>
      </c>
      <c r="BF36" s="99"/>
      <c r="BG36" s="99">
        <f t="shared" si="179"/>
        <v>0</v>
      </c>
      <c r="BH36" s="99">
        <f t="shared" si="117"/>
        <v>0</v>
      </c>
      <c r="BI36" s="100">
        <f t="shared" si="117"/>
        <v>0</v>
      </c>
      <c r="BK36" s="70">
        <v>11</v>
      </c>
      <c r="BL36" s="106">
        <v>8</v>
      </c>
      <c r="BM36" s="107">
        <f t="shared" si="118"/>
        <v>196.4</v>
      </c>
      <c r="BN36" s="108"/>
      <c r="BO36" s="107">
        <f t="shared" si="119"/>
        <v>0</v>
      </c>
      <c r="BP36" s="108"/>
      <c r="BQ36" s="107">
        <f t="shared" si="120"/>
        <v>0</v>
      </c>
      <c r="BR36" s="106"/>
      <c r="BS36" s="107">
        <f t="shared" si="180"/>
        <v>0</v>
      </c>
      <c r="BT36" s="108">
        <f t="shared" si="121"/>
        <v>8</v>
      </c>
      <c r="BU36" s="109">
        <f t="shared" si="121"/>
        <v>196.4</v>
      </c>
      <c r="BW36" s="110">
        <v>11</v>
      </c>
      <c r="BX36" s="111">
        <v>19</v>
      </c>
      <c r="BY36" s="111">
        <f t="shared" si="122"/>
        <v>466.5</v>
      </c>
      <c r="BZ36" s="111">
        <v>1</v>
      </c>
      <c r="CA36" s="111">
        <f t="shared" si="123"/>
        <v>24.6</v>
      </c>
      <c r="CB36" s="111"/>
      <c r="CC36" s="111">
        <f t="shared" si="124"/>
        <v>0</v>
      </c>
      <c r="CD36" s="111"/>
      <c r="CE36" s="111">
        <f t="shared" si="181"/>
        <v>0</v>
      </c>
      <c r="CF36" s="111">
        <f t="shared" si="125"/>
        <v>20</v>
      </c>
      <c r="CG36" s="112">
        <f t="shared" si="125"/>
        <v>491.1</v>
      </c>
      <c r="CI36" s="98">
        <v>11</v>
      </c>
      <c r="CJ36" s="99">
        <v>5</v>
      </c>
      <c r="CK36" s="99">
        <f t="shared" si="126"/>
        <v>122.8</v>
      </c>
      <c r="CL36" s="99"/>
      <c r="CM36" s="99">
        <f t="shared" si="127"/>
        <v>0</v>
      </c>
      <c r="CN36" s="99"/>
      <c r="CO36" s="99">
        <f t="shared" si="128"/>
        <v>0</v>
      </c>
      <c r="CP36" s="99"/>
      <c r="CQ36" s="99">
        <f t="shared" si="182"/>
        <v>0</v>
      </c>
      <c r="CR36" s="99">
        <f t="shared" si="129"/>
        <v>5</v>
      </c>
      <c r="CS36" s="100">
        <f t="shared" si="129"/>
        <v>122.8</v>
      </c>
      <c r="CU36" s="68">
        <v>11</v>
      </c>
      <c r="CV36" s="113">
        <v>1</v>
      </c>
      <c r="CW36" s="114">
        <f t="shared" si="130"/>
        <v>24.6</v>
      </c>
      <c r="CX36" s="113"/>
      <c r="CY36" s="114">
        <f t="shared" si="131"/>
        <v>0</v>
      </c>
      <c r="CZ36" s="113"/>
      <c r="DA36" s="114">
        <f t="shared" si="132"/>
        <v>0</v>
      </c>
      <c r="DB36" s="113"/>
      <c r="DC36" s="114">
        <f t="shared" si="183"/>
        <v>0</v>
      </c>
      <c r="DD36" s="113">
        <f t="shared" si="133"/>
        <v>1</v>
      </c>
      <c r="DE36" s="115">
        <f t="shared" si="133"/>
        <v>24.6</v>
      </c>
      <c r="DG36" s="116">
        <v>11</v>
      </c>
      <c r="DH36" s="117">
        <v>5</v>
      </c>
      <c r="DI36" s="117">
        <f t="shared" si="134"/>
        <v>122.8</v>
      </c>
      <c r="DJ36" s="117"/>
      <c r="DK36" s="117">
        <f t="shared" si="135"/>
        <v>0</v>
      </c>
      <c r="DL36" s="117"/>
      <c r="DM36" s="117">
        <f t="shared" si="136"/>
        <v>0</v>
      </c>
      <c r="DN36" s="117"/>
      <c r="DO36" s="117">
        <f t="shared" si="137"/>
        <v>0</v>
      </c>
      <c r="DP36" s="117">
        <f t="shared" si="138"/>
        <v>5</v>
      </c>
      <c r="DQ36" s="118">
        <f t="shared" si="138"/>
        <v>122.8</v>
      </c>
      <c r="DS36" s="116">
        <v>11</v>
      </c>
      <c r="DT36" s="117">
        <v>2</v>
      </c>
      <c r="DU36" s="117">
        <f t="shared" si="139"/>
        <v>49.1</v>
      </c>
      <c r="DV36" s="117"/>
      <c r="DW36" s="117">
        <f t="shared" si="140"/>
        <v>0</v>
      </c>
      <c r="DX36" s="117"/>
      <c r="DY36" s="117">
        <f t="shared" si="141"/>
        <v>0</v>
      </c>
      <c r="DZ36" s="117"/>
      <c r="EA36" s="117">
        <f t="shared" si="184"/>
        <v>0</v>
      </c>
      <c r="EB36" s="117">
        <f t="shared" si="142"/>
        <v>2</v>
      </c>
      <c r="EC36" s="118">
        <f t="shared" si="142"/>
        <v>49.1</v>
      </c>
      <c r="EE36" s="98">
        <v>11</v>
      </c>
      <c r="EF36" s="99">
        <v>2</v>
      </c>
      <c r="EG36" s="99">
        <f t="shared" si="143"/>
        <v>49.1</v>
      </c>
      <c r="EH36" s="99"/>
      <c r="EI36" s="99">
        <f t="shared" si="144"/>
        <v>0</v>
      </c>
      <c r="EJ36" s="99"/>
      <c r="EK36" s="99">
        <f t="shared" si="145"/>
        <v>0</v>
      </c>
      <c r="EL36" s="99">
        <v>1</v>
      </c>
      <c r="EM36" s="134">
        <f t="shared" si="146"/>
        <v>28.6</v>
      </c>
      <c r="EN36" s="99">
        <f t="shared" si="147"/>
        <v>3</v>
      </c>
      <c r="EO36" s="100">
        <f t="shared" si="147"/>
        <v>77.7</v>
      </c>
      <c r="EQ36" s="119">
        <v>11</v>
      </c>
      <c r="ER36" s="120">
        <v>4</v>
      </c>
      <c r="ES36" s="121">
        <f t="shared" si="148"/>
        <v>98.2</v>
      </c>
      <c r="ET36" s="120"/>
      <c r="EU36" s="121">
        <f t="shared" si="149"/>
        <v>0</v>
      </c>
      <c r="EV36" s="120"/>
      <c r="EW36" s="121">
        <f t="shared" si="150"/>
        <v>0</v>
      </c>
      <c r="EX36" s="120"/>
      <c r="EY36" s="121">
        <f t="shared" si="185"/>
        <v>0</v>
      </c>
      <c r="EZ36" s="120">
        <f t="shared" si="151"/>
        <v>4</v>
      </c>
      <c r="FA36" s="122">
        <f t="shared" si="151"/>
        <v>98.2</v>
      </c>
      <c r="FC36" s="110">
        <v>11</v>
      </c>
      <c r="FD36" s="111"/>
      <c r="FE36" s="111">
        <f t="shared" si="152"/>
        <v>0</v>
      </c>
      <c r="FF36" s="111"/>
      <c r="FG36" s="111">
        <f t="shared" si="153"/>
        <v>0</v>
      </c>
      <c r="FH36" s="111"/>
      <c r="FI36" s="111">
        <f t="shared" si="154"/>
        <v>0</v>
      </c>
      <c r="FJ36" s="111"/>
      <c r="FK36" s="111">
        <f t="shared" si="186"/>
        <v>0</v>
      </c>
      <c r="FL36" s="111">
        <f t="shared" si="155"/>
        <v>0</v>
      </c>
      <c r="FM36" s="112">
        <f t="shared" si="155"/>
        <v>0</v>
      </c>
      <c r="FO36" s="98">
        <v>11</v>
      </c>
      <c r="FP36" s="99">
        <v>6</v>
      </c>
      <c r="FQ36" s="99">
        <f t="shared" si="156"/>
        <v>147.30000000000001</v>
      </c>
      <c r="FR36" s="99">
        <v>1</v>
      </c>
      <c r="FS36" s="99">
        <f t="shared" si="157"/>
        <v>24.6</v>
      </c>
      <c r="FT36" s="99"/>
      <c r="FU36" s="99">
        <f t="shared" si="158"/>
        <v>0</v>
      </c>
      <c r="FV36" s="99"/>
      <c r="FW36" s="99">
        <f t="shared" si="187"/>
        <v>0</v>
      </c>
      <c r="FX36" s="99">
        <f t="shared" si="159"/>
        <v>7</v>
      </c>
      <c r="FY36" s="100">
        <f t="shared" si="159"/>
        <v>171.9</v>
      </c>
      <c r="GA36" s="123">
        <v>11</v>
      </c>
      <c r="GB36" s="104">
        <v>3</v>
      </c>
      <c r="GC36" s="99">
        <f t="shared" si="160"/>
        <v>73.7</v>
      </c>
      <c r="GD36" s="104">
        <v>0</v>
      </c>
      <c r="GE36" s="99">
        <f t="shared" si="161"/>
        <v>0</v>
      </c>
      <c r="GF36" s="104">
        <v>0</v>
      </c>
      <c r="GG36" s="104">
        <v>0</v>
      </c>
      <c r="GH36" s="104">
        <v>0</v>
      </c>
      <c r="GI36" s="104">
        <v>0</v>
      </c>
      <c r="GJ36" s="99">
        <f t="shared" si="162"/>
        <v>3</v>
      </c>
      <c r="GK36" s="100">
        <f t="shared" si="162"/>
        <v>73.7</v>
      </c>
      <c r="GM36" s="98">
        <v>11</v>
      </c>
      <c r="GN36" s="99">
        <v>8</v>
      </c>
      <c r="GO36" s="99">
        <f t="shared" si="163"/>
        <v>196.4</v>
      </c>
      <c r="GP36" s="99"/>
      <c r="GQ36" s="99">
        <f t="shared" si="164"/>
        <v>0</v>
      </c>
      <c r="GR36" s="99"/>
      <c r="GS36" s="99">
        <f t="shared" si="165"/>
        <v>0</v>
      </c>
      <c r="GT36" s="99"/>
      <c r="GU36" s="99">
        <f t="shared" si="188"/>
        <v>0</v>
      </c>
      <c r="GV36" s="99">
        <f t="shared" si="166"/>
        <v>8</v>
      </c>
      <c r="GW36" s="100">
        <f t="shared" si="166"/>
        <v>196.4</v>
      </c>
      <c r="GY36" s="98">
        <v>11</v>
      </c>
      <c r="GZ36" s="99">
        <v>4</v>
      </c>
      <c r="HA36" s="99">
        <f t="shared" si="167"/>
        <v>98.2</v>
      </c>
      <c r="HB36" s="99"/>
      <c r="HC36" s="99">
        <f t="shared" si="168"/>
        <v>0</v>
      </c>
      <c r="HD36" s="99"/>
      <c r="HE36" s="99">
        <f t="shared" si="169"/>
        <v>0</v>
      </c>
      <c r="HF36" s="99"/>
      <c r="HG36" s="99">
        <f t="shared" si="189"/>
        <v>0</v>
      </c>
      <c r="HH36" s="99">
        <f t="shared" si="170"/>
        <v>4</v>
      </c>
      <c r="HI36" s="100">
        <f t="shared" si="170"/>
        <v>98.2</v>
      </c>
      <c r="HK36" s="98">
        <v>11</v>
      </c>
      <c r="HL36" s="99"/>
      <c r="HM36" s="99">
        <f t="shared" si="171"/>
        <v>0</v>
      </c>
      <c r="HN36" s="99"/>
      <c r="HO36" s="99">
        <f t="shared" si="172"/>
        <v>0</v>
      </c>
      <c r="HP36" s="99"/>
      <c r="HQ36" s="99">
        <f t="shared" si="173"/>
        <v>0</v>
      </c>
      <c r="HR36" s="99"/>
      <c r="HS36" s="99">
        <f t="shared" si="190"/>
        <v>0</v>
      </c>
      <c r="HT36" s="99">
        <f t="shared" si="174"/>
        <v>0</v>
      </c>
      <c r="HU36" s="100">
        <f t="shared" si="174"/>
        <v>0</v>
      </c>
    </row>
    <row r="37" spans="1:256" s="103" customFormat="1" x14ac:dyDescent="0.25">
      <c r="A37" s="98">
        <v>10</v>
      </c>
      <c r="B37" s="99">
        <f t="shared" si="102"/>
        <v>72</v>
      </c>
      <c r="C37" s="99">
        <f t="shared" si="102"/>
        <v>1606.9999999999998</v>
      </c>
      <c r="D37" s="99">
        <f t="shared" si="102"/>
        <v>3</v>
      </c>
      <c r="E37" s="99">
        <f t="shared" si="102"/>
        <v>66.900000000000006</v>
      </c>
      <c r="F37" s="99">
        <f t="shared" si="102"/>
        <v>2</v>
      </c>
      <c r="G37" s="99">
        <f t="shared" si="102"/>
        <v>44.6</v>
      </c>
      <c r="H37" s="99">
        <f t="shared" si="102"/>
        <v>0</v>
      </c>
      <c r="I37" s="99">
        <f t="shared" si="102"/>
        <v>0</v>
      </c>
      <c r="J37" s="99">
        <f t="shared" si="102"/>
        <v>77</v>
      </c>
      <c r="K37" s="100">
        <f t="shared" si="102"/>
        <v>1718.5</v>
      </c>
      <c r="L37" s="101"/>
      <c r="M37" s="101"/>
      <c r="N37" s="102"/>
      <c r="O37" s="98">
        <v>10</v>
      </c>
      <c r="P37" s="99">
        <v>2</v>
      </c>
      <c r="Q37" s="99">
        <f t="shared" si="103"/>
        <v>44.6</v>
      </c>
      <c r="R37" s="99"/>
      <c r="S37" s="99">
        <f t="shared" si="104"/>
        <v>0</v>
      </c>
      <c r="T37" s="99"/>
      <c r="U37" s="99">
        <f t="shared" si="105"/>
        <v>0</v>
      </c>
      <c r="V37" s="99"/>
      <c r="W37" s="99">
        <f t="shared" si="176"/>
        <v>0</v>
      </c>
      <c r="X37" s="99">
        <f t="shared" si="106"/>
        <v>2</v>
      </c>
      <c r="Y37" s="100">
        <f t="shared" si="106"/>
        <v>44.6</v>
      </c>
      <c r="AA37" s="98">
        <v>10</v>
      </c>
      <c r="AB37" s="99">
        <v>10</v>
      </c>
      <c r="AC37" s="99">
        <f t="shared" si="107"/>
        <v>223.2</v>
      </c>
      <c r="AD37" s="99"/>
      <c r="AE37" s="99">
        <f t="shared" si="108"/>
        <v>0</v>
      </c>
      <c r="AF37" s="99"/>
      <c r="AG37" s="99">
        <f t="shared" si="109"/>
        <v>0</v>
      </c>
      <c r="AH37" s="99"/>
      <c r="AI37" s="99">
        <f t="shared" si="177"/>
        <v>0</v>
      </c>
      <c r="AJ37" s="99">
        <f t="shared" si="110"/>
        <v>10</v>
      </c>
      <c r="AK37" s="100">
        <f t="shared" si="110"/>
        <v>223.2</v>
      </c>
      <c r="AM37" s="98">
        <v>10</v>
      </c>
      <c r="AN37" s="99">
        <v>5</v>
      </c>
      <c r="AO37" s="99">
        <f t="shared" si="111"/>
        <v>111.6</v>
      </c>
      <c r="AP37" s="99"/>
      <c r="AQ37" s="99">
        <f t="shared" si="112"/>
        <v>0</v>
      </c>
      <c r="AR37" s="99"/>
      <c r="AS37" s="99">
        <f t="shared" si="113"/>
        <v>0</v>
      </c>
      <c r="AT37" s="99"/>
      <c r="AU37" s="99">
        <f t="shared" si="178"/>
        <v>0</v>
      </c>
      <c r="AV37" s="99">
        <f t="shared" si="114"/>
        <v>5</v>
      </c>
      <c r="AW37" s="100">
        <f t="shared" si="114"/>
        <v>111.6</v>
      </c>
      <c r="AY37" s="98">
        <v>10</v>
      </c>
      <c r="AZ37" s="99"/>
      <c r="BA37" s="104">
        <f t="shared" si="115"/>
        <v>0</v>
      </c>
      <c r="BB37" s="99"/>
      <c r="BC37" s="104">
        <f t="shared" si="175"/>
        <v>0</v>
      </c>
      <c r="BD37" s="99"/>
      <c r="BE37" s="99">
        <f t="shared" si="116"/>
        <v>0</v>
      </c>
      <c r="BF37" s="99"/>
      <c r="BG37" s="99">
        <f t="shared" si="179"/>
        <v>0</v>
      </c>
      <c r="BH37" s="99">
        <f t="shared" si="117"/>
        <v>0</v>
      </c>
      <c r="BI37" s="100">
        <f t="shared" si="117"/>
        <v>0</v>
      </c>
      <c r="BK37" s="70">
        <v>10</v>
      </c>
      <c r="BL37" s="106">
        <v>10</v>
      </c>
      <c r="BM37" s="107">
        <f t="shared" si="118"/>
        <v>223.2</v>
      </c>
      <c r="BN37" s="108"/>
      <c r="BO37" s="107">
        <f t="shared" si="119"/>
        <v>0</v>
      </c>
      <c r="BP37" s="108"/>
      <c r="BQ37" s="107">
        <f t="shared" si="120"/>
        <v>0</v>
      </c>
      <c r="BR37" s="106"/>
      <c r="BS37" s="107">
        <f t="shared" si="180"/>
        <v>0</v>
      </c>
      <c r="BT37" s="108">
        <f t="shared" si="121"/>
        <v>10</v>
      </c>
      <c r="BU37" s="109">
        <f t="shared" si="121"/>
        <v>223.2</v>
      </c>
      <c r="BW37" s="110">
        <v>10</v>
      </c>
      <c r="BX37" s="111">
        <v>9</v>
      </c>
      <c r="BY37" s="111">
        <f t="shared" si="122"/>
        <v>200.9</v>
      </c>
      <c r="BZ37" s="111">
        <v>2</v>
      </c>
      <c r="CA37" s="111">
        <f t="shared" si="123"/>
        <v>44.6</v>
      </c>
      <c r="CB37" s="111"/>
      <c r="CC37" s="111">
        <f t="shared" si="124"/>
        <v>0</v>
      </c>
      <c r="CD37" s="111"/>
      <c r="CE37" s="111">
        <f t="shared" si="181"/>
        <v>0</v>
      </c>
      <c r="CF37" s="111">
        <f t="shared" si="125"/>
        <v>11</v>
      </c>
      <c r="CG37" s="112">
        <f t="shared" si="125"/>
        <v>245.5</v>
      </c>
      <c r="CI37" s="98">
        <v>10</v>
      </c>
      <c r="CJ37" s="99">
        <v>3</v>
      </c>
      <c r="CK37" s="99">
        <f t="shared" si="126"/>
        <v>67</v>
      </c>
      <c r="CL37" s="99"/>
      <c r="CM37" s="99">
        <f t="shared" si="127"/>
        <v>0</v>
      </c>
      <c r="CN37" s="99"/>
      <c r="CO37" s="99">
        <f t="shared" si="128"/>
        <v>0</v>
      </c>
      <c r="CP37" s="99"/>
      <c r="CQ37" s="99">
        <f t="shared" si="182"/>
        <v>0</v>
      </c>
      <c r="CR37" s="99">
        <f t="shared" si="129"/>
        <v>3</v>
      </c>
      <c r="CS37" s="100">
        <f t="shared" si="129"/>
        <v>67</v>
      </c>
      <c r="CU37" s="68">
        <v>10</v>
      </c>
      <c r="CV37" s="113">
        <v>6</v>
      </c>
      <c r="CW37" s="114">
        <f t="shared" si="130"/>
        <v>133.9</v>
      </c>
      <c r="CX37" s="113"/>
      <c r="CY37" s="114">
        <f t="shared" si="131"/>
        <v>0</v>
      </c>
      <c r="CZ37" s="113"/>
      <c r="DA37" s="114">
        <f t="shared" si="132"/>
        <v>0</v>
      </c>
      <c r="DB37" s="113"/>
      <c r="DC37" s="114">
        <f t="shared" si="183"/>
        <v>0</v>
      </c>
      <c r="DD37" s="113">
        <f t="shared" si="133"/>
        <v>6</v>
      </c>
      <c r="DE37" s="115">
        <f t="shared" si="133"/>
        <v>133.9</v>
      </c>
      <c r="DG37" s="116">
        <v>10</v>
      </c>
      <c r="DH37" s="117">
        <v>0</v>
      </c>
      <c r="DI37" s="117">
        <f t="shared" si="134"/>
        <v>0</v>
      </c>
      <c r="DJ37" s="117"/>
      <c r="DK37" s="117">
        <f t="shared" si="135"/>
        <v>0</v>
      </c>
      <c r="DL37" s="117"/>
      <c r="DM37" s="117">
        <f t="shared" si="136"/>
        <v>0</v>
      </c>
      <c r="DN37" s="117"/>
      <c r="DO37" s="117">
        <f t="shared" si="137"/>
        <v>0</v>
      </c>
      <c r="DP37" s="117">
        <f t="shared" si="138"/>
        <v>0</v>
      </c>
      <c r="DQ37" s="118">
        <f t="shared" si="138"/>
        <v>0</v>
      </c>
      <c r="DS37" s="116">
        <v>10</v>
      </c>
      <c r="DT37" s="117">
        <v>2</v>
      </c>
      <c r="DU37" s="117">
        <f t="shared" si="139"/>
        <v>44.6</v>
      </c>
      <c r="DV37" s="117"/>
      <c r="DW37" s="117">
        <f t="shared" si="140"/>
        <v>0</v>
      </c>
      <c r="DX37" s="117"/>
      <c r="DY37" s="117">
        <f t="shared" si="141"/>
        <v>0</v>
      </c>
      <c r="DZ37" s="117"/>
      <c r="EA37" s="117">
        <f t="shared" si="184"/>
        <v>0</v>
      </c>
      <c r="EB37" s="117">
        <f t="shared" si="142"/>
        <v>2</v>
      </c>
      <c r="EC37" s="118">
        <f t="shared" si="142"/>
        <v>44.6</v>
      </c>
      <c r="EE37" s="98">
        <v>10</v>
      </c>
      <c r="EF37" s="99">
        <v>1</v>
      </c>
      <c r="EG37" s="99">
        <f t="shared" si="143"/>
        <v>22.3</v>
      </c>
      <c r="EH37" s="99"/>
      <c r="EI37" s="99">
        <f t="shared" si="144"/>
        <v>0</v>
      </c>
      <c r="EJ37" s="99"/>
      <c r="EK37" s="99">
        <f t="shared" si="145"/>
        <v>0</v>
      </c>
      <c r="EL37" s="99"/>
      <c r="EM37" s="134">
        <f t="shared" si="146"/>
        <v>0</v>
      </c>
      <c r="EN37" s="99">
        <f t="shared" si="147"/>
        <v>1</v>
      </c>
      <c r="EO37" s="100">
        <f t="shared" si="147"/>
        <v>22.3</v>
      </c>
      <c r="EQ37" s="119">
        <v>10</v>
      </c>
      <c r="ER37" s="120">
        <v>4</v>
      </c>
      <c r="ES37" s="121">
        <f t="shared" si="148"/>
        <v>89.3</v>
      </c>
      <c r="ET37" s="120"/>
      <c r="EU37" s="121">
        <f t="shared" si="149"/>
        <v>0</v>
      </c>
      <c r="EV37" s="120"/>
      <c r="EW37" s="121">
        <f t="shared" si="150"/>
        <v>0</v>
      </c>
      <c r="EX37" s="120"/>
      <c r="EY37" s="121">
        <f t="shared" si="185"/>
        <v>0</v>
      </c>
      <c r="EZ37" s="120">
        <f t="shared" si="151"/>
        <v>4</v>
      </c>
      <c r="FA37" s="122">
        <f t="shared" si="151"/>
        <v>89.3</v>
      </c>
      <c r="FC37" s="110">
        <v>10</v>
      </c>
      <c r="FD37" s="111">
        <v>1</v>
      </c>
      <c r="FE37" s="111">
        <f t="shared" si="152"/>
        <v>22.3</v>
      </c>
      <c r="FF37" s="111"/>
      <c r="FG37" s="111">
        <f t="shared" si="153"/>
        <v>0</v>
      </c>
      <c r="FH37" s="111"/>
      <c r="FI37" s="111">
        <f t="shared" si="154"/>
        <v>0</v>
      </c>
      <c r="FJ37" s="111"/>
      <c r="FK37" s="111">
        <f t="shared" si="186"/>
        <v>0</v>
      </c>
      <c r="FL37" s="111">
        <f t="shared" si="155"/>
        <v>1</v>
      </c>
      <c r="FM37" s="112">
        <f t="shared" si="155"/>
        <v>22.3</v>
      </c>
      <c r="FO37" s="98">
        <v>10</v>
      </c>
      <c r="FP37" s="99">
        <v>9</v>
      </c>
      <c r="FQ37" s="99">
        <f t="shared" si="156"/>
        <v>200.9</v>
      </c>
      <c r="FR37" s="99"/>
      <c r="FS37" s="99">
        <f t="shared" si="157"/>
        <v>0</v>
      </c>
      <c r="FT37" s="99"/>
      <c r="FU37" s="99">
        <f t="shared" si="158"/>
        <v>0</v>
      </c>
      <c r="FV37" s="99"/>
      <c r="FW37" s="99">
        <f t="shared" si="187"/>
        <v>0</v>
      </c>
      <c r="FX37" s="99">
        <f t="shared" si="159"/>
        <v>9</v>
      </c>
      <c r="FY37" s="100">
        <f t="shared" si="159"/>
        <v>200.9</v>
      </c>
      <c r="GA37" s="123">
        <v>10</v>
      </c>
      <c r="GB37" s="104">
        <v>3</v>
      </c>
      <c r="GC37" s="99">
        <f t="shared" si="160"/>
        <v>67</v>
      </c>
      <c r="GD37" s="104">
        <v>1</v>
      </c>
      <c r="GE37" s="99">
        <f t="shared" si="161"/>
        <v>22.3</v>
      </c>
      <c r="GF37" s="104">
        <v>0</v>
      </c>
      <c r="GG37" s="104">
        <v>0</v>
      </c>
      <c r="GH37" s="104">
        <v>0</v>
      </c>
      <c r="GI37" s="104">
        <v>0</v>
      </c>
      <c r="GJ37" s="99">
        <f t="shared" si="162"/>
        <v>4</v>
      </c>
      <c r="GK37" s="100">
        <f t="shared" si="162"/>
        <v>89.3</v>
      </c>
      <c r="GM37" s="98">
        <v>10</v>
      </c>
      <c r="GN37" s="99">
        <v>6</v>
      </c>
      <c r="GO37" s="99">
        <f t="shared" si="163"/>
        <v>133.9</v>
      </c>
      <c r="GP37" s="99"/>
      <c r="GQ37" s="99">
        <f t="shared" si="164"/>
        <v>0</v>
      </c>
      <c r="GR37" s="99"/>
      <c r="GS37" s="99">
        <f t="shared" si="165"/>
        <v>0</v>
      </c>
      <c r="GT37" s="99"/>
      <c r="GU37" s="99">
        <f t="shared" si="188"/>
        <v>0</v>
      </c>
      <c r="GV37" s="99">
        <f t="shared" si="166"/>
        <v>6</v>
      </c>
      <c r="GW37" s="100">
        <f t="shared" si="166"/>
        <v>133.9</v>
      </c>
      <c r="GY37" s="98">
        <v>10</v>
      </c>
      <c r="GZ37" s="99">
        <v>1</v>
      </c>
      <c r="HA37" s="99">
        <f t="shared" si="167"/>
        <v>22.3</v>
      </c>
      <c r="HB37" s="99"/>
      <c r="HC37" s="99">
        <f t="shared" si="168"/>
        <v>0</v>
      </c>
      <c r="HD37" s="99">
        <v>2</v>
      </c>
      <c r="HE37" s="99">
        <f t="shared" si="169"/>
        <v>44.6</v>
      </c>
      <c r="HF37" s="99"/>
      <c r="HG37" s="99">
        <f t="shared" si="189"/>
        <v>0</v>
      </c>
      <c r="HH37" s="99">
        <f t="shared" si="170"/>
        <v>3</v>
      </c>
      <c r="HI37" s="100">
        <f t="shared" si="170"/>
        <v>66.900000000000006</v>
      </c>
      <c r="HK37" s="98">
        <v>10</v>
      </c>
      <c r="HL37" s="99"/>
      <c r="HM37" s="99">
        <f t="shared" si="171"/>
        <v>0</v>
      </c>
      <c r="HN37" s="99"/>
      <c r="HO37" s="99">
        <f t="shared" si="172"/>
        <v>0</v>
      </c>
      <c r="HP37" s="99"/>
      <c r="HQ37" s="99">
        <f t="shared" si="173"/>
        <v>0</v>
      </c>
      <c r="HR37" s="99"/>
      <c r="HS37" s="99">
        <f t="shared" si="190"/>
        <v>0</v>
      </c>
      <c r="HT37" s="99">
        <f t="shared" si="174"/>
        <v>0</v>
      </c>
      <c r="HU37" s="100">
        <f t="shared" si="174"/>
        <v>0</v>
      </c>
    </row>
    <row r="38" spans="1:256" s="103" customFormat="1" x14ac:dyDescent="0.25">
      <c r="A38" s="98">
        <v>9</v>
      </c>
      <c r="B38" s="99">
        <f t="shared" si="102"/>
        <v>67</v>
      </c>
      <c r="C38" s="99">
        <f t="shared" si="102"/>
        <v>1346</v>
      </c>
      <c r="D38" s="99">
        <f t="shared" si="102"/>
        <v>2</v>
      </c>
      <c r="E38" s="99">
        <f t="shared" si="102"/>
        <v>40.200000000000003</v>
      </c>
      <c r="F38" s="99">
        <f t="shared" si="102"/>
        <v>0</v>
      </c>
      <c r="G38" s="99">
        <f t="shared" si="102"/>
        <v>0</v>
      </c>
      <c r="H38" s="99">
        <f t="shared" si="102"/>
        <v>2</v>
      </c>
      <c r="I38" s="99">
        <f t="shared" si="102"/>
        <v>46.8</v>
      </c>
      <c r="J38" s="99">
        <f t="shared" si="102"/>
        <v>71</v>
      </c>
      <c r="K38" s="100">
        <f t="shared" si="102"/>
        <v>1433.0000000000002</v>
      </c>
      <c r="L38" s="101"/>
      <c r="M38" s="101"/>
      <c r="N38" s="102"/>
      <c r="O38" s="98">
        <v>9</v>
      </c>
      <c r="P38" s="99">
        <v>4</v>
      </c>
      <c r="Q38" s="99">
        <f t="shared" si="103"/>
        <v>80.400000000000006</v>
      </c>
      <c r="R38" s="99"/>
      <c r="S38" s="99">
        <f t="shared" si="104"/>
        <v>0</v>
      </c>
      <c r="T38" s="99"/>
      <c r="U38" s="99">
        <f t="shared" si="105"/>
        <v>0</v>
      </c>
      <c r="V38" s="99"/>
      <c r="W38" s="99">
        <f t="shared" si="176"/>
        <v>0</v>
      </c>
      <c r="X38" s="99">
        <f t="shared" si="106"/>
        <v>4</v>
      </c>
      <c r="Y38" s="100">
        <f t="shared" si="106"/>
        <v>80.400000000000006</v>
      </c>
      <c r="AA38" s="98">
        <v>9</v>
      </c>
      <c r="AB38" s="99">
        <v>6</v>
      </c>
      <c r="AC38" s="99">
        <f t="shared" si="107"/>
        <v>120.5</v>
      </c>
      <c r="AD38" s="99"/>
      <c r="AE38" s="99">
        <f t="shared" si="108"/>
        <v>0</v>
      </c>
      <c r="AF38" s="99"/>
      <c r="AG38" s="99">
        <f t="shared" si="109"/>
        <v>0</v>
      </c>
      <c r="AH38" s="99"/>
      <c r="AI38" s="99">
        <f t="shared" si="177"/>
        <v>0</v>
      </c>
      <c r="AJ38" s="99">
        <f t="shared" si="110"/>
        <v>6</v>
      </c>
      <c r="AK38" s="100">
        <f t="shared" si="110"/>
        <v>120.5</v>
      </c>
      <c r="AM38" s="98">
        <v>9</v>
      </c>
      <c r="AN38" s="99">
        <v>6</v>
      </c>
      <c r="AO38" s="99">
        <f t="shared" si="111"/>
        <v>120.5</v>
      </c>
      <c r="AP38" s="99"/>
      <c r="AQ38" s="99">
        <f t="shared" si="112"/>
        <v>0</v>
      </c>
      <c r="AR38" s="99"/>
      <c r="AS38" s="99">
        <f t="shared" si="113"/>
        <v>0</v>
      </c>
      <c r="AT38" s="99"/>
      <c r="AU38" s="99">
        <f t="shared" si="178"/>
        <v>0</v>
      </c>
      <c r="AV38" s="99">
        <f t="shared" si="114"/>
        <v>6</v>
      </c>
      <c r="AW38" s="100">
        <f t="shared" si="114"/>
        <v>120.5</v>
      </c>
      <c r="AY38" s="98">
        <v>9</v>
      </c>
      <c r="AZ38" s="99"/>
      <c r="BA38" s="104">
        <f t="shared" si="115"/>
        <v>0</v>
      </c>
      <c r="BB38" s="99"/>
      <c r="BC38" s="104">
        <f t="shared" si="175"/>
        <v>0</v>
      </c>
      <c r="BD38" s="99"/>
      <c r="BE38" s="99">
        <f t="shared" si="116"/>
        <v>0</v>
      </c>
      <c r="BF38" s="99"/>
      <c r="BG38" s="99">
        <f t="shared" si="179"/>
        <v>0</v>
      </c>
      <c r="BH38" s="99">
        <f t="shared" si="117"/>
        <v>0</v>
      </c>
      <c r="BI38" s="100">
        <f t="shared" si="117"/>
        <v>0</v>
      </c>
      <c r="BK38" s="70">
        <v>9</v>
      </c>
      <c r="BL38" s="106">
        <v>10</v>
      </c>
      <c r="BM38" s="107">
        <f t="shared" si="118"/>
        <v>200.9</v>
      </c>
      <c r="BN38" s="108"/>
      <c r="BO38" s="107">
        <f t="shared" si="119"/>
        <v>0</v>
      </c>
      <c r="BP38" s="108"/>
      <c r="BQ38" s="107">
        <f t="shared" si="120"/>
        <v>0</v>
      </c>
      <c r="BR38" s="106">
        <v>1</v>
      </c>
      <c r="BS38" s="107">
        <f t="shared" si="180"/>
        <v>23.4</v>
      </c>
      <c r="BT38" s="108">
        <f t="shared" si="121"/>
        <v>11</v>
      </c>
      <c r="BU38" s="109">
        <f t="shared" si="121"/>
        <v>224.3</v>
      </c>
      <c r="BW38" s="110">
        <v>9</v>
      </c>
      <c r="BX38" s="111">
        <v>6</v>
      </c>
      <c r="BY38" s="111">
        <f t="shared" si="122"/>
        <v>120.5</v>
      </c>
      <c r="BZ38" s="111"/>
      <c r="CA38" s="111">
        <f t="shared" si="123"/>
        <v>0</v>
      </c>
      <c r="CB38" s="111"/>
      <c r="CC38" s="111">
        <f t="shared" si="124"/>
        <v>0</v>
      </c>
      <c r="CD38" s="111"/>
      <c r="CE38" s="111">
        <f t="shared" si="181"/>
        <v>0</v>
      </c>
      <c r="CF38" s="111">
        <f t="shared" si="125"/>
        <v>6</v>
      </c>
      <c r="CG38" s="112">
        <f t="shared" si="125"/>
        <v>120.5</v>
      </c>
      <c r="CI38" s="98">
        <v>9</v>
      </c>
      <c r="CJ38" s="99">
        <v>2</v>
      </c>
      <c r="CK38" s="99">
        <f t="shared" si="126"/>
        <v>40.200000000000003</v>
      </c>
      <c r="CL38" s="99"/>
      <c r="CM38" s="99">
        <f t="shared" si="127"/>
        <v>0</v>
      </c>
      <c r="CN38" s="99"/>
      <c r="CO38" s="99">
        <f t="shared" si="128"/>
        <v>0</v>
      </c>
      <c r="CP38" s="99"/>
      <c r="CQ38" s="99">
        <f t="shared" si="182"/>
        <v>0</v>
      </c>
      <c r="CR38" s="99">
        <f t="shared" si="129"/>
        <v>2</v>
      </c>
      <c r="CS38" s="100">
        <f t="shared" si="129"/>
        <v>40.200000000000003</v>
      </c>
      <c r="CU38" s="68">
        <v>9</v>
      </c>
      <c r="CV38" s="113">
        <v>6</v>
      </c>
      <c r="CW38" s="114">
        <f t="shared" si="130"/>
        <v>120.5</v>
      </c>
      <c r="CX38" s="113"/>
      <c r="CY38" s="114">
        <f t="shared" si="131"/>
        <v>0</v>
      </c>
      <c r="CZ38" s="113"/>
      <c r="DA38" s="114">
        <f t="shared" si="132"/>
        <v>0</v>
      </c>
      <c r="DB38" s="113"/>
      <c r="DC38" s="114">
        <f t="shared" si="183"/>
        <v>0</v>
      </c>
      <c r="DD38" s="113">
        <f t="shared" si="133"/>
        <v>6</v>
      </c>
      <c r="DE38" s="115">
        <f t="shared" si="133"/>
        <v>120.5</v>
      </c>
      <c r="DG38" s="116">
        <v>9</v>
      </c>
      <c r="DH38" s="117">
        <v>3</v>
      </c>
      <c r="DI38" s="117">
        <f t="shared" si="134"/>
        <v>60.3</v>
      </c>
      <c r="DJ38" s="117"/>
      <c r="DK38" s="117">
        <f t="shared" si="135"/>
        <v>0</v>
      </c>
      <c r="DL38" s="117"/>
      <c r="DM38" s="117">
        <f t="shared" si="136"/>
        <v>0</v>
      </c>
      <c r="DN38" s="117"/>
      <c r="DO38" s="117">
        <f t="shared" si="137"/>
        <v>0</v>
      </c>
      <c r="DP38" s="117">
        <f t="shared" si="138"/>
        <v>3</v>
      </c>
      <c r="DQ38" s="118">
        <f t="shared" si="138"/>
        <v>60.3</v>
      </c>
      <c r="DS38" s="116">
        <v>9</v>
      </c>
      <c r="DT38" s="117">
        <v>1</v>
      </c>
      <c r="DU38" s="117">
        <f t="shared" si="139"/>
        <v>20.100000000000001</v>
      </c>
      <c r="DV38" s="117">
        <v>1</v>
      </c>
      <c r="DW38" s="117">
        <f t="shared" si="140"/>
        <v>20.100000000000001</v>
      </c>
      <c r="DX38" s="117"/>
      <c r="DY38" s="117">
        <f t="shared" si="141"/>
        <v>0</v>
      </c>
      <c r="DZ38" s="117"/>
      <c r="EA38" s="117">
        <f t="shared" si="184"/>
        <v>0</v>
      </c>
      <c r="EB38" s="117">
        <f t="shared" si="142"/>
        <v>2</v>
      </c>
      <c r="EC38" s="118">
        <f t="shared" si="142"/>
        <v>40.200000000000003</v>
      </c>
      <c r="EE38" s="98">
        <v>9</v>
      </c>
      <c r="EF38" s="99">
        <v>3</v>
      </c>
      <c r="EG38" s="99">
        <f t="shared" si="143"/>
        <v>60.3</v>
      </c>
      <c r="EH38" s="99"/>
      <c r="EI38" s="99">
        <f t="shared" si="144"/>
        <v>0</v>
      </c>
      <c r="EJ38" s="99"/>
      <c r="EK38" s="99">
        <f t="shared" si="145"/>
        <v>0</v>
      </c>
      <c r="EL38" s="99">
        <v>1</v>
      </c>
      <c r="EM38" s="134">
        <f t="shared" si="146"/>
        <v>23.4</v>
      </c>
      <c r="EN38" s="99">
        <f t="shared" si="147"/>
        <v>4</v>
      </c>
      <c r="EO38" s="100">
        <f t="shared" si="147"/>
        <v>83.699999999999989</v>
      </c>
      <c r="EQ38" s="119">
        <v>9</v>
      </c>
      <c r="ER38" s="120">
        <v>7</v>
      </c>
      <c r="ES38" s="121">
        <f t="shared" si="148"/>
        <v>140.6</v>
      </c>
      <c r="ET38" s="120">
        <v>1</v>
      </c>
      <c r="EU38" s="121">
        <f t="shared" si="149"/>
        <v>20.100000000000001</v>
      </c>
      <c r="EV38" s="120"/>
      <c r="EW38" s="121">
        <f t="shared" si="150"/>
        <v>0</v>
      </c>
      <c r="EX38" s="120"/>
      <c r="EY38" s="121">
        <f t="shared" si="185"/>
        <v>0</v>
      </c>
      <c r="EZ38" s="120">
        <f t="shared" si="151"/>
        <v>8</v>
      </c>
      <c r="FA38" s="122">
        <f t="shared" si="151"/>
        <v>160.69999999999999</v>
      </c>
      <c r="FC38" s="110">
        <v>9</v>
      </c>
      <c r="FD38" s="111"/>
      <c r="FE38" s="111">
        <f t="shared" si="152"/>
        <v>0</v>
      </c>
      <c r="FF38" s="111"/>
      <c r="FG38" s="111">
        <f t="shared" si="153"/>
        <v>0</v>
      </c>
      <c r="FH38" s="111"/>
      <c r="FI38" s="111">
        <f t="shared" si="154"/>
        <v>0</v>
      </c>
      <c r="FJ38" s="111"/>
      <c r="FK38" s="111">
        <f t="shared" si="186"/>
        <v>0</v>
      </c>
      <c r="FL38" s="111">
        <f t="shared" si="155"/>
        <v>0</v>
      </c>
      <c r="FM38" s="112">
        <f t="shared" si="155"/>
        <v>0</v>
      </c>
      <c r="FO38" s="98">
        <v>9</v>
      </c>
      <c r="FP38" s="99">
        <v>5</v>
      </c>
      <c r="FQ38" s="99">
        <f t="shared" si="156"/>
        <v>100.4</v>
      </c>
      <c r="FR38" s="99"/>
      <c r="FS38" s="99">
        <f t="shared" si="157"/>
        <v>0</v>
      </c>
      <c r="FT38" s="99"/>
      <c r="FU38" s="99">
        <f t="shared" si="158"/>
        <v>0</v>
      </c>
      <c r="FV38" s="99"/>
      <c r="FW38" s="99">
        <f t="shared" si="187"/>
        <v>0</v>
      </c>
      <c r="FX38" s="99">
        <f t="shared" si="159"/>
        <v>5</v>
      </c>
      <c r="FY38" s="100">
        <f t="shared" si="159"/>
        <v>100.4</v>
      </c>
      <c r="GA38" s="123">
        <v>9</v>
      </c>
      <c r="GB38" s="104">
        <v>2</v>
      </c>
      <c r="GC38" s="99">
        <f t="shared" si="160"/>
        <v>40.200000000000003</v>
      </c>
      <c r="GD38" s="104">
        <v>0</v>
      </c>
      <c r="GE38" s="99">
        <f t="shared" si="161"/>
        <v>0</v>
      </c>
      <c r="GF38" s="104">
        <v>0</v>
      </c>
      <c r="GG38" s="104">
        <v>0</v>
      </c>
      <c r="GH38" s="104">
        <v>0</v>
      </c>
      <c r="GI38" s="104">
        <v>0</v>
      </c>
      <c r="GJ38" s="99">
        <f t="shared" si="162"/>
        <v>2</v>
      </c>
      <c r="GK38" s="100">
        <f t="shared" si="162"/>
        <v>40.200000000000003</v>
      </c>
      <c r="GM38" s="98">
        <v>9</v>
      </c>
      <c r="GN38" s="99">
        <v>3</v>
      </c>
      <c r="GO38" s="99">
        <f t="shared" si="163"/>
        <v>60.3</v>
      </c>
      <c r="GP38" s="99"/>
      <c r="GQ38" s="99">
        <f t="shared" si="164"/>
        <v>0</v>
      </c>
      <c r="GR38" s="99"/>
      <c r="GS38" s="99">
        <f t="shared" si="165"/>
        <v>0</v>
      </c>
      <c r="GT38" s="99"/>
      <c r="GU38" s="99">
        <f t="shared" si="188"/>
        <v>0</v>
      </c>
      <c r="GV38" s="99">
        <f t="shared" si="166"/>
        <v>3</v>
      </c>
      <c r="GW38" s="100">
        <f t="shared" si="166"/>
        <v>60.3</v>
      </c>
      <c r="GY38" s="98">
        <v>9</v>
      </c>
      <c r="GZ38" s="99">
        <v>3</v>
      </c>
      <c r="HA38" s="99">
        <f t="shared" si="167"/>
        <v>60.3</v>
      </c>
      <c r="HB38" s="99"/>
      <c r="HC38" s="99">
        <f t="shared" si="168"/>
        <v>0</v>
      </c>
      <c r="HD38" s="99"/>
      <c r="HE38" s="99">
        <f t="shared" si="169"/>
        <v>0</v>
      </c>
      <c r="HF38" s="99"/>
      <c r="HG38" s="99">
        <f t="shared" si="189"/>
        <v>0</v>
      </c>
      <c r="HH38" s="99">
        <f t="shared" si="170"/>
        <v>3</v>
      </c>
      <c r="HI38" s="100">
        <f t="shared" si="170"/>
        <v>60.3</v>
      </c>
      <c r="HK38" s="98">
        <v>9</v>
      </c>
      <c r="HL38" s="99"/>
      <c r="HM38" s="99">
        <f t="shared" si="171"/>
        <v>0</v>
      </c>
      <c r="HN38" s="99"/>
      <c r="HO38" s="99">
        <f t="shared" si="172"/>
        <v>0</v>
      </c>
      <c r="HP38" s="99"/>
      <c r="HQ38" s="99">
        <f t="shared" si="173"/>
        <v>0</v>
      </c>
      <c r="HR38" s="99"/>
      <c r="HS38" s="99">
        <f t="shared" si="190"/>
        <v>0</v>
      </c>
      <c r="HT38" s="99">
        <f t="shared" si="174"/>
        <v>0</v>
      </c>
      <c r="HU38" s="100">
        <f t="shared" si="174"/>
        <v>0</v>
      </c>
    </row>
    <row r="39" spans="1:256" s="103" customFormat="1" x14ac:dyDescent="0.25">
      <c r="A39" s="98">
        <v>8</v>
      </c>
      <c r="B39" s="99">
        <f t="shared" si="102"/>
        <v>53</v>
      </c>
      <c r="C39" s="99">
        <f t="shared" si="102"/>
        <v>946.50000000000023</v>
      </c>
      <c r="D39" s="99">
        <f t="shared" si="102"/>
        <v>1</v>
      </c>
      <c r="E39" s="99">
        <f t="shared" si="102"/>
        <v>17.899999999999999</v>
      </c>
      <c r="F39" s="99">
        <f t="shared" si="102"/>
        <v>0</v>
      </c>
      <c r="G39" s="99">
        <f t="shared" si="102"/>
        <v>0</v>
      </c>
      <c r="H39" s="99">
        <f t="shared" si="102"/>
        <v>0</v>
      </c>
      <c r="I39" s="99">
        <f t="shared" si="102"/>
        <v>0</v>
      </c>
      <c r="J39" s="99">
        <f t="shared" si="102"/>
        <v>54</v>
      </c>
      <c r="K39" s="100">
        <f t="shared" si="102"/>
        <v>964.4000000000002</v>
      </c>
      <c r="L39" s="101"/>
      <c r="M39" s="101"/>
      <c r="N39" s="102"/>
      <c r="O39" s="98">
        <v>8</v>
      </c>
      <c r="P39" s="99">
        <v>7</v>
      </c>
      <c r="Q39" s="99">
        <f t="shared" si="103"/>
        <v>125</v>
      </c>
      <c r="R39" s="99"/>
      <c r="S39" s="99">
        <f t="shared" si="104"/>
        <v>0</v>
      </c>
      <c r="T39" s="99"/>
      <c r="U39" s="99">
        <f t="shared" si="105"/>
        <v>0</v>
      </c>
      <c r="V39" s="99"/>
      <c r="W39" s="99">
        <f t="shared" si="176"/>
        <v>0</v>
      </c>
      <c r="X39" s="99">
        <f t="shared" si="106"/>
        <v>7</v>
      </c>
      <c r="Y39" s="100">
        <f t="shared" si="106"/>
        <v>125</v>
      </c>
      <c r="AA39" s="98">
        <v>8</v>
      </c>
      <c r="AB39" s="99">
        <v>5</v>
      </c>
      <c r="AC39" s="99">
        <f t="shared" si="107"/>
        <v>89.3</v>
      </c>
      <c r="AD39" s="99"/>
      <c r="AE39" s="99">
        <f t="shared" si="108"/>
        <v>0</v>
      </c>
      <c r="AF39" s="99"/>
      <c r="AG39" s="99">
        <f t="shared" si="109"/>
        <v>0</v>
      </c>
      <c r="AH39" s="99"/>
      <c r="AI39" s="99">
        <f t="shared" si="177"/>
        <v>0</v>
      </c>
      <c r="AJ39" s="99">
        <f t="shared" si="110"/>
        <v>5</v>
      </c>
      <c r="AK39" s="100">
        <f t="shared" si="110"/>
        <v>89.3</v>
      </c>
      <c r="AM39" s="98">
        <v>8</v>
      </c>
      <c r="AN39" s="99">
        <v>5</v>
      </c>
      <c r="AO39" s="99">
        <f t="shared" si="111"/>
        <v>89.3</v>
      </c>
      <c r="AP39" s="99"/>
      <c r="AQ39" s="99">
        <f t="shared" si="112"/>
        <v>0</v>
      </c>
      <c r="AR39" s="99"/>
      <c r="AS39" s="99">
        <f t="shared" si="113"/>
        <v>0</v>
      </c>
      <c r="AT39" s="99"/>
      <c r="AU39" s="99">
        <f t="shared" si="178"/>
        <v>0</v>
      </c>
      <c r="AV39" s="99">
        <f t="shared" si="114"/>
        <v>5</v>
      </c>
      <c r="AW39" s="100">
        <f t="shared" si="114"/>
        <v>89.3</v>
      </c>
      <c r="AY39" s="98">
        <v>8</v>
      </c>
      <c r="AZ39" s="99"/>
      <c r="BA39" s="104">
        <f t="shared" si="115"/>
        <v>0</v>
      </c>
      <c r="BB39" s="99"/>
      <c r="BC39" s="104">
        <f t="shared" si="175"/>
        <v>0</v>
      </c>
      <c r="BD39" s="99"/>
      <c r="BE39" s="99">
        <f t="shared" si="116"/>
        <v>0</v>
      </c>
      <c r="BF39" s="99"/>
      <c r="BG39" s="99">
        <f t="shared" si="179"/>
        <v>0</v>
      </c>
      <c r="BH39" s="99">
        <f t="shared" si="117"/>
        <v>0</v>
      </c>
      <c r="BI39" s="100">
        <f t="shared" si="117"/>
        <v>0</v>
      </c>
      <c r="BK39" s="70">
        <v>8</v>
      </c>
      <c r="BL39" s="106">
        <v>7</v>
      </c>
      <c r="BM39" s="107">
        <f t="shared" si="118"/>
        <v>125</v>
      </c>
      <c r="BN39" s="108"/>
      <c r="BO39" s="107">
        <f t="shared" si="119"/>
        <v>0</v>
      </c>
      <c r="BP39" s="108"/>
      <c r="BQ39" s="107">
        <f t="shared" si="120"/>
        <v>0</v>
      </c>
      <c r="BR39" s="106"/>
      <c r="BS39" s="107">
        <f t="shared" si="180"/>
        <v>0</v>
      </c>
      <c r="BT39" s="108">
        <f t="shared" si="121"/>
        <v>7</v>
      </c>
      <c r="BU39" s="109">
        <f t="shared" si="121"/>
        <v>125</v>
      </c>
      <c r="BW39" s="110">
        <v>8</v>
      </c>
      <c r="BX39" s="111">
        <v>1</v>
      </c>
      <c r="BY39" s="111">
        <f t="shared" si="122"/>
        <v>17.899999999999999</v>
      </c>
      <c r="BZ39" s="111"/>
      <c r="CA39" s="111">
        <f t="shared" si="123"/>
        <v>0</v>
      </c>
      <c r="CB39" s="111"/>
      <c r="CC39" s="111">
        <f t="shared" si="124"/>
        <v>0</v>
      </c>
      <c r="CD39" s="111"/>
      <c r="CE39" s="111">
        <f t="shared" si="181"/>
        <v>0</v>
      </c>
      <c r="CF39" s="111">
        <f t="shared" si="125"/>
        <v>1</v>
      </c>
      <c r="CG39" s="112">
        <f t="shared" si="125"/>
        <v>17.899999999999999</v>
      </c>
      <c r="CI39" s="98">
        <v>8</v>
      </c>
      <c r="CJ39" s="99">
        <v>2</v>
      </c>
      <c r="CK39" s="99">
        <f t="shared" si="126"/>
        <v>35.700000000000003</v>
      </c>
      <c r="CL39" s="99"/>
      <c r="CM39" s="99">
        <f t="shared" si="127"/>
        <v>0</v>
      </c>
      <c r="CN39" s="99"/>
      <c r="CO39" s="99">
        <f t="shared" si="128"/>
        <v>0</v>
      </c>
      <c r="CP39" s="99"/>
      <c r="CQ39" s="99">
        <f t="shared" si="182"/>
        <v>0</v>
      </c>
      <c r="CR39" s="99">
        <f t="shared" si="129"/>
        <v>2</v>
      </c>
      <c r="CS39" s="100">
        <f t="shared" si="129"/>
        <v>35.700000000000003</v>
      </c>
      <c r="CU39" s="68">
        <v>8</v>
      </c>
      <c r="CV39" s="113">
        <v>1</v>
      </c>
      <c r="CW39" s="114">
        <f t="shared" si="130"/>
        <v>17.899999999999999</v>
      </c>
      <c r="CX39" s="113"/>
      <c r="CY39" s="114">
        <f t="shared" si="131"/>
        <v>0</v>
      </c>
      <c r="CZ39" s="113"/>
      <c r="DA39" s="114">
        <f t="shared" si="132"/>
        <v>0</v>
      </c>
      <c r="DB39" s="113"/>
      <c r="DC39" s="114">
        <f t="shared" si="183"/>
        <v>0</v>
      </c>
      <c r="DD39" s="113">
        <f t="shared" si="133"/>
        <v>1</v>
      </c>
      <c r="DE39" s="115">
        <f t="shared" si="133"/>
        <v>17.899999999999999</v>
      </c>
      <c r="DG39" s="116">
        <v>8</v>
      </c>
      <c r="DH39" s="117">
        <v>1</v>
      </c>
      <c r="DI39" s="117">
        <f t="shared" si="134"/>
        <v>17.899999999999999</v>
      </c>
      <c r="DJ39" s="117"/>
      <c r="DK39" s="117">
        <f t="shared" si="135"/>
        <v>0</v>
      </c>
      <c r="DL39" s="117"/>
      <c r="DM39" s="117">
        <f t="shared" si="136"/>
        <v>0</v>
      </c>
      <c r="DN39" s="117"/>
      <c r="DO39" s="117">
        <f t="shared" si="137"/>
        <v>0</v>
      </c>
      <c r="DP39" s="117">
        <f t="shared" si="138"/>
        <v>1</v>
      </c>
      <c r="DQ39" s="118">
        <f t="shared" si="138"/>
        <v>17.899999999999999</v>
      </c>
      <c r="DS39" s="116">
        <v>8</v>
      </c>
      <c r="DT39" s="117">
        <v>2</v>
      </c>
      <c r="DU39" s="117">
        <f t="shared" si="139"/>
        <v>35.700000000000003</v>
      </c>
      <c r="DV39" s="117"/>
      <c r="DW39" s="117">
        <f t="shared" si="140"/>
        <v>0</v>
      </c>
      <c r="DX39" s="117"/>
      <c r="DY39" s="117">
        <f t="shared" si="141"/>
        <v>0</v>
      </c>
      <c r="DZ39" s="117"/>
      <c r="EA39" s="117">
        <f t="shared" si="184"/>
        <v>0</v>
      </c>
      <c r="EB39" s="117">
        <f t="shared" si="142"/>
        <v>2</v>
      </c>
      <c r="EC39" s="118">
        <f t="shared" si="142"/>
        <v>35.700000000000003</v>
      </c>
      <c r="EE39" s="98">
        <v>8</v>
      </c>
      <c r="EF39" s="99">
        <v>3</v>
      </c>
      <c r="EG39" s="99">
        <f t="shared" si="143"/>
        <v>53.6</v>
      </c>
      <c r="EH39" s="99"/>
      <c r="EI39" s="99">
        <f t="shared" si="144"/>
        <v>0</v>
      </c>
      <c r="EJ39" s="99"/>
      <c r="EK39" s="99">
        <f t="shared" si="145"/>
        <v>0</v>
      </c>
      <c r="EL39" s="99"/>
      <c r="EM39" s="134">
        <f t="shared" si="146"/>
        <v>0</v>
      </c>
      <c r="EN39" s="99">
        <f t="shared" si="147"/>
        <v>3</v>
      </c>
      <c r="EO39" s="100">
        <f t="shared" si="147"/>
        <v>53.6</v>
      </c>
      <c r="EQ39" s="119">
        <v>8</v>
      </c>
      <c r="ER39" s="120">
        <v>2</v>
      </c>
      <c r="ES39" s="121">
        <f t="shared" si="148"/>
        <v>35.700000000000003</v>
      </c>
      <c r="ET39" s="120"/>
      <c r="EU39" s="121">
        <f t="shared" si="149"/>
        <v>0</v>
      </c>
      <c r="EV39" s="120"/>
      <c r="EW39" s="121">
        <f t="shared" si="150"/>
        <v>0</v>
      </c>
      <c r="EX39" s="120"/>
      <c r="EY39" s="121">
        <f t="shared" si="185"/>
        <v>0</v>
      </c>
      <c r="EZ39" s="120">
        <f t="shared" si="151"/>
        <v>2</v>
      </c>
      <c r="FA39" s="122">
        <f t="shared" si="151"/>
        <v>35.700000000000003</v>
      </c>
      <c r="FC39" s="110">
        <v>8</v>
      </c>
      <c r="FD39" s="111"/>
      <c r="FE39" s="111">
        <f t="shared" si="152"/>
        <v>0</v>
      </c>
      <c r="FF39" s="111"/>
      <c r="FG39" s="111">
        <f t="shared" si="153"/>
        <v>0</v>
      </c>
      <c r="FH39" s="111"/>
      <c r="FI39" s="111">
        <f t="shared" si="154"/>
        <v>0</v>
      </c>
      <c r="FJ39" s="111"/>
      <c r="FK39" s="111">
        <f t="shared" si="186"/>
        <v>0</v>
      </c>
      <c r="FL39" s="111">
        <f t="shared" si="155"/>
        <v>0</v>
      </c>
      <c r="FM39" s="112">
        <f t="shared" si="155"/>
        <v>0</v>
      </c>
      <c r="FO39" s="98">
        <v>8</v>
      </c>
      <c r="FP39" s="99">
        <v>8</v>
      </c>
      <c r="FQ39" s="99">
        <f t="shared" si="156"/>
        <v>142.80000000000001</v>
      </c>
      <c r="FR39" s="99"/>
      <c r="FS39" s="99">
        <f t="shared" si="157"/>
        <v>0</v>
      </c>
      <c r="FT39" s="99"/>
      <c r="FU39" s="99">
        <f t="shared" si="158"/>
        <v>0</v>
      </c>
      <c r="FV39" s="99"/>
      <c r="FW39" s="99">
        <f t="shared" si="187"/>
        <v>0</v>
      </c>
      <c r="FX39" s="99">
        <f t="shared" si="159"/>
        <v>8</v>
      </c>
      <c r="FY39" s="100">
        <f t="shared" si="159"/>
        <v>142.80000000000001</v>
      </c>
      <c r="GA39" s="123">
        <v>8</v>
      </c>
      <c r="GB39" s="104">
        <v>3</v>
      </c>
      <c r="GC39" s="99">
        <f t="shared" si="160"/>
        <v>53.6</v>
      </c>
      <c r="GD39" s="104">
        <v>1</v>
      </c>
      <c r="GE39" s="99">
        <f t="shared" si="161"/>
        <v>17.899999999999999</v>
      </c>
      <c r="GF39" s="104">
        <v>0</v>
      </c>
      <c r="GG39" s="104">
        <v>0</v>
      </c>
      <c r="GH39" s="104">
        <v>0</v>
      </c>
      <c r="GI39" s="104">
        <v>0</v>
      </c>
      <c r="GJ39" s="99">
        <f t="shared" si="162"/>
        <v>4</v>
      </c>
      <c r="GK39" s="100">
        <f t="shared" si="162"/>
        <v>71.5</v>
      </c>
      <c r="GM39" s="98">
        <v>8</v>
      </c>
      <c r="GN39" s="99">
        <v>4</v>
      </c>
      <c r="GO39" s="99">
        <f t="shared" si="163"/>
        <v>71.400000000000006</v>
      </c>
      <c r="GP39" s="99"/>
      <c r="GQ39" s="99">
        <f t="shared" si="164"/>
        <v>0</v>
      </c>
      <c r="GR39" s="99"/>
      <c r="GS39" s="99">
        <f t="shared" si="165"/>
        <v>0</v>
      </c>
      <c r="GT39" s="99"/>
      <c r="GU39" s="99">
        <f t="shared" si="188"/>
        <v>0</v>
      </c>
      <c r="GV39" s="99">
        <f t="shared" si="166"/>
        <v>4</v>
      </c>
      <c r="GW39" s="100">
        <f t="shared" si="166"/>
        <v>71.400000000000006</v>
      </c>
      <c r="GY39" s="98">
        <v>8</v>
      </c>
      <c r="GZ39" s="99">
        <v>2</v>
      </c>
      <c r="HA39" s="99">
        <f t="shared" si="167"/>
        <v>35.700000000000003</v>
      </c>
      <c r="HB39" s="99"/>
      <c r="HC39" s="99">
        <f t="shared" si="168"/>
        <v>0</v>
      </c>
      <c r="HD39" s="99"/>
      <c r="HE39" s="99">
        <f t="shared" si="169"/>
        <v>0</v>
      </c>
      <c r="HF39" s="99"/>
      <c r="HG39" s="99">
        <f t="shared" si="189"/>
        <v>0</v>
      </c>
      <c r="HH39" s="99">
        <f t="shared" si="170"/>
        <v>2</v>
      </c>
      <c r="HI39" s="100">
        <f t="shared" si="170"/>
        <v>35.700000000000003</v>
      </c>
      <c r="HK39" s="98">
        <v>8</v>
      </c>
      <c r="HL39" s="99"/>
      <c r="HM39" s="99">
        <f t="shared" si="171"/>
        <v>0</v>
      </c>
      <c r="HN39" s="99"/>
      <c r="HO39" s="99">
        <f t="shared" si="172"/>
        <v>0</v>
      </c>
      <c r="HP39" s="99"/>
      <c r="HQ39" s="99">
        <f t="shared" si="173"/>
        <v>0</v>
      </c>
      <c r="HR39" s="99"/>
      <c r="HS39" s="99">
        <f t="shared" si="190"/>
        <v>0</v>
      </c>
      <c r="HT39" s="99">
        <f t="shared" si="174"/>
        <v>0</v>
      </c>
      <c r="HU39" s="100">
        <f t="shared" si="174"/>
        <v>0</v>
      </c>
    </row>
    <row r="40" spans="1:256" s="103" customFormat="1" x14ac:dyDescent="0.25">
      <c r="A40" s="98">
        <v>7</v>
      </c>
      <c r="B40" s="99">
        <f t="shared" si="102"/>
        <v>38</v>
      </c>
      <c r="C40" s="99">
        <f t="shared" si="102"/>
        <v>593.6</v>
      </c>
      <c r="D40" s="99">
        <f t="shared" si="102"/>
        <v>3</v>
      </c>
      <c r="E40" s="99">
        <f t="shared" si="102"/>
        <v>46.8</v>
      </c>
      <c r="F40" s="99">
        <f t="shared" si="102"/>
        <v>0</v>
      </c>
      <c r="G40" s="99">
        <f t="shared" si="102"/>
        <v>0</v>
      </c>
      <c r="H40" s="99">
        <f t="shared" si="102"/>
        <v>0</v>
      </c>
      <c r="I40" s="99">
        <f t="shared" si="102"/>
        <v>0</v>
      </c>
      <c r="J40" s="99">
        <f t="shared" si="102"/>
        <v>41</v>
      </c>
      <c r="K40" s="100">
        <f t="shared" si="102"/>
        <v>640.4</v>
      </c>
      <c r="L40" s="101"/>
      <c r="M40" s="101"/>
      <c r="N40" s="102"/>
      <c r="O40" s="98">
        <v>7</v>
      </c>
      <c r="P40" s="99">
        <v>5</v>
      </c>
      <c r="Q40" s="99">
        <f t="shared" si="103"/>
        <v>78.099999999999994</v>
      </c>
      <c r="R40" s="99"/>
      <c r="S40" s="99">
        <f t="shared" si="104"/>
        <v>0</v>
      </c>
      <c r="T40" s="99"/>
      <c r="U40" s="99">
        <f t="shared" si="105"/>
        <v>0</v>
      </c>
      <c r="V40" s="99"/>
      <c r="W40" s="99">
        <f t="shared" si="176"/>
        <v>0</v>
      </c>
      <c r="X40" s="99">
        <f t="shared" si="106"/>
        <v>5</v>
      </c>
      <c r="Y40" s="100">
        <f t="shared" si="106"/>
        <v>78.099999999999994</v>
      </c>
      <c r="AA40" s="98">
        <v>7</v>
      </c>
      <c r="AB40" s="99"/>
      <c r="AC40" s="99">
        <f t="shared" si="107"/>
        <v>0</v>
      </c>
      <c r="AD40" s="99"/>
      <c r="AE40" s="99">
        <f t="shared" si="108"/>
        <v>0</v>
      </c>
      <c r="AF40" s="99"/>
      <c r="AG40" s="99">
        <f t="shared" si="109"/>
        <v>0</v>
      </c>
      <c r="AH40" s="99"/>
      <c r="AI40" s="99">
        <f t="shared" si="177"/>
        <v>0</v>
      </c>
      <c r="AJ40" s="99">
        <f t="shared" si="110"/>
        <v>0</v>
      </c>
      <c r="AK40" s="100">
        <f t="shared" si="110"/>
        <v>0</v>
      </c>
      <c r="AM40" s="98">
        <v>7</v>
      </c>
      <c r="AN40" s="99">
        <v>2</v>
      </c>
      <c r="AO40" s="99">
        <f t="shared" si="111"/>
        <v>31.2</v>
      </c>
      <c r="AP40" s="99"/>
      <c r="AQ40" s="99">
        <f t="shared" si="112"/>
        <v>0</v>
      </c>
      <c r="AR40" s="99"/>
      <c r="AS40" s="99">
        <f t="shared" si="113"/>
        <v>0</v>
      </c>
      <c r="AT40" s="99"/>
      <c r="AU40" s="99">
        <f t="shared" si="178"/>
        <v>0</v>
      </c>
      <c r="AV40" s="99">
        <f t="shared" si="114"/>
        <v>2</v>
      </c>
      <c r="AW40" s="100">
        <f t="shared" si="114"/>
        <v>31.2</v>
      </c>
      <c r="AY40" s="98">
        <v>7</v>
      </c>
      <c r="AZ40" s="99"/>
      <c r="BA40" s="104">
        <f t="shared" si="115"/>
        <v>0</v>
      </c>
      <c r="BB40" s="99"/>
      <c r="BC40" s="104">
        <f t="shared" si="175"/>
        <v>0</v>
      </c>
      <c r="BD40" s="99"/>
      <c r="BE40" s="99">
        <f t="shared" si="116"/>
        <v>0</v>
      </c>
      <c r="BF40" s="99"/>
      <c r="BG40" s="99">
        <f t="shared" si="179"/>
        <v>0</v>
      </c>
      <c r="BH40" s="99">
        <f t="shared" si="117"/>
        <v>0</v>
      </c>
      <c r="BI40" s="100">
        <f t="shared" si="117"/>
        <v>0</v>
      </c>
      <c r="BK40" s="70">
        <v>7</v>
      </c>
      <c r="BL40" s="106">
        <v>4</v>
      </c>
      <c r="BM40" s="107">
        <f t="shared" si="118"/>
        <v>62.5</v>
      </c>
      <c r="BN40" s="108"/>
      <c r="BO40" s="107">
        <f t="shared" si="119"/>
        <v>0</v>
      </c>
      <c r="BP40" s="108"/>
      <c r="BQ40" s="107">
        <f t="shared" si="120"/>
        <v>0</v>
      </c>
      <c r="BR40" s="106"/>
      <c r="BS40" s="107">
        <f t="shared" si="180"/>
        <v>0</v>
      </c>
      <c r="BT40" s="108">
        <f t="shared" si="121"/>
        <v>4</v>
      </c>
      <c r="BU40" s="109">
        <f t="shared" si="121"/>
        <v>62.5</v>
      </c>
      <c r="BW40" s="110">
        <v>7</v>
      </c>
      <c r="BX40" s="111"/>
      <c r="BY40" s="111">
        <f t="shared" si="122"/>
        <v>0</v>
      </c>
      <c r="BZ40" s="111">
        <v>1</v>
      </c>
      <c r="CA40" s="111">
        <f t="shared" si="123"/>
        <v>15.6</v>
      </c>
      <c r="CB40" s="111"/>
      <c r="CC40" s="111">
        <f t="shared" si="124"/>
        <v>0</v>
      </c>
      <c r="CD40" s="111"/>
      <c r="CE40" s="111">
        <f t="shared" si="181"/>
        <v>0</v>
      </c>
      <c r="CF40" s="111">
        <f t="shared" si="125"/>
        <v>1</v>
      </c>
      <c r="CG40" s="112">
        <f t="shared" si="125"/>
        <v>15.6</v>
      </c>
      <c r="CI40" s="98">
        <v>7</v>
      </c>
      <c r="CJ40" s="99">
        <v>1</v>
      </c>
      <c r="CK40" s="99">
        <f t="shared" si="126"/>
        <v>15.6</v>
      </c>
      <c r="CL40" s="99"/>
      <c r="CM40" s="99">
        <f t="shared" si="127"/>
        <v>0</v>
      </c>
      <c r="CN40" s="99"/>
      <c r="CO40" s="99">
        <f t="shared" si="128"/>
        <v>0</v>
      </c>
      <c r="CP40" s="99"/>
      <c r="CQ40" s="99">
        <f t="shared" si="182"/>
        <v>0</v>
      </c>
      <c r="CR40" s="99">
        <f t="shared" si="129"/>
        <v>1</v>
      </c>
      <c r="CS40" s="100">
        <f t="shared" si="129"/>
        <v>15.6</v>
      </c>
      <c r="CU40" s="68">
        <v>7</v>
      </c>
      <c r="CV40" s="113">
        <v>2</v>
      </c>
      <c r="CW40" s="114">
        <f t="shared" si="130"/>
        <v>31.2</v>
      </c>
      <c r="CX40" s="113"/>
      <c r="CY40" s="114">
        <f t="shared" si="131"/>
        <v>0</v>
      </c>
      <c r="CZ40" s="113"/>
      <c r="DA40" s="114">
        <f t="shared" si="132"/>
        <v>0</v>
      </c>
      <c r="DB40" s="113"/>
      <c r="DC40" s="114">
        <f t="shared" si="183"/>
        <v>0</v>
      </c>
      <c r="DD40" s="113">
        <f t="shared" si="133"/>
        <v>2</v>
      </c>
      <c r="DE40" s="115">
        <f t="shared" si="133"/>
        <v>31.2</v>
      </c>
      <c r="DG40" s="116">
        <v>7</v>
      </c>
      <c r="DH40" s="117">
        <v>3</v>
      </c>
      <c r="DI40" s="117">
        <f t="shared" si="134"/>
        <v>46.9</v>
      </c>
      <c r="DJ40" s="117"/>
      <c r="DK40" s="117">
        <f t="shared" si="135"/>
        <v>0</v>
      </c>
      <c r="DL40" s="117"/>
      <c r="DM40" s="117">
        <f t="shared" si="136"/>
        <v>0</v>
      </c>
      <c r="DN40" s="117"/>
      <c r="DO40" s="117">
        <f t="shared" si="137"/>
        <v>0</v>
      </c>
      <c r="DP40" s="117">
        <f t="shared" si="138"/>
        <v>3</v>
      </c>
      <c r="DQ40" s="118">
        <f t="shared" si="138"/>
        <v>46.9</v>
      </c>
      <c r="DS40" s="116">
        <v>7</v>
      </c>
      <c r="DT40" s="117">
        <v>1</v>
      </c>
      <c r="DU40" s="117">
        <f t="shared" si="139"/>
        <v>15.6</v>
      </c>
      <c r="DV40" s="117">
        <v>1</v>
      </c>
      <c r="DW40" s="117">
        <f t="shared" si="140"/>
        <v>15.6</v>
      </c>
      <c r="DX40" s="117"/>
      <c r="DY40" s="117">
        <f t="shared" si="141"/>
        <v>0</v>
      </c>
      <c r="DZ40" s="117"/>
      <c r="EA40" s="117">
        <f t="shared" si="184"/>
        <v>0</v>
      </c>
      <c r="EB40" s="117">
        <f t="shared" si="142"/>
        <v>2</v>
      </c>
      <c r="EC40" s="118">
        <f t="shared" si="142"/>
        <v>31.2</v>
      </c>
      <c r="EE40" s="98">
        <v>7</v>
      </c>
      <c r="EF40" s="99"/>
      <c r="EG40" s="99">
        <f t="shared" si="143"/>
        <v>0</v>
      </c>
      <c r="EH40" s="99"/>
      <c r="EI40" s="99">
        <f t="shared" si="144"/>
        <v>0</v>
      </c>
      <c r="EJ40" s="99"/>
      <c r="EK40" s="99">
        <f t="shared" si="145"/>
        <v>0</v>
      </c>
      <c r="EL40" s="99"/>
      <c r="EM40" s="134">
        <f t="shared" si="146"/>
        <v>0</v>
      </c>
      <c r="EN40" s="99">
        <f t="shared" si="147"/>
        <v>0</v>
      </c>
      <c r="EO40" s="100">
        <f t="shared" si="147"/>
        <v>0</v>
      </c>
      <c r="EQ40" s="119">
        <v>7</v>
      </c>
      <c r="ER40" s="120">
        <v>4</v>
      </c>
      <c r="ES40" s="121">
        <f t="shared" si="148"/>
        <v>62.5</v>
      </c>
      <c r="ET40" s="120"/>
      <c r="EU40" s="121">
        <f t="shared" si="149"/>
        <v>0</v>
      </c>
      <c r="EV40" s="120"/>
      <c r="EW40" s="121">
        <f t="shared" si="150"/>
        <v>0</v>
      </c>
      <c r="EX40" s="120"/>
      <c r="EY40" s="121">
        <f t="shared" si="185"/>
        <v>0</v>
      </c>
      <c r="EZ40" s="120">
        <f t="shared" si="151"/>
        <v>4</v>
      </c>
      <c r="FA40" s="122">
        <f t="shared" si="151"/>
        <v>62.5</v>
      </c>
      <c r="FC40" s="110">
        <v>7</v>
      </c>
      <c r="FD40" s="111">
        <v>1</v>
      </c>
      <c r="FE40" s="111">
        <f t="shared" si="152"/>
        <v>15.6</v>
      </c>
      <c r="FF40" s="111"/>
      <c r="FG40" s="111">
        <f t="shared" si="153"/>
        <v>0</v>
      </c>
      <c r="FH40" s="111"/>
      <c r="FI40" s="111">
        <f t="shared" si="154"/>
        <v>0</v>
      </c>
      <c r="FJ40" s="111"/>
      <c r="FK40" s="111">
        <f t="shared" si="186"/>
        <v>0</v>
      </c>
      <c r="FL40" s="111">
        <f t="shared" si="155"/>
        <v>1</v>
      </c>
      <c r="FM40" s="112">
        <f t="shared" si="155"/>
        <v>15.6</v>
      </c>
      <c r="FO40" s="98">
        <v>7</v>
      </c>
      <c r="FP40" s="99">
        <v>1</v>
      </c>
      <c r="FQ40" s="99">
        <f t="shared" si="156"/>
        <v>15.6</v>
      </c>
      <c r="FR40" s="99"/>
      <c r="FS40" s="99">
        <f t="shared" si="157"/>
        <v>0</v>
      </c>
      <c r="FT40" s="99"/>
      <c r="FU40" s="99">
        <f t="shared" si="158"/>
        <v>0</v>
      </c>
      <c r="FV40" s="99"/>
      <c r="FW40" s="99">
        <f t="shared" si="187"/>
        <v>0</v>
      </c>
      <c r="FX40" s="99">
        <f t="shared" si="159"/>
        <v>1</v>
      </c>
      <c r="FY40" s="100">
        <f t="shared" si="159"/>
        <v>15.6</v>
      </c>
      <c r="GA40" s="123">
        <v>7</v>
      </c>
      <c r="GB40" s="104">
        <v>4</v>
      </c>
      <c r="GC40" s="99">
        <f t="shared" si="160"/>
        <v>62.5</v>
      </c>
      <c r="GD40" s="104">
        <v>1</v>
      </c>
      <c r="GE40" s="99">
        <f t="shared" si="161"/>
        <v>15.6</v>
      </c>
      <c r="GF40" s="104">
        <v>0</v>
      </c>
      <c r="GG40" s="104">
        <v>0</v>
      </c>
      <c r="GH40" s="104">
        <v>0</v>
      </c>
      <c r="GI40" s="104">
        <v>0</v>
      </c>
      <c r="GJ40" s="99">
        <f t="shared" si="162"/>
        <v>5</v>
      </c>
      <c r="GK40" s="100">
        <f t="shared" si="162"/>
        <v>78.099999999999994</v>
      </c>
      <c r="GM40" s="98">
        <v>7</v>
      </c>
      <c r="GN40" s="99">
        <v>7</v>
      </c>
      <c r="GO40" s="99">
        <f t="shared" si="163"/>
        <v>109.4</v>
      </c>
      <c r="GP40" s="99"/>
      <c r="GQ40" s="99">
        <f t="shared" si="164"/>
        <v>0</v>
      </c>
      <c r="GR40" s="99"/>
      <c r="GS40" s="99">
        <f t="shared" si="165"/>
        <v>0</v>
      </c>
      <c r="GT40" s="99"/>
      <c r="GU40" s="99">
        <f t="shared" si="188"/>
        <v>0</v>
      </c>
      <c r="GV40" s="99">
        <f t="shared" si="166"/>
        <v>7</v>
      </c>
      <c r="GW40" s="100">
        <f t="shared" si="166"/>
        <v>109.4</v>
      </c>
      <c r="GY40" s="98">
        <v>7</v>
      </c>
      <c r="GZ40" s="99">
        <v>3</v>
      </c>
      <c r="HA40" s="99">
        <f t="shared" si="167"/>
        <v>46.9</v>
      </c>
      <c r="HB40" s="99"/>
      <c r="HC40" s="99">
        <f t="shared" si="168"/>
        <v>0</v>
      </c>
      <c r="HD40" s="99"/>
      <c r="HE40" s="99">
        <f t="shared" si="169"/>
        <v>0</v>
      </c>
      <c r="HF40" s="99"/>
      <c r="HG40" s="99">
        <f t="shared" si="189"/>
        <v>0</v>
      </c>
      <c r="HH40" s="99">
        <f t="shared" si="170"/>
        <v>3</v>
      </c>
      <c r="HI40" s="100">
        <f t="shared" si="170"/>
        <v>46.9</v>
      </c>
      <c r="HK40" s="98">
        <v>7</v>
      </c>
      <c r="HL40" s="99"/>
      <c r="HM40" s="99">
        <f t="shared" si="171"/>
        <v>0</v>
      </c>
      <c r="HN40" s="99"/>
      <c r="HO40" s="99">
        <f t="shared" si="172"/>
        <v>0</v>
      </c>
      <c r="HP40" s="99"/>
      <c r="HQ40" s="99">
        <f t="shared" si="173"/>
        <v>0</v>
      </c>
      <c r="HR40" s="99"/>
      <c r="HS40" s="99">
        <f t="shared" si="190"/>
        <v>0</v>
      </c>
      <c r="HT40" s="99">
        <f t="shared" si="174"/>
        <v>0</v>
      </c>
      <c r="HU40" s="100">
        <f t="shared" si="174"/>
        <v>0</v>
      </c>
    </row>
    <row r="41" spans="1:256" s="103" customFormat="1" x14ac:dyDescent="0.25">
      <c r="A41" s="98">
        <v>6</v>
      </c>
      <c r="B41" s="99">
        <f t="shared" si="102"/>
        <v>35</v>
      </c>
      <c r="C41" s="99">
        <f t="shared" si="102"/>
        <v>468.9</v>
      </c>
      <c r="D41" s="99">
        <f t="shared" si="102"/>
        <v>0</v>
      </c>
      <c r="E41" s="99">
        <f t="shared" si="102"/>
        <v>0</v>
      </c>
      <c r="F41" s="99">
        <f t="shared" si="102"/>
        <v>0</v>
      </c>
      <c r="G41" s="99">
        <f t="shared" si="102"/>
        <v>0</v>
      </c>
      <c r="H41" s="99">
        <f t="shared" si="102"/>
        <v>0</v>
      </c>
      <c r="I41" s="99">
        <f t="shared" si="102"/>
        <v>0</v>
      </c>
      <c r="J41" s="99">
        <f t="shared" si="102"/>
        <v>35</v>
      </c>
      <c r="K41" s="100">
        <f t="shared" si="102"/>
        <v>468.9</v>
      </c>
      <c r="L41" s="101"/>
      <c r="M41" s="101"/>
      <c r="N41" s="102"/>
      <c r="O41" s="98">
        <v>6</v>
      </c>
      <c r="P41" s="99">
        <v>1</v>
      </c>
      <c r="Q41" s="99">
        <f t="shared" si="103"/>
        <v>13.4</v>
      </c>
      <c r="R41" s="99"/>
      <c r="S41" s="99">
        <f t="shared" si="104"/>
        <v>0</v>
      </c>
      <c r="T41" s="99"/>
      <c r="U41" s="99">
        <f t="shared" si="105"/>
        <v>0</v>
      </c>
      <c r="V41" s="99"/>
      <c r="W41" s="99">
        <f t="shared" si="176"/>
        <v>0</v>
      </c>
      <c r="X41" s="99">
        <f t="shared" si="106"/>
        <v>1</v>
      </c>
      <c r="Y41" s="100">
        <f t="shared" si="106"/>
        <v>13.4</v>
      </c>
      <c r="AA41" s="98">
        <v>6</v>
      </c>
      <c r="AB41" s="99"/>
      <c r="AC41" s="99">
        <f t="shared" si="107"/>
        <v>0</v>
      </c>
      <c r="AD41" s="99"/>
      <c r="AE41" s="99">
        <f t="shared" si="108"/>
        <v>0</v>
      </c>
      <c r="AF41" s="99"/>
      <c r="AG41" s="99">
        <f t="shared" si="109"/>
        <v>0</v>
      </c>
      <c r="AH41" s="99"/>
      <c r="AI41" s="99">
        <f t="shared" si="177"/>
        <v>0</v>
      </c>
      <c r="AJ41" s="99">
        <f t="shared" si="110"/>
        <v>0</v>
      </c>
      <c r="AK41" s="100">
        <f t="shared" si="110"/>
        <v>0</v>
      </c>
      <c r="AM41" s="98">
        <v>6</v>
      </c>
      <c r="AN41" s="99">
        <v>4</v>
      </c>
      <c r="AO41" s="99">
        <f t="shared" si="111"/>
        <v>53.6</v>
      </c>
      <c r="AP41" s="99"/>
      <c r="AQ41" s="99">
        <f t="shared" si="112"/>
        <v>0</v>
      </c>
      <c r="AR41" s="99"/>
      <c r="AS41" s="99">
        <f t="shared" si="113"/>
        <v>0</v>
      </c>
      <c r="AT41" s="99"/>
      <c r="AU41" s="99">
        <f t="shared" si="178"/>
        <v>0</v>
      </c>
      <c r="AV41" s="99">
        <f t="shared" si="114"/>
        <v>4</v>
      </c>
      <c r="AW41" s="100">
        <f t="shared" si="114"/>
        <v>53.6</v>
      </c>
      <c r="AY41" s="98">
        <v>6</v>
      </c>
      <c r="AZ41" s="99"/>
      <c r="BA41" s="104">
        <f t="shared" si="115"/>
        <v>0</v>
      </c>
      <c r="BB41" s="99"/>
      <c r="BC41" s="104">
        <f t="shared" si="175"/>
        <v>0</v>
      </c>
      <c r="BD41" s="99"/>
      <c r="BE41" s="99">
        <f t="shared" si="116"/>
        <v>0</v>
      </c>
      <c r="BF41" s="99"/>
      <c r="BG41" s="99">
        <f t="shared" si="179"/>
        <v>0</v>
      </c>
      <c r="BH41" s="99">
        <f t="shared" si="117"/>
        <v>0</v>
      </c>
      <c r="BI41" s="100">
        <f t="shared" si="117"/>
        <v>0</v>
      </c>
      <c r="BK41" s="70">
        <v>6</v>
      </c>
      <c r="BL41" s="106">
        <v>2</v>
      </c>
      <c r="BM41" s="107">
        <f t="shared" si="118"/>
        <v>26.8</v>
      </c>
      <c r="BN41" s="108"/>
      <c r="BO41" s="107">
        <f t="shared" si="119"/>
        <v>0</v>
      </c>
      <c r="BP41" s="108"/>
      <c r="BQ41" s="107">
        <f t="shared" si="120"/>
        <v>0</v>
      </c>
      <c r="BR41" s="106"/>
      <c r="BS41" s="107">
        <f t="shared" si="180"/>
        <v>0</v>
      </c>
      <c r="BT41" s="108">
        <f t="shared" si="121"/>
        <v>2</v>
      </c>
      <c r="BU41" s="109">
        <f t="shared" si="121"/>
        <v>26.8</v>
      </c>
      <c r="BW41" s="110">
        <v>6</v>
      </c>
      <c r="BX41" s="111">
        <v>2</v>
      </c>
      <c r="BY41" s="111">
        <f t="shared" si="122"/>
        <v>26.8</v>
      </c>
      <c r="BZ41" s="111"/>
      <c r="CA41" s="111">
        <f t="shared" si="123"/>
        <v>0</v>
      </c>
      <c r="CB41" s="111"/>
      <c r="CC41" s="111">
        <f t="shared" si="124"/>
        <v>0</v>
      </c>
      <c r="CD41" s="111"/>
      <c r="CE41" s="111">
        <f t="shared" si="181"/>
        <v>0</v>
      </c>
      <c r="CF41" s="111">
        <f t="shared" si="125"/>
        <v>2</v>
      </c>
      <c r="CG41" s="112">
        <f t="shared" si="125"/>
        <v>26.8</v>
      </c>
      <c r="CI41" s="98">
        <v>6</v>
      </c>
      <c r="CJ41" s="99">
        <v>3</v>
      </c>
      <c r="CK41" s="99">
        <f t="shared" si="126"/>
        <v>40.200000000000003</v>
      </c>
      <c r="CL41" s="99"/>
      <c r="CM41" s="99">
        <f t="shared" si="127"/>
        <v>0</v>
      </c>
      <c r="CN41" s="99"/>
      <c r="CO41" s="99">
        <f t="shared" si="128"/>
        <v>0</v>
      </c>
      <c r="CP41" s="99"/>
      <c r="CQ41" s="99">
        <f t="shared" si="182"/>
        <v>0</v>
      </c>
      <c r="CR41" s="99">
        <f t="shared" si="129"/>
        <v>3</v>
      </c>
      <c r="CS41" s="100">
        <f t="shared" si="129"/>
        <v>40.200000000000003</v>
      </c>
      <c r="CU41" s="68">
        <v>6</v>
      </c>
      <c r="CV41" s="113">
        <v>4</v>
      </c>
      <c r="CW41" s="114">
        <f t="shared" si="130"/>
        <v>53.6</v>
      </c>
      <c r="CX41" s="113"/>
      <c r="CY41" s="114">
        <f t="shared" si="131"/>
        <v>0</v>
      </c>
      <c r="CZ41" s="113"/>
      <c r="DA41" s="114">
        <f t="shared" si="132"/>
        <v>0</v>
      </c>
      <c r="DB41" s="113"/>
      <c r="DC41" s="114">
        <f t="shared" si="183"/>
        <v>0</v>
      </c>
      <c r="DD41" s="113">
        <f t="shared" si="133"/>
        <v>4</v>
      </c>
      <c r="DE41" s="115">
        <f t="shared" si="133"/>
        <v>53.6</v>
      </c>
      <c r="DG41" s="116">
        <v>6</v>
      </c>
      <c r="DH41" s="117">
        <v>0</v>
      </c>
      <c r="DI41" s="117">
        <f t="shared" si="134"/>
        <v>0</v>
      </c>
      <c r="DJ41" s="117"/>
      <c r="DK41" s="117">
        <f t="shared" si="135"/>
        <v>0</v>
      </c>
      <c r="DL41" s="117"/>
      <c r="DM41" s="117">
        <f t="shared" si="136"/>
        <v>0</v>
      </c>
      <c r="DN41" s="117"/>
      <c r="DO41" s="117">
        <f t="shared" si="137"/>
        <v>0</v>
      </c>
      <c r="DP41" s="117">
        <f t="shared" si="138"/>
        <v>0</v>
      </c>
      <c r="DQ41" s="118">
        <f t="shared" si="138"/>
        <v>0</v>
      </c>
      <c r="DS41" s="116">
        <v>6</v>
      </c>
      <c r="DT41" s="117"/>
      <c r="DU41" s="117">
        <f t="shared" si="139"/>
        <v>0</v>
      </c>
      <c r="DV41" s="117"/>
      <c r="DW41" s="117">
        <f t="shared" si="140"/>
        <v>0</v>
      </c>
      <c r="DX41" s="117"/>
      <c r="DY41" s="117">
        <f t="shared" si="141"/>
        <v>0</v>
      </c>
      <c r="DZ41" s="117"/>
      <c r="EA41" s="117">
        <f t="shared" si="184"/>
        <v>0</v>
      </c>
      <c r="EB41" s="117">
        <f t="shared" si="142"/>
        <v>0</v>
      </c>
      <c r="EC41" s="118">
        <f t="shared" si="142"/>
        <v>0</v>
      </c>
      <c r="EE41" s="98">
        <v>6</v>
      </c>
      <c r="EF41" s="99">
        <v>1</v>
      </c>
      <c r="EG41" s="99">
        <f t="shared" si="143"/>
        <v>13.4</v>
      </c>
      <c r="EH41" s="99"/>
      <c r="EI41" s="99">
        <f t="shared" si="144"/>
        <v>0</v>
      </c>
      <c r="EJ41" s="99"/>
      <c r="EK41" s="99">
        <f t="shared" si="145"/>
        <v>0</v>
      </c>
      <c r="EL41" s="99"/>
      <c r="EM41" s="134">
        <f t="shared" si="146"/>
        <v>0</v>
      </c>
      <c r="EN41" s="99">
        <f t="shared" si="147"/>
        <v>1</v>
      </c>
      <c r="EO41" s="100">
        <f t="shared" si="147"/>
        <v>13.4</v>
      </c>
      <c r="EQ41" s="119">
        <v>6</v>
      </c>
      <c r="ER41" s="120">
        <v>1</v>
      </c>
      <c r="ES41" s="121">
        <f t="shared" si="148"/>
        <v>13.4</v>
      </c>
      <c r="ET41" s="120"/>
      <c r="EU41" s="121">
        <f t="shared" si="149"/>
        <v>0</v>
      </c>
      <c r="EV41" s="120"/>
      <c r="EW41" s="121">
        <f t="shared" si="150"/>
        <v>0</v>
      </c>
      <c r="EX41" s="120"/>
      <c r="EY41" s="121">
        <f t="shared" si="185"/>
        <v>0</v>
      </c>
      <c r="EZ41" s="120">
        <f t="shared" si="151"/>
        <v>1</v>
      </c>
      <c r="FA41" s="122">
        <f t="shared" si="151"/>
        <v>13.4</v>
      </c>
      <c r="FC41" s="110">
        <v>6</v>
      </c>
      <c r="FD41" s="111">
        <v>1</v>
      </c>
      <c r="FE41" s="111">
        <f t="shared" si="152"/>
        <v>13.4</v>
      </c>
      <c r="FF41" s="111"/>
      <c r="FG41" s="111">
        <f t="shared" si="153"/>
        <v>0</v>
      </c>
      <c r="FH41" s="111"/>
      <c r="FI41" s="111">
        <f t="shared" si="154"/>
        <v>0</v>
      </c>
      <c r="FJ41" s="111"/>
      <c r="FK41" s="111">
        <f t="shared" si="186"/>
        <v>0</v>
      </c>
      <c r="FL41" s="111">
        <f t="shared" si="155"/>
        <v>1</v>
      </c>
      <c r="FM41" s="112">
        <f t="shared" si="155"/>
        <v>13.4</v>
      </c>
      <c r="FO41" s="98">
        <v>6</v>
      </c>
      <c r="FP41" s="99">
        <v>3</v>
      </c>
      <c r="FQ41" s="99">
        <f t="shared" si="156"/>
        <v>40.200000000000003</v>
      </c>
      <c r="FR41" s="99"/>
      <c r="FS41" s="99">
        <f t="shared" si="157"/>
        <v>0</v>
      </c>
      <c r="FT41" s="99"/>
      <c r="FU41" s="99">
        <f t="shared" si="158"/>
        <v>0</v>
      </c>
      <c r="FV41" s="99"/>
      <c r="FW41" s="99">
        <f t="shared" si="187"/>
        <v>0</v>
      </c>
      <c r="FX41" s="99">
        <f t="shared" si="159"/>
        <v>3</v>
      </c>
      <c r="FY41" s="100">
        <f t="shared" si="159"/>
        <v>40.200000000000003</v>
      </c>
      <c r="GA41" s="123">
        <v>6</v>
      </c>
      <c r="GB41" s="104">
        <v>3</v>
      </c>
      <c r="GC41" s="99">
        <f t="shared" si="160"/>
        <v>40.200000000000003</v>
      </c>
      <c r="GD41" s="104">
        <v>0</v>
      </c>
      <c r="GE41" s="99">
        <f t="shared" si="161"/>
        <v>0</v>
      </c>
      <c r="GF41" s="104">
        <v>0</v>
      </c>
      <c r="GG41" s="104">
        <v>0</v>
      </c>
      <c r="GH41" s="104">
        <v>0</v>
      </c>
      <c r="GI41" s="104">
        <v>0</v>
      </c>
      <c r="GJ41" s="99">
        <f t="shared" si="162"/>
        <v>3</v>
      </c>
      <c r="GK41" s="100">
        <f t="shared" si="162"/>
        <v>40.200000000000003</v>
      </c>
      <c r="GM41" s="98">
        <v>6</v>
      </c>
      <c r="GN41" s="99">
        <v>9</v>
      </c>
      <c r="GO41" s="99">
        <f t="shared" si="163"/>
        <v>120.5</v>
      </c>
      <c r="GP41" s="99"/>
      <c r="GQ41" s="99">
        <f t="shared" si="164"/>
        <v>0</v>
      </c>
      <c r="GR41" s="99"/>
      <c r="GS41" s="99">
        <f t="shared" si="165"/>
        <v>0</v>
      </c>
      <c r="GT41" s="99"/>
      <c r="GU41" s="99">
        <f t="shared" si="188"/>
        <v>0</v>
      </c>
      <c r="GV41" s="99">
        <f t="shared" si="166"/>
        <v>9</v>
      </c>
      <c r="GW41" s="100">
        <f t="shared" si="166"/>
        <v>120.5</v>
      </c>
      <c r="GY41" s="98">
        <v>6</v>
      </c>
      <c r="GZ41" s="99">
        <v>1</v>
      </c>
      <c r="HA41" s="99">
        <f t="shared" si="167"/>
        <v>13.4</v>
      </c>
      <c r="HB41" s="99"/>
      <c r="HC41" s="99">
        <f t="shared" si="168"/>
        <v>0</v>
      </c>
      <c r="HD41" s="99"/>
      <c r="HE41" s="99">
        <f t="shared" si="169"/>
        <v>0</v>
      </c>
      <c r="HF41" s="99"/>
      <c r="HG41" s="99">
        <f t="shared" si="189"/>
        <v>0</v>
      </c>
      <c r="HH41" s="99">
        <f t="shared" si="170"/>
        <v>1</v>
      </c>
      <c r="HI41" s="100">
        <f t="shared" si="170"/>
        <v>13.4</v>
      </c>
      <c r="HK41" s="98">
        <v>6</v>
      </c>
      <c r="HL41" s="99"/>
      <c r="HM41" s="99">
        <f t="shared" si="171"/>
        <v>0</v>
      </c>
      <c r="HN41" s="99"/>
      <c r="HO41" s="99">
        <f t="shared" si="172"/>
        <v>0</v>
      </c>
      <c r="HP41" s="99"/>
      <c r="HQ41" s="99">
        <f t="shared" si="173"/>
        <v>0</v>
      </c>
      <c r="HR41" s="99"/>
      <c r="HS41" s="99">
        <f t="shared" si="190"/>
        <v>0</v>
      </c>
      <c r="HT41" s="99">
        <f t="shared" si="174"/>
        <v>0</v>
      </c>
      <c r="HU41" s="100">
        <f t="shared" si="174"/>
        <v>0</v>
      </c>
    </row>
    <row r="42" spans="1:256" s="103" customFormat="1" x14ac:dyDescent="0.25">
      <c r="A42" s="98">
        <v>5</v>
      </c>
      <c r="B42" s="99">
        <f t="shared" si="102"/>
        <v>42</v>
      </c>
      <c r="C42" s="99">
        <f t="shared" si="102"/>
        <v>468.7</v>
      </c>
      <c r="D42" s="99">
        <f t="shared" si="102"/>
        <v>0</v>
      </c>
      <c r="E42" s="99">
        <f t="shared" si="102"/>
        <v>0</v>
      </c>
      <c r="F42" s="99">
        <f t="shared" si="102"/>
        <v>0</v>
      </c>
      <c r="G42" s="99">
        <f t="shared" si="102"/>
        <v>0</v>
      </c>
      <c r="H42" s="99">
        <f t="shared" si="102"/>
        <v>0</v>
      </c>
      <c r="I42" s="99">
        <f t="shared" si="102"/>
        <v>0</v>
      </c>
      <c r="J42" s="99">
        <f t="shared" si="102"/>
        <v>42</v>
      </c>
      <c r="K42" s="100">
        <f t="shared" si="102"/>
        <v>468.7</v>
      </c>
      <c r="L42" s="101"/>
      <c r="M42" s="101"/>
      <c r="N42" s="102"/>
      <c r="O42" s="98">
        <v>5</v>
      </c>
      <c r="P42" s="99">
        <v>4</v>
      </c>
      <c r="Q42" s="99">
        <f t="shared" si="103"/>
        <v>44.6</v>
      </c>
      <c r="R42" s="99"/>
      <c r="S42" s="99">
        <f t="shared" si="104"/>
        <v>0</v>
      </c>
      <c r="T42" s="99"/>
      <c r="U42" s="99">
        <f t="shared" si="105"/>
        <v>0</v>
      </c>
      <c r="V42" s="99"/>
      <c r="W42" s="99">
        <f t="shared" si="176"/>
        <v>0</v>
      </c>
      <c r="X42" s="99">
        <f t="shared" si="106"/>
        <v>4</v>
      </c>
      <c r="Y42" s="100">
        <f t="shared" si="106"/>
        <v>44.6</v>
      </c>
      <c r="AA42" s="98">
        <v>5</v>
      </c>
      <c r="AB42" s="99"/>
      <c r="AC42" s="99">
        <f t="shared" si="107"/>
        <v>0</v>
      </c>
      <c r="AD42" s="99"/>
      <c r="AE42" s="99">
        <f t="shared" si="108"/>
        <v>0</v>
      </c>
      <c r="AF42" s="99"/>
      <c r="AG42" s="99">
        <f t="shared" si="109"/>
        <v>0</v>
      </c>
      <c r="AH42" s="99"/>
      <c r="AI42" s="99">
        <f t="shared" si="177"/>
        <v>0</v>
      </c>
      <c r="AJ42" s="99">
        <f t="shared" si="110"/>
        <v>0</v>
      </c>
      <c r="AK42" s="100">
        <f t="shared" si="110"/>
        <v>0</v>
      </c>
      <c r="AM42" s="98">
        <v>5</v>
      </c>
      <c r="AN42" s="99">
        <v>2</v>
      </c>
      <c r="AO42" s="99">
        <f t="shared" si="111"/>
        <v>22.3</v>
      </c>
      <c r="AP42" s="99"/>
      <c r="AQ42" s="99">
        <f t="shared" si="112"/>
        <v>0</v>
      </c>
      <c r="AR42" s="99"/>
      <c r="AS42" s="99">
        <f t="shared" si="113"/>
        <v>0</v>
      </c>
      <c r="AT42" s="99"/>
      <c r="AU42" s="99">
        <f t="shared" si="178"/>
        <v>0</v>
      </c>
      <c r="AV42" s="99">
        <f t="shared" si="114"/>
        <v>2</v>
      </c>
      <c r="AW42" s="100">
        <f t="shared" si="114"/>
        <v>22.3</v>
      </c>
      <c r="AY42" s="98">
        <v>5</v>
      </c>
      <c r="AZ42" s="99"/>
      <c r="BA42" s="104">
        <f t="shared" si="115"/>
        <v>0</v>
      </c>
      <c r="BB42" s="99"/>
      <c r="BC42" s="104">
        <f t="shared" si="175"/>
        <v>0</v>
      </c>
      <c r="BD42" s="99"/>
      <c r="BE42" s="99">
        <f t="shared" si="116"/>
        <v>0</v>
      </c>
      <c r="BF42" s="99"/>
      <c r="BG42" s="99">
        <f t="shared" si="179"/>
        <v>0</v>
      </c>
      <c r="BH42" s="99">
        <f t="shared" si="117"/>
        <v>0</v>
      </c>
      <c r="BI42" s="100">
        <f t="shared" si="117"/>
        <v>0</v>
      </c>
      <c r="BK42" s="70">
        <v>5</v>
      </c>
      <c r="BL42" s="106">
        <v>2</v>
      </c>
      <c r="BM42" s="107">
        <f t="shared" si="118"/>
        <v>22.3</v>
      </c>
      <c r="BN42" s="108"/>
      <c r="BO42" s="107">
        <f t="shared" si="119"/>
        <v>0</v>
      </c>
      <c r="BP42" s="108"/>
      <c r="BQ42" s="107">
        <f t="shared" si="120"/>
        <v>0</v>
      </c>
      <c r="BR42" s="106"/>
      <c r="BS42" s="107">
        <f t="shared" si="180"/>
        <v>0</v>
      </c>
      <c r="BT42" s="108">
        <f t="shared" si="121"/>
        <v>2</v>
      </c>
      <c r="BU42" s="109">
        <f t="shared" si="121"/>
        <v>22.3</v>
      </c>
      <c r="BW42" s="110">
        <v>5</v>
      </c>
      <c r="BX42" s="111">
        <v>1</v>
      </c>
      <c r="BY42" s="111">
        <f t="shared" si="122"/>
        <v>11.2</v>
      </c>
      <c r="BZ42" s="111"/>
      <c r="CA42" s="111">
        <f t="shared" si="123"/>
        <v>0</v>
      </c>
      <c r="CB42" s="111"/>
      <c r="CC42" s="111">
        <f t="shared" si="124"/>
        <v>0</v>
      </c>
      <c r="CD42" s="111"/>
      <c r="CE42" s="111">
        <f t="shared" si="181"/>
        <v>0</v>
      </c>
      <c r="CF42" s="111">
        <f t="shared" si="125"/>
        <v>1</v>
      </c>
      <c r="CG42" s="112">
        <f t="shared" si="125"/>
        <v>11.2</v>
      </c>
      <c r="CI42" s="98">
        <v>5</v>
      </c>
      <c r="CJ42" s="99">
        <v>1</v>
      </c>
      <c r="CK42" s="99">
        <f t="shared" si="126"/>
        <v>11.2</v>
      </c>
      <c r="CL42" s="99"/>
      <c r="CM42" s="99">
        <f t="shared" si="127"/>
        <v>0</v>
      </c>
      <c r="CN42" s="99"/>
      <c r="CO42" s="99">
        <f t="shared" si="128"/>
        <v>0</v>
      </c>
      <c r="CP42" s="99"/>
      <c r="CQ42" s="99">
        <f t="shared" si="182"/>
        <v>0</v>
      </c>
      <c r="CR42" s="99">
        <f t="shared" si="129"/>
        <v>1</v>
      </c>
      <c r="CS42" s="100">
        <f t="shared" si="129"/>
        <v>11.2</v>
      </c>
      <c r="CU42" s="68">
        <v>5</v>
      </c>
      <c r="CV42" s="113">
        <v>7</v>
      </c>
      <c r="CW42" s="114">
        <f t="shared" si="130"/>
        <v>78.099999999999994</v>
      </c>
      <c r="CX42" s="113"/>
      <c r="CY42" s="114">
        <f t="shared" si="131"/>
        <v>0</v>
      </c>
      <c r="CZ42" s="113"/>
      <c r="DA42" s="114">
        <f t="shared" si="132"/>
        <v>0</v>
      </c>
      <c r="DB42" s="113"/>
      <c r="DC42" s="114">
        <f t="shared" si="183"/>
        <v>0</v>
      </c>
      <c r="DD42" s="113">
        <f t="shared" si="133"/>
        <v>7</v>
      </c>
      <c r="DE42" s="115">
        <f t="shared" si="133"/>
        <v>78.099999999999994</v>
      </c>
      <c r="DG42" s="116">
        <v>5</v>
      </c>
      <c r="DH42" s="117">
        <v>0</v>
      </c>
      <c r="DI42" s="117">
        <f t="shared" si="134"/>
        <v>0</v>
      </c>
      <c r="DJ42" s="117"/>
      <c r="DK42" s="117">
        <f t="shared" si="135"/>
        <v>0</v>
      </c>
      <c r="DL42" s="117"/>
      <c r="DM42" s="117">
        <f t="shared" si="136"/>
        <v>0</v>
      </c>
      <c r="DN42" s="117"/>
      <c r="DO42" s="117">
        <f t="shared" si="137"/>
        <v>0</v>
      </c>
      <c r="DP42" s="117">
        <f t="shared" si="138"/>
        <v>0</v>
      </c>
      <c r="DQ42" s="118">
        <f t="shared" si="138"/>
        <v>0</v>
      </c>
      <c r="DS42" s="116">
        <v>5</v>
      </c>
      <c r="DT42" s="117"/>
      <c r="DU42" s="117">
        <f t="shared" si="139"/>
        <v>0</v>
      </c>
      <c r="DV42" s="117"/>
      <c r="DW42" s="117">
        <f t="shared" si="140"/>
        <v>0</v>
      </c>
      <c r="DX42" s="117"/>
      <c r="DY42" s="117">
        <f t="shared" si="141"/>
        <v>0</v>
      </c>
      <c r="DZ42" s="117"/>
      <c r="EA42" s="117">
        <f t="shared" si="184"/>
        <v>0</v>
      </c>
      <c r="EB42" s="117">
        <f t="shared" si="142"/>
        <v>0</v>
      </c>
      <c r="EC42" s="118">
        <f t="shared" si="142"/>
        <v>0</v>
      </c>
      <c r="EE42" s="98">
        <v>5</v>
      </c>
      <c r="EF42" s="99">
        <v>1</v>
      </c>
      <c r="EG42" s="99">
        <f t="shared" si="143"/>
        <v>11.2</v>
      </c>
      <c r="EH42" s="99"/>
      <c r="EI42" s="99">
        <f t="shared" si="144"/>
        <v>0</v>
      </c>
      <c r="EJ42" s="99"/>
      <c r="EK42" s="99">
        <f t="shared" si="145"/>
        <v>0</v>
      </c>
      <c r="EL42" s="99"/>
      <c r="EM42" s="134">
        <f t="shared" si="146"/>
        <v>0</v>
      </c>
      <c r="EN42" s="99">
        <f t="shared" si="147"/>
        <v>1</v>
      </c>
      <c r="EO42" s="100">
        <f t="shared" si="147"/>
        <v>11.2</v>
      </c>
      <c r="EQ42" s="119">
        <v>5</v>
      </c>
      <c r="ER42" s="120">
        <v>4</v>
      </c>
      <c r="ES42" s="121">
        <f t="shared" si="148"/>
        <v>44.6</v>
      </c>
      <c r="ET42" s="120"/>
      <c r="EU42" s="121">
        <f t="shared" si="149"/>
        <v>0</v>
      </c>
      <c r="EV42" s="120"/>
      <c r="EW42" s="121">
        <f t="shared" si="150"/>
        <v>0</v>
      </c>
      <c r="EX42" s="120"/>
      <c r="EY42" s="121">
        <f t="shared" si="185"/>
        <v>0</v>
      </c>
      <c r="EZ42" s="120">
        <f t="shared" si="151"/>
        <v>4</v>
      </c>
      <c r="FA42" s="122">
        <f t="shared" si="151"/>
        <v>44.6</v>
      </c>
      <c r="FC42" s="110">
        <v>5</v>
      </c>
      <c r="FD42" s="111"/>
      <c r="FE42" s="111">
        <f t="shared" si="152"/>
        <v>0</v>
      </c>
      <c r="FF42" s="111"/>
      <c r="FG42" s="111">
        <f t="shared" si="153"/>
        <v>0</v>
      </c>
      <c r="FH42" s="111"/>
      <c r="FI42" s="111">
        <f t="shared" si="154"/>
        <v>0</v>
      </c>
      <c r="FJ42" s="111"/>
      <c r="FK42" s="111">
        <f t="shared" si="186"/>
        <v>0</v>
      </c>
      <c r="FL42" s="111">
        <f t="shared" si="155"/>
        <v>0</v>
      </c>
      <c r="FM42" s="112">
        <f t="shared" si="155"/>
        <v>0</v>
      </c>
      <c r="FO42" s="98">
        <v>5</v>
      </c>
      <c r="FP42" s="99">
        <v>5</v>
      </c>
      <c r="FQ42" s="99">
        <f t="shared" si="156"/>
        <v>55.8</v>
      </c>
      <c r="FR42" s="99"/>
      <c r="FS42" s="99">
        <f t="shared" si="157"/>
        <v>0</v>
      </c>
      <c r="FT42" s="99"/>
      <c r="FU42" s="99">
        <f t="shared" si="158"/>
        <v>0</v>
      </c>
      <c r="FV42" s="99"/>
      <c r="FW42" s="99">
        <f t="shared" si="187"/>
        <v>0</v>
      </c>
      <c r="FX42" s="99">
        <f t="shared" si="159"/>
        <v>5</v>
      </c>
      <c r="FY42" s="100">
        <f t="shared" si="159"/>
        <v>55.8</v>
      </c>
      <c r="GA42" s="123">
        <v>5</v>
      </c>
      <c r="GB42" s="104">
        <v>4</v>
      </c>
      <c r="GC42" s="99">
        <f t="shared" si="160"/>
        <v>44.6</v>
      </c>
      <c r="GD42" s="104">
        <v>0</v>
      </c>
      <c r="GE42" s="99">
        <f t="shared" si="161"/>
        <v>0</v>
      </c>
      <c r="GF42" s="104">
        <v>0</v>
      </c>
      <c r="GG42" s="104">
        <v>0</v>
      </c>
      <c r="GH42" s="104">
        <v>0</v>
      </c>
      <c r="GI42" s="104">
        <v>0</v>
      </c>
      <c r="GJ42" s="99">
        <f t="shared" si="162"/>
        <v>4</v>
      </c>
      <c r="GK42" s="100">
        <f t="shared" si="162"/>
        <v>44.6</v>
      </c>
      <c r="GM42" s="98">
        <v>5</v>
      </c>
      <c r="GN42" s="99">
        <v>8</v>
      </c>
      <c r="GO42" s="99">
        <f t="shared" si="163"/>
        <v>89.3</v>
      </c>
      <c r="GP42" s="99"/>
      <c r="GQ42" s="99">
        <f t="shared" si="164"/>
        <v>0</v>
      </c>
      <c r="GR42" s="99"/>
      <c r="GS42" s="99">
        <f t="shared" si="165"/>
        <v>0</v>
      </c>
      <c r="GT42" s="99"/>
      <c r="GU42" s="99">
        <f t="shared" si="188"/>
        <v>0</v>
      </c>
      <c r="GV42" s="99">
        <f t="shared" si="166"/>
        <v>8</v>
      </c>
      <c r="GW42" s="100">
        <f t="shared" si="166"/>
        <v>89.3</v>
      </c>
      <c r="GY42" s="98">
        <v>5</v>
      </c>
      <c r="GZ42" s="99">
        <v>3</v>
      </c>
      <c r="HA42" s="99">
        <f t="shared" si="167"/>
        <v>33.5</v>
      </c>
      <c r="HB42" s="99"/>
      <c r="HC42" s="99">
        <f t="shared" si="168"/>
        <v>0</v>
      </c>
      <c r="HD42" s="99"/>
      <c r="HE42" s="99">
        <f t="shared" si="169"/>
        <v>0</v>
      </c>
      <c r="HF42" s="99"/>
      <c r="HG42" s="99">
        <f t="shared" si="189"/>
        <v>0</v>
      </c>
      <c r="HH42" s="99">
        <f t="shared" si="170"/>
        <v>3</v>
      </c>
      <c r="HI42" s="100">
        <f t="shared" si="170"/>
        <v>33.5</v>
      </c>
      <c r="HK42" s="98">
        <v>5</v>
      </c>
      <c r="HL42" s="99"/>
      <c r="HM42" s="99">
        <f t="shared" si="171"/>
        <v>0</v>
      </c>
      <c r="HN42" s="99"/>
      <c r="HO42" s="99">
        <f t="shared" si="172"/>
        <v>0</v>
      </c>
      <c r="HP42" s="99"/>
      <c r="HQ42" s="99">
        <f t="shared" si="173"/>
        <v>0</v>
      </c>
      <c r="HR42" s="99"/>
      <c r="HS42" s="99">
        <f t="shared" si="190"/>
        <v>0</v>
      </c>
      <c r="HT42" s="99">
        <f t="shared" si="174"/>
        <v>0</v>
      </c>
      <c r="HU42" s="100">
        <f t="shared" si="174"/>
        <v>0</v>
      </c>
    </row>
    <row r="43" spans="1:256" s="99" customFormat="1" x14ac:dyDescent="0.25">
      <c r="A43" s="98">
        <v>4</v>
      </c>
      <c r="B43" s="99">
        <f t="shared" si="102"/>
        <v>17</v>
      </c>
      <c r="C43" s="99">
        <f t="shared" si="102"/>
        <v>151.70000000000002</v>
      </c>
      <c r="D43" s="99">
        <f t="shared" si="102"/>
        <v>0</v>
      </c>
      <c r="E43" s="99">
        <f t="shared" si="102"/>
        <v>0</v>
      </c>
      <c r="F43" s="99">
        <f t="shared" si="102"/>
        <v>0</v>
      </c>
      <c r="G43" s="99">
        <f t="shared" si="102"/>
        <v>0</v>
      </c>
      <c r="H43" s="99">
        <f t="shared" si="102"/>
        <v>0</v>
      </c>
      <c r="I43" s="99">
        <f t="shared" si="102"/>
        <v>0</v>
      </c>
      <c r="J43" s="99">
        <f t="shared" si="102"/>
        <v>17</v>
      </c>
      <c r="K43" s="100">
        <f t="shared" si="102"/>
        <v>151.70000000000002</v>
      </c>
      <c r="L43" s="101"/>
      <c r="M43" s="101"/>
      <c r="N43" s="102"/>
      <c r="O43" s="98">
        <v>4</v>
      </c>
      <c r="P43" s="99">
        <v>2</v>
      </c>
      <c r="Q43" s="99">
        <f t="shared" si="103"/>
        <v>17.899999999999999</v>
      </c>
      <c r="S43" s="99">
        <f t="shared" si="104"/>
        <v>0</v>
      </c>
      <c r="U43" s="99">
        <f t="shared" si="105"/>
        <v>0</v>
      </c>
      <c r="W43" s="99">
        <f t="shared" si="176"/>
        <v>0</v>
      </c>
      <c r="X43" s="99">
        <f t="shared" si="106"/>
        <v>2</v>
      </c>
      <c r="Y43" s="100">
        <f t="shared" si="106"/>
        <v>17.899999999999999</v>
      </c>
      <c r="Z43" s="103"/>
      <c r="AA43" s="98">
        <v>4</v>
      </c>
      <c r="AC43" s="99">
        <f t="shared" si="107"/>
        <v>0</v>
      </c>
      <c r="AE43" s="99">
        <f t="shared" si="108"/>
        <v>0</v>
      </c>
      <c r="AG43" s="99">
        <f t="shared" si="109"/>
        <v>0</v>
      </c>
      <c r="AI43" s="99">
        <f t="shared" si="177"/>
        <v>0</v>
      </c>
      <c r="AJ43" s="99">
        <f t="shared" si="110"/>
        <v>0</v>
      </c>
      <c r="AK43" s="100">
        <f t="shared" si="110"/>
        <v>0</v>
      </c>
      <c r="AL43" s="103"/>
      <c r="AM43" s="98">
        <v>4</v>
      </c>
      <c r="AN43" s="99">
        <v>0</v>
      </c>
      <c r="AO43" s="99">
        <f t="shared" si="111"/>
        <v>0</v>
      </c>
      <c r="AQ43" s="99">
        <f t="shared" si="112"/>
        <v>0</v>
      </c>
      <c r="AS43" s="99">
        <f t="shared" si="113"/>
        <v>0</v>
      </c>
      <c r="AU43" s="99">
        <f t="shared" si="178"/>
        <v>0</v>
      </c>
      <c r="AV43" s="99">
        <f t="shared" si="114"/>
        <v>0</v>
      </c>
      <c r="AW43" s="100">
        <f t="shared" si="114"/>
        <v>0</v>
      </c>
      <c r="AX43" s="103"/>
      <c r="AY43" s="98">
        <v>4</v>
      </c>
      <c r="BA43" s="104">
        <f t="shared" si="115"/>
        <v>0</v>
      </c>
      <c r="BC43" s="104">
        <f t="shared" si="175"/>
        <v>0</v>
      </c>
      <c r="BE43" s="99">
        <f t="shared" si="116"/>
        <v>0</v>
      </c>
      <c r="BG43" s="99">
        <f t="shared" si="179"/>
        <v>0</v>
      </c>
      <c r="BH43" s="99">
        <f t="shared" si="117"/>
        <v>0</v>
      </c>
      <c r="BI43" s="100">
        <f t="shared" si="117"/>
        <v>0</v>
      </c>
      <c r="BJ43" s="103"/>
      <c r="BK43" s="70">
        <v>4</v>
      </c>
      <c r="BL43" s="106">
        <v>1</v>
      </c>
      <c r="BM43" s="107">
        <f t="shared" si="118"/>
        <v>8.9</v>
      </c>
      <c r="BN43" s="108"/>
      <c r="BO43" s="107">
        <f t="shared" si="119"/>
        <v>0</v>
      </c>
      <c r="BP43" s="108"/>
      <c r="BQ43" s="107">
        <f t="shared" si="120"/>
        <v>0</v>
      </c>
      <c r="BR43" s="106"/>
      <c r="BS43" s="107">
        <f t="shared" si="180"/>
        <v>0</v>
      </c>
      <c r="BT43" s="108">
        <f t="shared" si="121"/>
        <v>1</v>
      </c>
      <c r="BU43" s="137">
        <f t="shared" si="121"/>
        <v>8.9</v>
      </c>
      <c r="BV43" s="103"/>
      <c r="BW43" s="110">
        <v>4</v>
      </c>
      <c r="BX43" s="111"/>
      <c r="BY43" s="111">
        <f t="shared" si="122"/>
        <v>0</v>
      </c>
      <c r="BZ43" s="111"/>
      <c r="CA43" s="111">
        <f t="shared" si="123"/>
        <v>0</v>
      </c>
      <c r="CB43" s="111"/>
      <c r="CC43" s="111">
        <f t="shared" si="124"/>
        <v>0</v>
      </c>
      <c r="CD43" s="111"/>
      <c r="CE43" s="111">
        <f t="shared" si="181"/>
        <v>0</v>
      </c>
      <c r="CF43" s="111">
        <f t="shared" si="125"/>
        <v>0</v>
      </c>
      <c r="CG43" s="112">
        <f t="shared" si="125"/>
        <v>0</v>
      </c>
      <c r="CH43" s="103"/>
      <c r="CI43" s="98">
        <v>4</v>
      </c>
      <c r="CK43" s="99">
        <f t="shared" si="126"/>
        <v>0</v>
      </c>
      <c r="CM43" s="99">
        <f t="shared" si="127"/>
        <v>0</v>
      </c>
      <c r="CO43" s="99">
        <f t="shared" si="128"/>
        <v>0</v>
      </c>
      <c r="CQ43" s="99">
        <f t="shared" si="182"/>
        <v>0</v>
      </c>
      <c r="CR43" s="99">
        <f t="shared" si="129"/>
        <v>0</v>
      </c>
      <c r="CS43" s="100">
        <f t="shared" si="129"/>
        <v>0</v>
      </c>
      <c r="CT43" s="103"/>
      <c r="CU43" s="68">
        <v>4</v>
      </c>
      <c r="CV43" s="113">
        <v>2</v>
      </c>
      <c r="CW43" s="114">
        <f t="shared" si="130"/>
        <v>17.899999999999999</v>
      </c>
      <c r="CX43" s="113"/>
      <c r="CY43" s="114">
        <f t="shared" si="131"/>
        <v>0</v>
      </c>
      <c r="CZ43" s="113"/>
      <c r="DA43" s="114">
        <f t="shared" si="132"/>
        <v>0</v>
      </c>
      <c r="DB43" s="113"/>
      <c r="DC43" s="114">
        <f t="shared" si="183"/>
        <v>0</v>
      </c>
      <c r="DD43" s="113">
        <f t="shared" si="133"/>
        <v>2</v>
      </c>
      <c r="DE43" s="115">
        <f t="shared" si="133"/>
        <v>17.899999999999999</v>
      </c>
      <c r="DF43" s="103"/>
      <c r="DG43" s="116">
        <v>4</v>
      </c>
      <c r="DH43" s="117">
        <v>1</v>
      </c>
      <c r="DI43" s="117">
        <f t="shared" si="134"/>
        <v>8.9</v>
      </c>
      <c r="DJ43" s="117"/>
      <c r="DK43" s="117">
        <f t="shared" si="135"/>
        <v>0</v>
      </c>
      <c r="DL43" s="117"/>
      <c r="DM43" s="117">
        <f t="shared" si="136"/>
        <v>0</v>
      </c>
      <c r="DN43" s="117"/>
      <c r="DO43" s="117">
        <f t="shared" si="137"/>
        <v>0</v>
      </c>
      <c r="DP43" s="117">
        <f t="shared" si="138"/>
        <v>1</v>
      </c>
      <c r="DQ43" s="118">
        <f t="shared" si="138"/>
        <v>8.9</v>
      </c>
      <c r="DR43" s="103"/>
      <c r="DS43" s="116">
        <v>4</v>
      </c>
      <c r="DT43" s="117"/>
      <c r="DU43" s="117">
        <f t="shared" si="139"/>
        <v>0</v>
      </c>
      <c r="DV43" s="117"/>
      <c r="DW43" s="117">
        <f t="shared" si="140"/>
        <v>0</v>
      </c>
      <c r="DX43" s="117"/>
      <c r="DY43" s="117">
        <f t="shared" si="141"/>
        <v>0</v>
      </c>
      <c r="DZ43" s="117"/>
      <c r="EA43" s="117">
        <f t="shared" si="184"/>
        <v>0</v>
      </c>
      <c r="EB43" s="117">
        <f t="shared" si="142"/>
        <v>0</v>
      </c>
      <c r="EC43" s="118">
        <f t="shared" si="142"/>
        <v>0</v>
      </c>
      <c r="ED43" s="103"/>
      <c r="EE43" s="98">
        <v>4</v>
      </c>
      <c r="EG43" s="99">
        <f t="shared" si="143"/>
        <v>0</v>
      </c>
      <c r="EI43" s="99">
        <f t="shared" si="144"/>
        <v>0</v>
      </c>
      <c r="EK43" s="99">
        <f t="shared" si="145"/>
        <v>0</v>
      </c>
      <c r="EM43" s="134">
        <f t="shared" si="146"/>
        <v>0</v>
      </c>
      <c r="EN43" s="99">
        <f t="shared" si="147"/>
        <v>0</v>
      </c>
      <c r="EO43" s="100">
        <f t="shared" si="147"/>
        <v>0</v>
      </c>
      <c r="EP43" s="103"/>
      <c r="EQ43" s="119">
        <v>4</v>
      </c>
      <c r="ER43" s="120">
        <v>3</v>
      </c>
      <c r="ES43" s="121">
        <f t="shared" si="148"/>
        <v>26.8</v>
      </c>
      <c r="ET43" s="120"/>
      <c r="EU43" s="121">
        <f t="shared" si="149"/>
        <v>0</v>
      </c>
      <c r="EV43" s="120"/>
      <c r="EW43" s="121">
        <f t="shared" si="150"/>
        <v>0</v>
      </c>
      <c r="EX43" s="120"/>
      <c r="EY43" s="121">
        <f t="shared" si="185"/>
        <v>0</v>
      </c>
      <c r="EZ43" s="120">
        <f t="shared" si="151"/>
        <v>3</v>
      </c>
      <c r="FA43" s="122">
        <f t="shared" si="151"/>
        <v>26.8</v>
      </c>
      <c r="FB43" s="103"/>
      <c r="FC43" s="110">
        <v>4</v>
      </c>
      <c r="FD43" s="111"/>
      <c r="FE43" s="111">
        <f t="shared" si="152"/>
        <v>0</v>
      </c>
      <c r="FF43" s="111"/>
      <c r="FG43" s="111">
        <f t="shared" si="153"/>
        <v>0</v>
      </c>
      <c r="FH43" s="111"/>
      <c r="FI43" s="111">
        <f t="shared" si="154"/>
        <v>0</v>
      </c>
      <c r="FJ43" s="111"/>
      <c r="FK43" s="111">
        <f t="shared" si="186"/>
        <v>0</v>
      </c>
      <c r="FL43" s="111">
        <f t="shared" si="155"/>
        <v>0</v>
      </c>
      <c r="FM43" s="112">
        <f t="shared" si="155"/>
        <v>0</v>
      </c>
      <c r="FN43" s="103"/>
      <c r="FO43" s="98">
        <v>4</v>
      </c>
      <c r="FP43" s="99">
        <v>1</v>
      </c>
      <c r="FQ43" s="99">
        <f t="shared" si="156"/>
        <v>8.9</v>
      </c>
      <c r="FS43" s="99">
        <f t="shared" si="157"/>
        <v>0</v>
      </c>
      <c r="FU43" s="99">
        <f t="shared" si="158"/>
        <v>0</v>
      </c>
      <c r="FW43" s="99">
        <f t="shared" si="187"/>
        <v>0</v>
      </c>
      <c r="FX43" s="99">
        <f t="shared" si="159"/>
        <v>1</v>
      </c>
      <c r="FY43" s="100">
        <f t="shared" si="159"/>
        <v>8.9</v>
      </c>
      <c r="FZ43" s="103"/>
      <c r="GA43" s="123">
        <v>4</v>
      </c>
      <c r="GB43" s="104">
        <v>1</v>
      </c>
      <c r="GC43" s="99">
        <f t="shared" si="160"/>
        <v>8.9</v>
      </c>
      <c r="GD43" s="104">
        <v>0</v>
      </c>
      <c r="GE43" s="99">
        <f t="shared" si="161"/>
        <v>0</v>
      </c>
      <c r="GF43" s="104">
        <v>0</v>
      </c>
      <c r="GG43" s="104">
        <v>0</v>
      </c>
      <c r="GH43" s="104">
        <v>0</v>
      </c>
      <c r="GI43" s="104">
        <v>0</v>
      </c>
      <c r="GJ43" s="99">
        <f t="shared" si="162"/>
        <v>1</v>
      </c>
      <c r="GK43" s="100">
        <f t="shared" si="162"/>
        <v>8.9</v>
      </c>
      <c r="GL43" s="103"/>
      <c r="GM43" s="98">
        <v>4</v>
      </c>
      <c r="GN43" s="99">
        <v>5</v>
      </c>
      <c r="GO43" s="99">
        <f t="shared" si="163"/>
        <v>44.6</v>
      </c>
      <c r="GQ43" s="99">
        <f t="shared" si="164"/>
        <v>0</v>
      </c>
      <c r="GS43" s="99">
        <f t="shared" si="165"/>
        <v>0</v>
      </c>
      <c r="GU43" s="99">
        <f t="shared" si="188"/>
        <v>0</v>
      </c>
      <c r="GV43" s="99">
        <f t="shared" si="166"/>
        <v>5</v>
      </c>
      <c r="GW43" s="100">
        <f t="shared" si="166"/>
        <v>44.6</v>
      </c>
      <c r="GX43" s="103"/>
      <c r="GY43" s="98">
        <v>4</v>
      </c>
      <c r="GZ43" s="99">
        <v>1</v>
      </c>
      <c r="HA43" s="99">
        <f t="shared" si="167"/>
        <v>8.9</v>
      </c>
      <c r="HC43" s="99">
        <f t="shared" si="168"/>
        <v>0</v>
      </c>
      <c r="HE43" s="99">
        <f t="shared" si="169"/>
        <v>0</v>
      </c>
      <c r="HG43" s="99">
        <f t="shared" si="189"/>
        <v>0</v>
      </c>
      <c r="HH43" s="99">
        <f t="shared" si="170"/>
        <v>1</v>
      </c>
      <c r="HI43" s="100">
        <f t="shared" si="170"/>
        <v>8.9</v>
      </c>
      <c r="HJ43" s="103"/>
      <c r="HK43" s="98">
        <v>4</v>
      </c>
      <c r="HM43" s="99">
        <f t="shared" si="171"/>
        <v>0</v>
      </c>
      <c r="HO43" s="99">
        <f t="shared" si="172"/>
        <v>0</v>
      </c>
      <c r="HQ43" s="99">
        <f t="shared" si="173"/>
        <v>0</v>
      </c>
      <c r="HS43" s="99">
        <f t="shared" si="190"/>
        <v>0</v>
      </c>
      <c r="HT43" s="99">
        <f t="shared" si="174"/>
        <v>0</v>
      </c>
      <c r="HU43" s="100">
        <f t="shared" si="174"/>
        <v>0</v>
      </c>
      <c r="HV43" s="103"/>
      <c r="HW43" s="103"/>
      <c r="HX43" s="103"/>
      <c r="HY43" s="103"/>
      <c r="HZ43" s="103"/>
      <c r="IA43" s="103"/>
      <c r="IB43" s="103"/>
      <c r="IC43" s="103"/>
      <c r="ID43" s="103"/>
      <c r="IE43" s="103"/>
      <c r="IF43" s="103"/>
      <c r="IG43" s="103"/>
      <c r="IH43" s="103"/>
      <c r="II43" s="103"/>
      <c r="IJ43" s="103"/>
      <c r="IK43" s="103"/>
      <c r="IL43" s="103"/>
      <c r="IM43" s="103"/>
      <c r="IN43" s="103"/>
      <c r="IO43" s="103"/>
      <c r="IP43" s="103"/>
      <c r="IQ43" s="103"/>
      <c r="IR43" s="103"/>
      <c r="IS43" s="103"/>
      <c r="IT43" s="103"/>
      <c r="IU43" s="103"/>
      <c r="IV43" s="103"/>
    </row>
    <row r="44" spans="1:256" s="99" customFormat="1" x14ac:dyDescent="0.25">
      <c r="A44" s="98">
        <v>3</v>
      </c>
      <c r="B44" s="99">
        <f t="shared" si="102"/>
        <v>9</v>
      </c>
      <c r="C44" s="99">
        <f t="shared" si="102"/>
        <v>60.300000000000004</v>
      </c>
      <c r="D44" s="99">
        <f t="shared" si="102"/>
        <v>0</v>
      </c>
      <c r="E44" s="99">
        <f t="shared" si="102"/>
        <v>0</v>
      </c>
      <c r="F44" s="99">
        <f t="shared" si="102"/>
        <v>0</v>
      </c>
      <c r="G44" s="99">
        <f t="shared" si="102"/>
        <v>0</v>
      </c>
      <c r="H44" s="99">
        <f t="shared" si="102"/>
        <v>0</v>
      </c>
      <c r="I44" s="99">
        <f t="shared" si="102"/>
        <v>0</v>
      </c>
      <c r="J44" s="99">
        <f t="shared" si="102"/>
        <v>9</v>
      </c>
      <c r="K44" s="100">
        <f t="shared" si="102"/>
        <v>60.300000000000004</v>
      </c>
      <c r="L44" s="101"/>
      <c r="M44" s="101"/>
      <c r="N44" s="102"/>
      <c r="O44" s="98">
        <v>3</v>
      </c>
      <c r="P44" s="99">
        <v>2</v>
      </c>
      <c r="Q44" s="99">
        <f t="shared" si="103"/>
        <v>13.4</v>
      </c>
      <c r="S44" s="99">
        <f t="shared" si="104"/>
        <v>0</v>
      </c>
      <c r="U44" s="99">
        <f t="shared" si="105"/>
        <v>0</v>
      </c>
      <c r="W44" s="99">
        <f t="shared" si="176"/>
        <v>0</v>
      </c>
      <c r="X44" s="99">
        <f t="shared" si="106"/>
        <v>2</v>
      </c>
      <c r="Y44" s="100">
        <f t="shared" si="106"/>
        <v>13.4</v>
      </c>
      <c r="Z44" s="103"/>
      <c r="AA44" s="98">
        <v>3</v>
      </c>
      <c r="AC44" s="99">
        <f t="shared" si="107"/>
        <v>0</v>
      </c>
      <c r="AE44" s="99">
        <f t="shared" si="108"/>
        <v>0</v>
      </c>
      <c r="AG44" s="99">
        <f t="shared" si="109"/>
        <v>0</v>
      </c>
      <c r="AI44" s="99">
        <f t="shared" si="177"/>
        <v>0</v>
      </c>
      <c r="AJ44" s="99">
        <f t="shared" si="110"/>
        <v>0</v>
      </c>
      <c r="AK44" s="100">
        <f t="shared" si="110"/>
        <v>0</v>
      </c>
      <c r="AL44" s="103"/>
      <c r="AM44" s="98">
        <v>3</v>
      </c>
      <c r="AN44" s="99">
        <v>0</v>
      </c>
      <c r="AO44" s="99">
        <f t="shared" si="111"/>
        <v>0</v>
      </c>
      <c r="AQ44" s="99">
        <f t="shared" si="112"/>
        <v>0</v>
      </c>
      <c r="AS44" s="99">
        <f t="shared" si="113"/>
        <v>0</v>
      </c>
      <c r="AU44" s="99">
        <f t="shared" si="178"/>
        <v>0</v>
      </c>
      <c r="AV44" s="99">
        <f t="shared" si="114"/>
        <v>0</v>
      </c>
      <c r="AW44" s="100">
        <f t="shared" si="114"/>
        <v>0</v>
      </c>
      <c r="AX44" s="103"/>
      <c r="AY44" s="98">
        <v>3</v>
      </c>
      <c r="BA44" s="104">
        <f t="shared" si="115"/>
        <v>0</v>
      </c>
      <c r="BC44" s="104">
        <f t="shared" si="175"/>
        <v>0</v>
      </c>
      <c r="BE44" s="99">
        <f t="shared" si="116"/>
        <v>0</v>
      </c>
      <c r="BG44" s="99">
        <f t="shared" si="179"/>
        <v>0</v>
      </c>
      <c r="BH44" s="99">
        <f t="shared" si="117"/>
        <v>0</v>
      </c>
      <c r="BI44" s="100">
        <f t="shared" si="117"/>
        <v>0</v>
      </c>
      <c r="BJ44" s="103"/>
      <c r="BK44" s="70">
        <v>3</v>
      </c>
      <c r="BL44" s="106">
        <v>2</v>
      </c>
      <c r="BM44" s="107">
        <f t="shared" si="118"/>
        <v>13.4</v>
      </c>
      <c r="BN44" s="108"/>
      <c r="BO44" s="107">
        <f t="shared" si="119"/>
        <v>0</v>
      </c>
      <c r="BP44" s="108"/>
      <c r="BQ44" s="107">
        <f t="shared" si="120"/>
        <v>0</v>
      </c>
      <c r="BR44" s="106"/>
      <c r="BS44" s="107">
        <f t="shared" si="180"/>
        <v>0</v>
      </c>
      <c r="BT44" s="108">
        <f t="shared" si="121"/>
        <v>2</v>
      </c>
      <c r="BU44" s="109">
        <f t="shared" si="121"/>
        <v>13.4</v>
      </c>
      <c r="BV44" s="103"/>
      <c r="BW44" s="110">
        <v>3</v>
      </c>
      <c r="BX44" s="111"/>
      <c r="BY44" s="111">
        <f t="shared" si="122"/>
        <v>0</v>
      </c>
      <c r="BZ44" s="111"/>
      <c r="CA44" s="111">
        <f t="shared" si="123"/>
        <v>0</v>
      </c>
      <c r="CB44" s="111"/>
      <c r="CC44" s="111">
        <f t="shared" si="124"/>
        <v>0</v>
      </c>
      <c r="CD44" s="111"/>
      <c r="CE44" s="111">
        <f t="shared" si="181"/>
        <v>0</v>
      </c>
      <c r="CF44" s="111">
        <f t="shared" si="125"/>
        <v>0</v>
      </c>
      <c r="CG44" s="112">
        <f t="shared" si="125"/>
        <v>0</v>
      </c>
      <c r="CH44" s="103"/>
      <c r="CI44" s="98">
        <v>3</v>
      </c>
      <c r="CK44" s="99">
        <f t="shared" si="126"/>
        <v>0</v>
      </c>
      <c r="CM44" s="99">
        <f t="shared" si="127"/>
        <v>0</v>
      </c>
      <c r="CO44" s="99">
        <f t="shared" si="128"/>
        <v>0</v>
      </c>
      <c r="CQ44" s="99">
        <f t="shared" si="182"/>
        <v>0</v>
      </c>
      <c r="CR44" s="99">
        <f t="shared" si="129"/>
        <v>0</v>
      </c>
      <c r="CS44" s="100">
        <f t="shared" si="129"/>
        <v>0</v>
      </c>
      <c r="CT44" s="103"/>
      <c r="CU44" s="68">
        <v>3</v>
      </c>
      <c r="CV44" s="113">
        <v>1</v>
      </c>
      <c r="CW44" s="114">
        <f t="shared" si="130"/>
        <v>6.7</v>
      </c>
      <c r="CX44" s="113"/>
      <c r="CY44" s="114">
        <f t="shared" si="131"/>
        <v>0</v>
      </c>
      <c r="CZ44" s="113"/>
      <c r="DA44" s="114">
        <f t="shared" si="132"/>
        <v>0</v>
      </c>
      <c r="DB44" s="113"/>
      <c r="DC44" s="114">
        <f t="shared" si="183"/>
        <v>0</v>
      </c>
      <c r="DD44" s="113">
        <f t="shared" si="133"/>
        <v>1</v>
      </c>
      <c r="DE44" s="115">
        <f t="shared" si="133"/>
        <v>6.7</v>
      </c>
      <c r="DF44" s="103"/>
      <c r="DG44" s="116">
        <v>3</v>
      </c>
      <c r="DH44" s="117">
        <v>0</v>
      </c>
      <c r="DI44" s="117">
        <f t="shared" si="134"/>
        <v>0</v>
      </c>
      <c r="DJ44" s="117"/>
      <c r="DK44" s="117">
        <f t="shared" si="135"/>
        <v>0</v>
      </c>
      <c r="DL44" s="117"/>
      <c r="DM44" s="117">
        <f t="shared" si="136"/>
        <v>0</v>
      </c>
      <c r="DN44" s="117"/>
      <c r="DO44" s="117">
        <f t="shared" si="137"/>
        <v>0</v>
      </c>
      <c r="DP44" s="117">
        <f t="shared" si="138"/>
        <v>0</v>
      </c>
      <c r="DQ44" s="118">
        <f t="shared" si="138"/>
        <v>0</v>
      </c>
      <c r="DR44" s="103"/>
      <c r="DS44" s="116">
        <v>3</v>
      </c>
      <c r="DT44" s="117"/>
      <c r="DU44" s="117">
        <f t="shared" si="139"/>
        <v>0</v>
      </c>
      <c r="DV44" s="117"/>
      <c r="DW44" s="117">
        <f t="shared" si="140"/>
        <v>0</v>
      </c>
      <c r="DX44" s="117"/>
      <c r="DY44" s="117">
        <f t="shared" si="141"/>
        <v>0</v>
      </c>
      <c r="DZ44" s="117"/>
      <c r="EA44" s="117">
        <f t="shared" si="184"/>
        <v>0</v>
      </c>
      <c r="EB44" s="117">
        <f t="shared" si="142"/>
        <v>0</v>
      </c>
      <c r="EC44" s="118">
        <f t="shared" si="142"/>
        <v>0</v>
      </c>
      <c r="ED44" s="103"/>
      <c r="EE44" s="98">
        <v>3</v>
      </c>
      <c r="EG44" s="99">
        <f t="shared" si="143"/>
        <v>0</v>
      </c>
      <c r="EI44" s="99">
        <f t="shared" si="144"/>
        <v>0</v>
      </c>
      <c r="EK44" s="99">
        <f t="shared" si="145"/>
        <v>0</v>
      </c>
      <c r="EM44" s="134">
        <f t="shared" si="146"/>
        <v>0</v>
      </c>
      <c r="EN44" s="99">
        <f t="shared" si="147"/>
        <v>0</v>
      </c>
      <c r="EO44" s="100">
        <f t="shared" si="147"/>
        <v>0</v>
      </c>
      <c r="EP44" s="103"/>
      <c r="EQ44" s="119">
        <v>3</v>
      </c>
      <c r="ER44" s="120"/>
      <c r="ES44" s="121">
        <f t="shared" si="148"/>
        <v>0</v>
      </c>
      <c r="ET44" s="120"/>
      <c r="EU44" s="121">
        <f t="shared" si="149"/>
        <v>0</v>
      </c>
      <c r="EV44" s="120"/>
      <c r="EW44" s="121">
        <f t="shared" si="150"/>
        <v>0</v>
      </c>
      <c r="EX44" s="120"/>
      <c r="EY44" s="121">
        <f t="shared" si="185"/>
        <v>0</v>
      </c>
      <c r="EZ44" s="120">
        <f t="shared" si="151"/>
        <v>0</v>
      </c>
      <c r="FA44" s="122">
        <f t="shared" si="151"/>
        <v>0</v>
      </c>
      <c r="FB44" s="103"/>
      <c r="FC44" s="110">
        <v>3</v>
      </c>
      <c r="FD44" s="111"/>
      <c r="FE44" s="111">
        <f t="shared" si="152"/>
        <v>0</v>
      </c>
      <c r="FF44" s="111"/>
      <c r="FG44" s="111">
        <f t="shared" si="153"/>
        <v>0</v>
      </c>
      <c r="FH44" s="111"/>
      <c r="FI44" s="111">
        <f t="shared" si="154"/>
        <v>0</v>
      </c>
      <c r="FJ44" s="111"/>
      <c r="FK44" s="111">
        <f t="shared" si="186"/>
        <v>0</v>
      </c>
      <c r="FL44" s="111">
        <f t="shared" si="155"/>
        <v>0</v>
      </c>
      <c r="FM44" s="112">
        <f t="shared" si="155"/>
        <v>0</v>
      </c>
      <c r="FN44" s="103"/>
      <c r="FO44" s="98">
        <v>3</v>
      </c>
      <c r="FQ44" s="99">
        <f t="shared" si="156"/>
        <v>0</v>
      </c>
      <c r="FS44" s="99">
        <f t="shared" si="157"/>
        <v>0</v>
      </c>
      <c r="FU44" s="99">
        <f t="shared" si="158"/>
        <v>0</v>
      </c>
      <c r="FW44" s="99">
        <f t="shared" si="187"/>
        <v>0</v>
      </c>
      <c r="FX44" s="99">
        <f t="shared" si="159"/>
        <v>0</v>
      </c>
      <c r="FY44" s="100">
        <f t="shared" si="159"/>
        <v>0</v>
      </c>
      <c r="FZ44" s="103"/>
      <c r="GA44" s="123">
        <v>3</v>
      </c>
      <c r="GB44" s="104">
        <v>1</v>
      </c>
      <c r="GC44" s="99">
        <f t="shared" si="160"/>
        <v>6.7</v>
      </c>
      <c r="GD44" s="104">
        <v>0</v>
      </c>
      <c r="GE44" s="99">
        <f t="shared" si="161"/>
        <v>0</v>
      </c>
      <c r="GF44" s="104">
        <v>0</v>
      </c>
      <c r="GG44" s="104">
        <v>0</v>
      </c>
      <c r="GH44" s="104">
        <v>0</v>
      </c>
      <c r="GI44" s="104">
        <v>0</v>
      </c>
      <c r="GJ44" s="99">
        <f t="shared" si="162"/>
        <v>1</v>
      </c>
      <c r="GK44" s="100">
        <f t="shared" si="162"/>
        <v>6.7</v>
      </c>
      <c r="GL44" s="103"/>
      <c r="GM44" s="98">
        <v>3</v>
      </c>
      <c r="GN44" s="99">
        <v>3</v>
      </c>
      <c r="GO44" s="99">
        <f t="shared" si="163"/>
        <v>20.100000000000001</v>
      </c>
      <c r="GQ44" s="99">
        <f t="shared" si="164"/>
        <v>0</v>
      </c>
      <c r="GS44" s="99">
        <f t="shared" si="165"/>
        <v>0</v>
      </c>
      <c r="GU44" s="99">
        <f t="shared" si="188"/>
        <v>0</v>
      </c>
      <c r="GV44" s="99">
        <f t="shared" si="166"/>
        <v>3</v>
      </c>
      <c r="GW44" s="100">
        <f t="shared" si="166"/>
        <v>20.100000000000001</v>
      </c>
      <c r="GX44" s="103"/>
      <c r="GY44" s="98">
        <v>3</v>
      </c>
      <c r="GZ44" s="99">
        <v>0</v>
      </c>
      <c r="HA44" s="99">
        <f t="shared" si="167"/>
        <v>0</v>
      </c>
      <c r="HC44" s="99">
        <f t="shared" si="168"/>
        <v>0</v>
      </c>
      <c r="HE44" s="99">
        <f t="shared" si="169"/>
        <v>0</v>
      </c>
      <c r="HG44" s="99">
        <f t="shared" si="189"/>
        <v>0</v>
      </c>
      <c r="HH44" s="99">
        <f t="shared" si="170"/>
        <v>0</v>
      </c>
      <c r="HI44" s="100">
        <f t="shared" si="170"/>
        <v>0</v>
      </c>
      <c r="HJ44" s="103"/>
      <c r="HK44" s="98">
        <v>3</v>
      </c>
      <c r="HM44" s="99">
        <f t="shared" si="171"/>
        <v>0</v>
      </c>
      <c r="HO44" s="99">
        <f t="shared" si="172"/>
        <v>0</v>
      </c>
      <c r="HQ44" s="99">
        <f t="shared" si="173"/>
        <v>0</v>
      </c>
      <c r="HS44" s="99">
        <f t="shared" si="190"/>
        <v>0</v>
      </c>
      <c r="HT44" s="99">
        <f t="shared" si="174"/>
        <v>0</v>
      </c>
      <c r="HU44" s="100">
        <f t="shared" si="174"/>
        <v>0</v>
      </c>
      <c r="HV44" s="103"/>
      <c r="HW44" s="103"/>
      <c r="HX44" s="103"/>
      <c r="HY44" s="103"/>
      <c r="HZ44" s="103"/>
      <c r="IA44" s="103"/>
      <c r="IB44" s="103"/>
      <c r="IC44" s="103"/>
      <c r="ID44" s="103"/>
      <c r="IE44" s="103"/>
      <c r="IF44" s="103"/>
      <c r="IG44" s="103"/>
      <c r="IH44" s="103"/>
      <c r="II44" s="103"/>
      <c r="IJ44" s="103"/>
      <c r="IK44" s="103"/>
      <c r="IL44" s="103"/>
      <c r="IM44" s="103"/>
      <c r="IN44" s="103"/>
      <c r="IO44" s="103"/>
      <c r="IP44" s="103"/>
      <c r="IQ44" s="103"/>
      <c r="IR44" s="103"/>
      <c r="IS44" s="103"/>
      <c r="IT44" s="103"/>
      <c r="IU44" s="103"/>
      <c r="IV44" s="103"/>
    </row>
    <row r="45" spans="1:256" s="99" customFormat="1" x14ac:dyDescent="0.25">
      <c r="A45" s="98">
        <v>2</v>
      </c>
      <c r="B45" s="99">
        <f t="shared" si="102"/>
        <v>14</v>
      </c>
      <c r="C45" s="99">
        <f t="shared" si="102"/>
        <v>62.5</v>
      </c>
      <c r="D45" s="99">
        <f t="shared" si="102"/>
        <v>0</v>
      </c>
      <c r="E45" s="99">
        <f t="shared" si="102"/>
        <v>0</v>
      </c>
      <c r="F45" s="99">
        <f t="shared" si="102"/>
        <v>0</v>
      </c>
      <c r="G45" s="99">
        <f t="shared" si="102"/>
        <v>0</v>
      </c>
      <c r="H45" s="99">
        <f t="shared" si="102"/>
        <v>0</v>
      </c>
      <c r="I45" s="99">
        <f t="shared" si="102"/>
        <v>0</v>
      </c>
      <c r="J45" s="99">
        <f t="shared" si="102"/>
        <v>14</v>
      </c>
      <c r="K45" s="100">
        <f t="shared" si="102"/>
        <v>62.5</v>
      </c>
      <c r="L45" s="101"/>
      <c r="M45" s="101"/>
      <c r="N45" s="102"/>
      <c r="O45" s="98">
        <v>2</v>
      </c>
      <c r="P45" s="99">
        <v>0</v>
      </c>
      <c r="Q45" s="99">
        <f t="shared" si="103"/>
        <v>0</v>
      </c>
      <c r="S45" s="99">
        <f t="shared" si="104"/>
        <v>0</v>
      </c>
      <c r="U45" s="99">
        <f t="shared" si="105"/>
        <v>0</v>
      </c>
      <c r="W45" s="99">
        <f t="shared" si="176"/>
        <v>0</v>
      </c>
      <c r="X45" s="99">
        <f t="shared" si="106"/>
        <v>0</v>
      </c>
      <c r="Y45" s="100">
        <f t="shared" si="106"/>
        <v>0</v>
      </c>
      <c r="Z45" s="103"/>
      <c r="AA45" s="98">
        <v>2</v>
      </c>
      <c r="AC45" s="99">
        <f t="shared" si="107"/>
        <v>0</v>
      </c>
      <c r="AE45" s="99">
        <f t="shared" si="108"/>
        <v>0</v>
      </c>
      <c r="AG45" s="99">
        <f t="shared" si="109"/>
        <v>0</v>
      </c>
      <c r="AI45" s="99">
        <f t="shared" si="177"/>
        <v>0</v>
      </c>
      <c r="AJ45" s="99">
        <f t="shared" si="110"/>
        <v>0</v>
      </c>
      <c r="AK45" s="100">
        <f t="shared" si="110"/>
        <v>0</v>
      </c>
      <c r="AL45" s="103"/>
      <c r="AM45" s="98">
        <v>2</v>
      </c>
      <c r="AN45" s="99">
        <v>1</v>
      </c>
      <c r="AO45" s="99">
        <f t="shared" si="111"/>
        <v>4.5</v>
      </c>
      <c r="AQ45" s="99">
        <f t="shared" si="112"/>
        <v>0</v>
      </c>
      <c r="AS45" s="99">
        <f t="shared" si="113"/>
        <v>0</v>
      </c>
      <c r="AU45" s="99">
        <f t="shared" si="178"/>
        <v>0</v>
      </c>
      <c r="AV45" s="99">
        <f t="shared" si="114"/>
        <v>1</v>
      </c>
      <c r="AW45" s="100">
        <f t="shared" si="114"/>
        <v>4.5</v>
      </c>
      <c r="AX45" s="103"/>
      <c r="AY45" s="98">
        <v>2</v>
      </c>
      <c r="BA45" s="104">
        <f t="shared" si="115"/>
        <v>0</v>
      </c>
      <c r="BC45" s="104">
        <f t="shared" si="175"/>
        <v>0</v>
      </c>
      <c r="BE45" s="99">
        <f t="shared" si="116"/>
        <v>0</v>
      </c>
      <c r="BG45" s="99">
        <f t="shared" si="179"/>
        <v>0</v>
      </c>
      <c r="BH45" s="99">
        <f t="shared" si="117"/>
        <v>0</v>
      </c>
      <c r="BI45" s="100">
        <f t="shared" si="117"/>
        <v>0</v>
      </c>
      <c r="BJ45" s="103"/>
      <c r="BK45" s="70">
        <v>2</v>
      </c>
      <c r="BL45" s="106">
        <v>0</v>
      </c>
      <c r="BM45" s="107">
        <f t="shared" si="118"/>
        <v>0</v>
      </c>
      <c r="BN45" s="108"/>
      <c r="BO45" s="107">
        <f t="shared" si="119"/>
        <v>0</v>
      </c>
      <c r="BP45" s="108"/>
      <c r="BQ45" s="107">
        <f t="shared" si="120"/>
        <v>0</v>
      </c>
      <c r="BR45" s="106"/>
      <c r="BS45" s="107">
        <f t="shared" si="180"/>
        <v>0</v>
      </c>
      <c r="BT45" s="108">
        <f t="shared" si="121"/>
        <v>0</v>
      </c>
      <c r="BU45" s="109">
        <f t="shared" si="121"/>
        <v>0</v>
      </c>
      <c r="BV45" s="103"/>
      <c r="BW45" s="110">
        <v>2</v>
      </c>
      <c r="BX45" s="111"/>
      <c r="BY45" s="111">
        <f t="shared" si="122"/>
        <v>0</v>
      </c>
      <c r="BZ45" s="111"/>
      <c r="CA45" s="111">
        <f t="shared" si="123"/>
        <v>0</v>
      </c>
      <c r="CB45" s="111"/>
      <c r="CC45" s="111">
        <f t="shared" si="124"/>
        <v>0</v>
      </c>
      <c r="CD45" s="111"/>
      <c r="CE45" s="111">
        <f t="shared" si="181"/>
        <v>0</v>
      </c>
      <c r="CF45" s="111">
        <f t="shared" si="125"/>
        <v>0</v>
      </c>
      <c r="CG45" s="112">
        <f t="shared" si="125"/>
        <v>0</v>
      </c>
      <c r="CH45" s="103"/>
      <c r="CI45" s="98">
        <v>2</v>
      </c>
      <c r="CK45" s="99">
        <f t="shared" si="126"/>
        <v>0</v>
      </c>
      <c r="CM45" s="99">
        <f t="shared" si="127"/>
        <v>0</v>
      </c>
      <c r="CO45" s="99">
        <f t="shared" si="128"/>
        <v>0</v>
      </c>
      <c r="CQ45" s="99">
        <f t="shared" si="182"/>
        <v>0</v>
      </c>
      <c r="CR45" s="99">
        <f t="shared" si="129"/>
        <v>0</v>
      </c>
      <c r="CS45" s="100">
        <f t="shared" si="129"/>
        <v>0</v>
      </c>
      <c r="CT45" s="103"/>
      <c r="CU45" s="68">
        <v>2</v>
      </c>
      <c r="CV45" s="113">
        <v>2</v>
      </c>
      <c r="CW45" s="114">
        <f t="shared" si="130"/>
        <v>8.9</v>
      </c>
      <c r="CX45" s="113"/>
      <c r="CY45" s="114">
        <f t="shared" si="131"/>
        <v>0</v>
      </c>
      <c r="CZ45" s="113"/>
      <c r="DA45" s="114">
        <f t="shared" si="132"/>
        <v>0</v>
      </c>
      <c r="DB45" s="113"/>
      <c r="DC45" s="114">
        <f t="shared" si="183"/>
        <v>0</v>
      </c>
      <c r="DD45" s="113">
        <f t="shared" si="133"/>
        <v>2</v>
      </c>
      <c r="DE45" s="115">
        <f t="shared" si="133"/>
        <v>8.9</v>
      </c>
      <c r="DF45" s="103"/>
      <c r="DG45" s="116">
        <v>2</v>
      </c>
      <c r="DH45" s="117">
        <v>0</v>
      </c>
      <c r="DI45" s="117">
        <f t="shared" si="134"/>
        <v>0</v>
      </c>
      <c r="DJ45" s="117"/>
      <c r="DK45" s="117">
        <f t="shared" si="135"/>
        <v>0</v>
      </c>
      <c r="DL45" s="117"/>
      <c r="DM45" s="117">
        <f t="shared" si="136"/>
        <v>0</v>
      </c>
      <c r="DN45" s="117"/>
      <c r="DO45" s="117">
        <f t="shared" si="137"/>
        <v>0</v>
      </c>
      <c r="DP45" s="117">
        <f t="shared" si="138"/>
        <v>0</v>
      </c>
      <c r="DQ45" s="118">
        <f t="shared" si="138"/>
        <v>0</v>
      </c>
      <c r="DR45" s="103"/>
      <c r="DS45" s="116">
        <v>2</v>
      </c>
      <c r="DT45" s="117"/>
      <c r="DU45" s="117">
        <f t="shared" si="139"/>
        <v>0</v>
      </c>
      <c r="DV45" s="117"/>
      <c r="DW45" s="117">
        <f t="shared" si="140"/>
        <v>0</v>
      </c>
      <c r="DX45" s="117"/>
      <c r="DY45" s="117">
        <f t="shared" si="141"/>
        <v>0</v>
      </c>
      <c r="DZ45" s="117"/>
      <c r="EA45" s="117">
        <f t="shared" si="184"/>
        <v>0</v>
      </c>
      <c r="EB45" s="117">
        <f t="shared" si="142"/>
        <v>0</v>
      </c>
      <c r="EC45" s="118">
        <f t="shared" si="142"/>
        <v>0</v>
      </c>
      <c r="ED45" s="103"/>
      <c r="EE45" s="98">
        <v>2</v>
      </c>
      <c r="EG45" s="99">
        <f t="shared" si="143"/>
        <v>0</v>
      </c>
      <c r="EI45" s="99">
        <f t="shared" si="144"/>
        <v>0</v>
      </c>
      <c r="EK45" s="99">
        <f t="shared" si="145"/>
        <v>0</v>
      </c>
      <c r="EM45" s="134">
        <f t="shared" si="146"/>
        <v>0</v>
      </c>
      <c r="EN45" s="99">
        <f t="shared" si="147"/>
        <v>0</v>
      </c>
      <c r="EO45" s="100">
        <f t="shared" si="147"/>
        <v>0</v>
      </c>
      <c r="EP45" s="103"/>
      <c r="EQ45" s="119">
        <v>2</v>
      </c>
      <c r="ER45" s="120"/>
      <c r="ES45" s="121">
        <f t="shared" si="148"/>
        <v>0</v>
      </c>
      <c r="ET45" s="120"/>
      <c r="EU45" s="121">
        <f t="shared" si="149"/>
        <v>0</v>
      </c>
      <c r="EV45" s="120"/>
      <c r="EW45" s="121">
        <f t="shared" si="150"/>
        <v>0</v>
      </c>
      <c r="EX45" s="120"/>
      <c r="EY45" s="121">
        <f t="shared" si="185"/>
        <v>0</v>
      </c>
      <c r="EZ45" s="120">
        <f t="shared" si="151"/>
        <v>0</v>
      </c>
      <c r="FA45" s="122">
        <f t="shared" si="151"/>
        <v>0</v>
      </c>
      <c r="FB45" s="103"/>
      <c r="FC45" s="110">
        <v>2</v>
      </c>
      <c r="FD45" s="111"/>
      <c r="FE45" s="111">
        <f t="shared" si="152"/>
        <v>0</v>
      </c>
      <c r="FF45" s="111"/>
      <c r="FG45" s="111">
        <f t="shared" si="153"/>
        <v>0</v>
      </c>
      <c r="FH45" s="111"/>
      <c r="FI45" s="111">
        <f t="shared" si="154"/>
        <v>0</v>
      </c>
      <c r="FJ45" s="111"/>
      <c r="FK45" s="111">
        <f t="shared" si="186"/>
        <v>0</v>
      </c>
      <c r="FL45" s="111">
        <f t="shared" si="155"/>
        <v>0</v>
      </c>
      <c r="FM45" s="112">
        <f t="shared" si="155"/>
        <v>0</v>
      </c>
      <c r="FN45" s="103"/>
      <c r="FO45" s="98">
        <v>2</v>
      </c>
      <c r="FQ45" s="99">
        <f t="shared" si="156"/>
        <v>0</v>
      </c>
      <c r="FS45" s="99">
        <f t="shared" si="157"/>
        <v>0</v>
      </c>
      <c r="FU45" s="99">
        <f t="shared" si="158"/>
        <v>0</v>
      </c>
      <c r="FW45" s="99">
        <f t="shared" si="187"/>
        <v>0</v>
      </c>
      <c r="FX45" s="99">
        <f t="shared" si="159"/>
        <v>0</v>
      </c>
      <c r="FY45" s="100">
        <f t="shared" si="159"/>
        <v>0</v>
      </c>
      <c r="FZ45" s="103"/>
      <c r="GA45" s="123">
        <v>2</v>
      </c>
      <c r="GB45" s="104">
        <v>0</v>
      </c>
      <c r="GC45" s="99">
        <f t="shared" si="160"/>
        <v>0</v>
      </c>
      <c r="GD45" s="104">
        <v>0</v>
      </c>
      <c r="GE45" s="99">
        <f t="shared" si="161"/>
        <v>0</v>
      </c>
      <c r="GF45" s="104">
        <v>0</v>
      </c>
      <c r="GG45" s="104">
        <v>0</v>
      </c>
      <c r="GH45" s="104">
        <v>0</v>
      </c>
      <c r="GI45" s="104">
        <v>0</v>
      </c>
      <c r="GJ45" s="99">
        <f t="shared" si="162"/>
        <v>0</v>
      </c>
      <c r="GK45" s="100">
        <f t="shared" si="162"/>
        <v>0</v>
      </c>
      <c r="GL45" s="103"/>
      <c r="GM45" s="98">
        <v>2</v>
      </c>
      <c r="GN45" s="99">
        <v>11</v>
      </c>
      <c r="GO45" s="99">
        <f t="shared" si="163"/>
        <v>49.1</v>
      </c>
      <c r="GQ45" s="99">
        <f t="shared" si="164"/>
        <v>0</v>
      </c>
      <c r="GS45" s="99">
        <f t="shared" si="165"/>
        <v>0</v>
      </c>
      <c r="GU45" s="99">
        <f t="shared" si="188"/>
        <v>0</v>
      </c>
      <c r="GV45" s="99">
        <f t="shared" si="166"/>
        <v>11</v>
      </c>
      <c r="GW45" s="100">
        <f t="shared" si="166"/>
        <v>49.1</v>
      </c>
      <c r="GX45" s="103"/>
      <c r="GY45" s="98">
        <v>2</v>
      </c>
      <c r="GZ45" s="99">
        <v>0</v>
      </c>
      <c r="HA45" s="99">
        <f t="shared" si="167"/>
        <v>0</v>
      </c>
      <c r="HC45" s="99">
        <f t="shared" si="168"/>
        <v>0</v>
      </c>
      <c r="HE45" s="99">
        <f t="shared" si="169"/>
        <v>0</v>
      </c>
      <c r="HG45" s="99">
        <f t="shared" si="189"/>
        <v>0</v>
      </c>
      <c r="HH45" s="99">
        <f t="shared" si="170"/>
        <v>0</v>
      </c>
      <c r="HI45" s="100">
        <f t="shared" si="170"/>
        <v>0</v>
      </c>
      <c r="HJ45" s="103"/>
      <c r="HK45" s="98">
        <v>2</v>
      </c>
      <c r="HM45" s="99">
        <f t="shared" si="171"/>
        <v>0</v>
      </c>
      <c r="HO45" s="99">
        <f t="shared" si="172"/>
        <v>0</v>
      </c>
      <c r="HQ45" s="99">
        <f t="shared" si="173"/>
        <v>0</v>
      </c>
      <c r="HS45" s="99">
        <f t="shared" si="190"/>
        <v>0</v>
      </c>
      <c r="HT45" s="99">
        <f t="shared" si="174"/>
        <v>0</v>
      </c>
      <c r="HU45" s="100">
        <f t="shared" si="174"/>
        <v>0</v>
      </c>
      <c r="HV45" s="103"/>
      <c r="HW45" s="103"/>
      <c r="HX45" s="103"/>
      <c r="HY45" s="103"/>
      <c r="HZ45" s="103"/>
      <c r="IA45" s="103"/>
      <c r="IB45" s="103"/>
      <c r="IC45" s="103"/>
      <c r="ID45" s="103"/>
      <c r="IE45" s="103"/>
      <c r="IF45" s="103"/>
      <c r="IG45" s="103"/>
      <c r="IH45" s="103"/>
      <c r="II45" s="103"/>
      <c r="IJ45" s="103"/>
      <c r="IK45" s="103"/>
      <c r="IL45" s="103"/>
      <c r="IM45" s="103"/>
      <c r="IN45" s="103"/>
      <c r="IO45" s="103"/>
      <c r="IP45" s="103"/>
      <c r="IQ45" s="103"/>
      <c r="IR45" s="103"/>
      <c r="IS45" s="103"/>
      <c r="IT45" s="103"/>
      <c r="IU45" s="103"/>
      <c r="IV45" s="103"/>
    </row>
    <row r="46" spans="1:256" s="103" customFormat="1" x14ac:dyDescent="0.25">
      <c r="A46" s="125" t="s">
        <v>159</v>
      </c>
      <c r="B46" s="99">
        <f t="shared" ref="B46:K46" si="191">SUM(B33:B45)</f>
        <v>2329</v>
      </c>
      <c r="C46" s="99">
        <f t="shared" si="191"/>
        <v>66447.299999999988</v>
      </c>
      <c r="D46" s="99">
        <f t="shared" si="191"/>
        <v>33</v>
      </c>
      <c r="E46" s="99">
        <f t="shared" si="191"/>
        <v>901.7</v>
      </c>
      <c r="F46" s="99">
        <f t="shared" si="191"/>
        <v>15</v>
      </c>
      <c r="G46" s="99">
        <f t="shared" si="191"/>
        <v>450.8</v>
      </c>
      <c r="H46" s="99">
        <f t="shared" si="191"/>
        <v>8</v>
      </c>
      <c r="I46" s="99">
        <f t="shared" si="191"/>
        <v>231.5</v>
      </c>
      <c r="J46" s="99">
        <f t="shared" si="191"/>
        <v>2385</v>
      </c>
      <c r="K46" s="100">
        <f t="shared" si="191"/>
        <v>68031.299999999988</v>
      </c>
      <c r="L46" s="101">
        <f>X46+AJ46+AV46+BH46+BT46+CF46+CR46+DD46+DP46+EB46+EN46+EZ46+FL46+FX46+GJ46+GV46+HH46+HT46</f>
        <v>2385</v>
      </c>
      <c r="M46" s="101">
        <f>Y46+AK46+AW46+BI46+BU46+CG46+CS46+DE46+DQ46+EC46+EO46+FA46+FM46+FY46+GK46+GW46+HI46+HU46</f>
        <v>68031.299999999988</v>
      </c>
      <c r="N46" s="102"/>
      <c r="O46" s="125" t="s">
        <v>159</v>
      </c>
      <c r="P46" s="99">
        <f t="shared" ref="P46:Y46" si="192">SUM(P33:P45)</f>
        <v>40</v>
      </c>
      <c r="Q46" s="99">
        <f t="shared" si="192"/>
        <v>801.30000000000007</v>
      </c>
      <c r="R46" s="99">
        <f t="shared" si="192"/>
        <v>0</v>
      </c>
      <c r="S46" s="99">
        <f t="shared" si="192"/>
        <v>0</v>
      </c>
      <c r="T46" s="99">
        <f t="shared" si="192"/>
        <v>0</v>
      </c>
      <c r="U46" s="99">
        <f t="shared" si="192"/>
        <v>0</v>
      </c>
      <c r="V46" s="99">
        <f t="shared" si="192"/>
        <v>0</v>
      </c>
      <c r="W46" s="99">
        <f t="shared" si="192"/>
        <v>0</v>
      </c>
      <c r="X46" s="99">
        <f t="shared" si="192"/>
        <v>40</v>
      </c>
      <c r="Y46" s="100">
        <f t="shared" si="192"/>
        <v>801.30000000000007</v>
      </c>
      <c r="AA46" s="125" t="s">
        <v>159</v>
      </c>
      <c r="AB46" s="99">
        <f t="shared" ref="AB46:AK46" si="193">SUM(AB33:AB45)</f>
        <v>146</v>
      </c>
      <c r="AC46" s="99">
        <f t="shared" si="193"/>
        <v>4247.5</v>
      </c>
      <c r="AD46" s="99">
        <f t="shared" si="193"/>
        <v>0</v>
      </c>
      <c r="AE46" s="99">
        <f t="shared" si="193"/>
        <v>0</v>
      </c>
      <c r="AF46" s="99">
        <f t="shared" si="193"/>
        <v>0</v>
      </c>
      <c r="AG46" s="99">
        <f t="shared" si="193"/>
        <v>0</v>
      </c>
      <c r="AH46" s="99">
        <f t="shared" si="193"/>
        <v>0</v>
      </c>
      <c r="AI46" s="99">
        <f t="shared" si="193"/>
        <v>0</v>
      </c>
      <c r="AJ46" s="99">
        <f t="shared" si="193"/>
        <v>146</v>
      </c>
      <c r="AK46" s="100">
        <f t="shared" si="193"/>
        <v>4247.5</v>
      </c>
      <c r="AM46" s="125" t="s">
        <v>159</v>
      </c>
      <c r="AN46" s="99">
        <f t="shared" ref="AN46:AW46" si="194">SUM(AN33:AN45)</f>
        <v>96</v>
      </c>
      <c r="AO46" s="99">
        <f t="shared" si="194"/>
        <v>2513.3000000000002</v>
      </c>
      <c r="AP46" s="99">
        <f t="shared" si="194"/>
        <v>0</v>
      </c>
      <c r="AQ46" s="99">
        <f t="shared" si="194"/>
        <v>0</v>
      </c>
      <c r="AR46" s="99">
        <f t="shared" si="194"/>
        <v>0</v>
      </c>
      <c r="AS46" s="99">
        <f t="shared" si="194"/>
        <v>0</v>
      </c>
      <c r="AT46" s="99">
        <f t="shared" si="194"/>
        <v>0</v>
      </c>
      <c r="AU46" s="99">
        <f t="shared" si="194"/>
        <v>0</v>
      </c>
      <c r="AV46" s="99">
        <f t="shared" si="194"/>
        <v>96</v>
      </c>
      <c r="AW46" s="100">
        <f t="shared" si="194"/>
        <v>2513.3000000000002</v>
      </c>
      <c r="AY46" s="125" t="s">
        <v>159</v>
      </c>
      <c r="AZ46" s="99">
        <f t="shared" ref="AZ46:BI46" si="195">SUM(AZ33:AZ45)</f>
        <v>624</v>
      </c>
      <c r="BA46" s="99">
        <f t="shared" si="195"/>
        <v>19498.8</v>
      </c>
      <c r="BB46" s="99">
        <f t="shared" si="195"/>
        <v>13</v>
      </c>
      <c r="BC46" s="99">
        <f t="shared" si="195"/>
        <v>406.2</v>
      </c>
      <c r="BD46" s="99">
        <f t="shared" si="195"/>
        <v>0</v>
      </c>
      <c r="BE46" s="99">
        <f t="shared" si="195"/>
        <v>0</v>
      </c>
      <c r="BF46" s="99">
        <f t="shared" si="195"/>
        <v>0</v>
      </c>
      <c r="BG46" s="99">
        <f t="shared" si="195"/>
        <v>0</v>
      </c>
      <c r="BH46" s="99">
        <f t="shared" si="195"/>
        <v>637</v>
      </c>
      <c r="BI46" s="100">
        <f t="shared" si="195"/>
        <v>19905</v>
      </c>
      <c r="BK46" s="138" t="s">
        <v>159</v>
      </c>
      <c r="BL46" s="111">
        <f t="shared" ref="BL46:BU46" si="196">SUM(BL33:BL45)</f>
        <v>216</v>
      </c>
      <c r="BM46" s="111">
        <f t="shared" si="196"/>
        <v>6108.9999999999982</v>
      </c>
      <c r="BN46" s="111">
        <f t="shared" si="196"/>
        <v>0</v>
      </c>
      <c r="BO46" s="111">
        <f t="shared" si="196"/>
        <v>0</v>
      </c>
      <c r="BP46" s="111">
        <f t="shared" si="196"/>
        <v>0</v>
      </c>
      <c r="BQ46" s="111">
        <f t="shared" si="196"/>
        <v>0</v>
      </c>
      <c r="BR46" s="111">
        <f t="shared" si="196"/>
        <v>1</v>
      </c>
      <c r="BS46" s="111">
        <f t="shared" si="196"/>
        <v>23.4</v>
      </c>
      <c r="BT46" s="111">
        <f t="shared" si="196"/>
        <v>217</v>
      </c>
      <c r="BU46" s="112">
        <f t="shared" si="196"/>
        <v>6132.3999999999987</v>
      </c>
      <c r="BW46" s="139" t="s">
        <v>159</v>
      </c>
      <c r="BX46" s="111">
        <f t="shared" ref="BX46:CG46" si="197">SUM(BX33:BX45)</f>
        <v>290</v>
      </c>
      <c r="BY46" s="111">
        <f t="shared" si="197"/>
        <v>8580</v>
      </c>
      <c r="BZ46" s="111">
        <f t="shared" si="197"/>
        <v>8</v>
      </c>
      <c r="CA46" s="111">
        <f t="shared" si="197"/>
        <v>209.79999999999998</v>
      </c>
      <c r="CB46" s="111">
        <f t="shared" si="197"/>
        <v>0</v>
      </c>
      <c r="CC46" s="111">
        <f t="shared" si="197"/>
        <v>0</v>
      </c>
      <c r="CD46" s="111">
        <f t="shared" si="197"/>
        <v>1</v>
      </c>
      <c r="CE46" s="111">
        <f t="shared" si="197"/>
        <v>31.2</v>
      </c>
      <c r="CF46" s="111">
        <f t="shared" si="197"/>
        <v>299</v>
      </c>
      <c r="CG46" s="112">
        <f t="shared" si="197"/>
        <v>8821</v>
      </c>
      <c r="CI46" s="125" t="s">
        <v>159</v>
      </c>
      <c r="CJ46" s="99">
        <f t="shared" ref="CJ46:CS46" si="198">SUM(CJ33:CJ45)</f>
        <v>81</v>
      </c>
      <c r="CK46" s="99">
        <f t="shared" si="198"/>
        <v>2290.1999999999994</v>
      </c>
      <c r="CL46" s="99">
        <f t="shared" si="198"/>
        <v>0</v>
      </c>
      <c r="CM46" s="99">
        <f t="shared" si="198"/>
        <v>0</v>
      </c>
      <c r="CN46" s="99">
        <f t="shared" si="198"/>
        <v>0</v>
      </c>
      <c r="CO46" s="99">
        <f t="shared" si="198"/>
        <v>0</v>
      </c>
      <c r="CP46" s="99">
        <f t="shared" si="198"/>
        <v>0</v>
      </c>
      <c r="CQ46" s="99">
        <f t="shared" si="198"/>
        <v>0</v>
      </c>
      <c r="CR46" s="99">
        <f t="shared" si="198"/>
        <v>81</v>
      </c>
      <c r="CS46" s="100">
        <f t="shared" si="198"/>
        <v>2290.1999999999994</v>
      </c>
      <c r="CU46" s="140" t="s">
        <v>159</v>
      </c>
      <c r="CV46" s="99">
        <f t="shared" ref="CV46:DE46" si="199">SUM(CV33:CV45)</f>
        <v>47</v>
      </c>
      <c r="CW46" s="114">
        <f t="shared" si="199"/>
        <v>955.30000000000007</v>
      </c>
      <c r="CX46" s="113">
        <f t="shared" si="199"/>
        <v>0</v>
      </c>
      <c r="CY46" s="114">
        <f t="shared" si="199"/>
        <v>0</v>
      </c>
      <c r="CZ46" s="113">
        <f t="shared" si="199"/>
        <v>0</v>
      </c>
      <c r="DA46" s="114">
        <f t="shared" si="199"/>
        <v>0</v>
      </c>
      <c r="DB46" s="113">
        <f t="shared" si="199"/>
        <v>0</v>
      </c>
      <c r="DC46" s="114">
        <f t="shared" si="199"/>
        <v>0</v>
      </c>
      <c r="DD46" s="113">
        <f t="shared" si="199"/>
        <v>47</v>
      </c>
      <c r="DE46" s="115">
        <f t="shared" si="199"/>
        <v>955.30000000000007</v>
      </c>
      <c r="DG46" s="141" t="s">
        <v>159</v>
      </c>
      <c r="DH46" s="142">
        <f t="shared" ref="DH46:DQ46" si="200">SUM(DH33:DH45)</f>
        <v>32</v>
      </c>
      <c r="DI46" s="142">
        <f t="shared" si="200"/>
        <v>843.79999999999984</v>
      </c>
      <c r="DJ46" s="142">
        <f t="shared" si="200"/>
        <v>0</v>
      </c>
      <c r="DK46" s="142">
        <f t="shared" si="200"/>
        <v>0</v>
      </c>
      <c r="DL46" s="142">
        <f t="shared" si="200"/>
        <v>0</v>
      </c>
      <c r="DM46" s="142">
        <f t="shared" si="200"/>
        <v>0</v>
      </c>
      <c r="DN46" s="142">
        <f t="shared" si="200"/>
        <v>0</v>
      </c>
      <c r="DO46" s="142">
        <f t="shared" si="200"/>
        <v>0</v>
      </c>
      <c r="DP46" s="117">
        <f t="shared" si="200"/>
        <v>32</v>
      </c>
      <c r="DQ46" s="143">
        <f t="shared" si="200"/>
        <v>843.79999999999984</v>
      </c>
      <c r="DS46" s="141" t="s">
        <v>159</v>
      </c>
      <c r="DT46" s="142">
        <f t="shared" ref="DT46:EC46" si="201">SUM(DT33:DT45)</f>
        <v>34</v>
      </c>
      <c r="DU46" s="142">
        <f t="shared" si="201"/>
        <v>946.30000000000018</v>
      </c>
      <c r="DV46" s="142">
        <f t="shared" si="201"/>
        <v>2</v>
      </c>
      <c r="DW46" s="142">
        <f t="shared" si="201"/>
        <v>35.700000000000003</v>
      </c>
      <c r="DX46" s="142">
        <f t="shared" si="201"/>
        <v>0</v>
      </c>
      <c r="DY46" s="142">
        <f t="shared" si="201"/>
        <v>0</v>
      </c>
      <c r="DZ46" s="142">
        <f t="shared" si="201"/>
        <v>1</v>
      </c>
      <c r="EA46" s="142">
        <f t="shared" si="201"/>
        <v>31.2</v>
      </c>
      <c r="EB46" s="117">
        <f t="shared" si="201"/>
        <v>37</v>
      </c>
      <c r="EC46" s="143">
        <f t="shared" si="201"/>
        <v>1013.2000000000002</v>
      </c>
      <c r="EE46" s="125" t="s">
        <v>159</v>
      </c>
      <c r="EF46" s="99">
        <f t="shared" ref="EF46:EO46" si="202">SUM(EF33:EF45)</f>
        <v>204</v>
      </c>
      <c r="EG46" s="99">
        <f t="shared" si="202"/>
        <v>6214.0000000000009</v>
      </c>
      <c r="EH46" s="99">
        <f t="shared" si="202"/>
        <v>0</v>
      </c>
      <c r="EI46" s="99">
        <f t="shared" si="202"/>
        <v>0</v>
      </c>
      <c r="EJ46" s="99">
        <f t="shared" si="202"/>
        <v>0</v>
      </c>
      <c r="EK46" s="99">
        <f t="shared" si="202"/>
        <v>0</v>
      </c>
      <c r="EL46" s="99">
        <f t="shared" si="202"/>
        <v>2</v>
      </c>
      <c r="EM46" s="134">
        <f t="shared" si="202"/>
        <v>52</v>
      </c>
      <c r="EN46" s="99">
        <f t="shared" si="202"/>
        <v>206</v>
      </c>
      <c r="EO46" s="100">
        <f t="shared" si="202"/>
        <v>6266</v>
      </c>
      <c r="EQ46" s="144" t="s">
        <v>159</v>
      </c>
      <c r="ER46" s="129">
        <f t="shared" ref="ER46:FA46" si="203">SUM(ER33:ER45)</f>
        <v>108</v>
      </c>
      <c r="ES46" s="121">
        <f t="shared" si="203"/>
        <v>2921.6</v>
      </c>
      <c r="ET46" s="120">
        <f t="shared" si="203"/>
        <v>2</v>
      </c>
      <c r="EU46" s="121">
        <f t="shared" si="203"/>
        <v>46.900000000000006</v>
      </c>
      <c r="EV46" s="120">
        <f t="shared" si="203"/>
        <v>0</v>
      </c>
      <c r="EW46" s="121">
        <f t="shared" si="203"/>
        <v>0</v>
      </c>
      <c r="EX46" s="120">
        <f t="shared" si="203"/>
        <v>0</v>
      </c>
      <c r="EY46" s="121">
        <f t="shared" si="203"/>
        <v>0</v>
      </c>
      <c r="EZ46" s="120">
        <f t="shared" si="203"/>
        <v>110</v>
      </c>
      <c r="FA46" s="122">
        <f t="shared" si="203"/>
        <v>2968.4999999999995</v>
      </c>
      <c r="FC46" s="139" t="s">
        <v>159</v>
      </c>
      <c r="FD46" s="111">
        <f t="shared" ref="FD46:FM46" si="204">SUM(FD33:FD45)</f>
        <v>12</v>
      </c>
      <c r="FE46" s="111">
        <f t="shared" si="204"/>
        <v>332.5</v>
      </c>
      <c r="FF46" s="111">
        <f t="shared" si="204"/>
        <v>0</v>
      </c>
      <c r="FG46" s="111">
        <f t="shared" si="204"/>
        <v>0</v>
      </c>
      <c r="FH46" s="111">
        <f t="shared" si="204"/>
        <v>0</v>
      </c>
      <c r="FI46" s="111">
        <f t="shared" si="204"/>
        <v>0</v>
      </c>
      <c r="FJ46" s="111">
        <f t="shared" si="204"/>
        <v>0</v>
      </c>
      <c r="FK46" s="111">
        <f t="shared" si="204"/>
        <v>0</v>
      </c>
      <c r="FL46" s="111">
        <f t="shared" si="204"/>
        <v>12</v>
      </c>
      <c r="FM46" s="112">
        <f t="shared" si="204"/>
        <v>332.5</v>
      </c>
      <c r="FO46" s="125" t="s">
        <v>159</v>
      </c>
      <c r="FP46" s="99">
        <f t="shared" ref="FP46:FY46" si="205">SUM(FP33:FP45)</f>
        <v>169</v>
      </c>
      <c r="FQ46" s="99">
        <f t="shared" si="205"/>
        <v>4760.7999999999993</v>
      </c>
      <c r="FR46" s="99">
        <f t="shared" si="205"/>
        <v>4</v>
      </c>
      <c r="FS46" s="99">
        <f t="shared" si="205"/>
        <v>116.1</v>
      </c>
      <c r="FT46" s="99">
        <f t="shared" si="205"/>
        <v>0</v>
      </c>
      <c r="FU46" s="99">
        <f t="shared" si="205"/>
        <v>0</v>
      </c>
      <c r="FV46" s="99">
        <f t="shared" si="205"/>
        <v>0</v>
      </c>
      <c r="FW46" s="99">
        <f t="shared" si="205"/>
        <v>0</v>
      </c>
      <c r="FX46" s="99">
        <f t="shared" si="205"/>
        <v>173</v>
      </c>
      <c r="FY46" s="100">
        <f t="shared" si="205"/>
        <v>4876.8999999999987</v>
      </c>
      <c r="GA46" s="125" t="s">
        <v>159</v>
      </c>
      <c r="GB46" s="99">
        <f t="shared" ref="GB46:GK46" si="206">SUM(GB33:GB45)</f>
        <v>31</v>
      </c>
      <c r="GC46" s="99">
        <f t="shared" si="206"/>
        <v>611.70000000000005</v>
      </c>
      <c r="GD46" s="99">
        <f t="shared" si="206"/>
        <v>4</v>
      </c>
      <c r="GE46" s="99">
        <f t="shared" si="206"/>
        <v>87</v>
      </c>
      <c r="GF46" s="99">
        <f t="shared" si="206"/>
        <v>0</v>
      </c>
      <c r="GG46" s="99">
        <f t="shared" si="206"/>
        <v>0</v>
      </c>
      <c r="GH46" s="99">
        <f t="shared" si="206"/>
        <v>0</v>
      </c>
      <c r="GI46" s="99">
        <f t="shared" si="206"/>
        <v>0</v>
      </c>
      <c r="GJ46" s="99">
        <f t="shared" si="206"/>
        <v>35</v>
      </c>
      <c r="GK46" s="100">
        <f t="shared" si="206"/>
        <v>698.70000000000016</v>
      </c>
      <c r="GM46" s="125" t="s">
        <v>159</v>
      </c>
      <c r="GN46" s="99">
        <f t="shared" ref="GN46:GW46" si="207">SUM(GN33:GN45)</f>
        <v>78</v>
      </c>
      <c r="GO46" s="99">
        <f t="shared" si="207"/>
        <v>1310.1999999999996</v>
      </c>
      <c r="GP46" s="99">
        <f t="shared" si="207"/>
        <v>0</v>
      </c>
      <c r="GQ46" s="99">
        <f t="shared" si="207"/>
        <v>0</v>
      </c>
      <c r="GR46" s="99">
        <f t="shared" si="207"/>
        <v>0</v>
      </c>
      <c r="GS46" s="99">
        <f t="shared" si="207"/>
        <v>0</v>
      </c>
      <c r="GT46" s="99">
        <f t="shared" si="207"/>
        <v>0</v>
      </c>
      <c r="GU46" s="99">
        <f t="shared" si="207"/>
        <v>0</v>
      </c>
      <c r="GV46" s="99">
        <f t="shared" si="207"/>
        <v>78</v>
      </c>
      <c r="GW46" s="100">
        <f t="shared" si="207"/>
        <v>1310.1999999999996</v>
      </c>
      <c r="GY46" s="125" t="s">
        <v>159</v>
      </c>
      <c r="GZ46" s="99">
        <f t="shared" ref="GZ46:HI46" si="208">SUM(GZ33:GZ45)</f>
        <v>121</v>
      </c>
      <c r="HA46" s="99">
        <f t="shared" si="208"/>
        <v>3511.0000000000005</v>
      </c>
      <c r="HB46" s="99">
        <f t="shared" si="208"/>
        <v>0</v>
      </c>
      <c r="HC46" s="99">
        <f t="shared" si="208"/>
        <v>0</v>
      </c>
      <c r="HD46" s="99">
        <f t="shared" si="208"/>
        <v>15</v>
      </c>
      <c r="HE46" s="99">
        <f t="shared" si="208"/>
        <v>450.8</v>
      </c>
      <c r="HF46" s="99">
        <f t="shared" si="208"/>
        <v>3</v>
      </c>
      <c r="HG46" s="99">
        <f t="shared" si="208"/>
        <v>93.7</v>
      </c>
      <c r="HH46" s="99">
        <f t="shared" si="208"/>
        <v>139</v>
      </c>
      <c r="HI46" s="100">
        <f t="shared" si="208"/>
        <v>4055.5</v>
      </c>
      <c r="HK46" s="125" t="s">
        <v>159</v>
      </c>
      <c r="HL46" s="99">
        <f t="shared" ref="HL46:HU46" si="209">SUM(HL33:HL45)</f>
        <v>0</v>
      </c>
      <c r="HM46" s="99">
        <f t="shared" si="209"/>
        <v>0</v>
      </c>
      <c r="HN46" s="99">
        <f t="shared" si="209"/>
        <v>0</v>
      </c>
      <c r="HO46" s="99">
        <f t="shared" si="209"/>
        <v>0</v>
      </c>
      <c r="HP46" s="99">
        <f t="shared" si="209"/>
        <v>0</v>
      </c>
      <c r="HQ46" s="99">
        <f t="shared" si="209"/>
        <v>0</v>
      </c>
      <c r="HR46" s="99">
        <f t="shared" si="209"/>
        <v>0</v>
      </c>
      <c r="HS46" s="99">
        <f t="shared" si="209"/>
        <v>0</v>
      </c>
      <c r="HT46" s="99">
        <f t="shared" si="209"/>
        <v>0</v>
      </c>
      <c r="HU46" s="100">
        <f t="shared" si="209"/>
        <v>0</v>
      </c>
    </row>
    <row r="47" spans="1:256" s="148" customFormat="1" ht="16.2" thickBot="1" x14ac:dyDescent="0.35">
      <c r="A47" s="145" t="s">
        <v>128</v>
      </c>
      <c r="B47" s="146">
        <f t="shared" ref="B47:K47" si="210">B31+B46</f>
        <v>6435</v>
      </c>
      <c r="C47" s="146">
        <f t="shared" si="210"/>
        <v>189851</v>
      </c>
      <c r="D47" s="146">
        <f t="shared" si="210"/>
        <v>57</v>
      </c>
      <c r="E47" s="146">
        <f t="shared" si="210"/>
        <v>1351.4</v>
      </c>
      <c r="F47" s="146">
        <f t="shared" si="210"/>
        <v>15</v>
      </c>
      <c r="G47" s="146">
        <f t="shared" si="210"/>
        <v>594.79999999999995</v>
      </c>
      <c r="H47" s="146">
        <f t="shared" si="210"/>
        <v>4518.2999999999993</v>
      </c>
      <c r="I47" s="146">
        <f t="shared" si="210"/>
        <v>4597.7999999999993</v>
      </c>
      <c r="J47" s="146">
        <f t="shared" si="210"/>
        <v>6659</v>
      </c>
      <c r="K47" s="147">
        <f t="shared" si="210"/>
        <v>196227</v>
      </c>
      <c r="L47" s="148">
        <f>L46+L31</f>
        <v>6659</v>
      </c>
      <c r="M47" s="148">
        <f>M46+M31</f>
        <v>196227</v>
      </c>
      <c r="N47" s="149"/>
      <c r="O47" s="145" t="s">
        <v>128</v>
      </c>
      <c r="P47" s="146">
        <f t="shared" ref="P47:Y47" si="211">P31+P46</f>
        <v>187</v>
      </c>
      <c r="Q47" s="146">
        <f t="shared" si="211"/>
        <v>5252.2</v>
      </c>
      <c r="R47" s="146">
        <f t="shared" si="211"/>
        <v>0</v>
      </c>
      <c r="S47" s="146">
        <f t="shared" si="211"/>
        <v>0</v>
      </c>
      <c r="T47" s="146">
        <f t="shared" si="211"/>
        <v>0</v>
      </c>
      <c r="U47" s="146">
        <f t="shared" si="211"/>
        <v>0</v>
      </c>
      <c r="V47" s="146">
        <f t="shared" si="211"/>
        <v>9</v>
      </c>
      <c r="W47" s="146">
        <f t="shared" si="211"/>
        <v>270.7</v>
      </c>
      <c r="X47" s="146">
        <f t="shared" si="211"/>
        <v>196</v>
      </c>
      <c r="Y47" s="150">
        <f t="shared" si="211"/>
        <v>5522.9</v>
      </c>
      <c r="AA47" s="145" t="s">
        <v>128</v>
      </c>
      <c r="AB47" s="146">
        <f t="shared" ref="AB47:AK47" si="212">AB31+AB46</f>
        <v>207</v>
      </c>
      <c r="AC47" s="146">
        <f t="shared" si="212"/>
        <v>6098.6</v>
      </c>
      <c r="AD47" s="146">
        <f t="shared" si="212"/>
        <v>0</v>
      </c>
      <c r="AE47" s="146">
        <f t="shared" si="212"/>
        <v>0</v>
      </c>
      <c r="AF47" s="146">
        <f t="shared" si="212"/>
        <v>0</v>
      </c>
      <c r="AG47" s="146">
        <f t="shared" si="212"/>
        <v>4</v>
      </c>
      <c r="AH47" s="146">
        <f t="shared" si="212"/>
        <v>123.7</v>
      </c>
      <c r="AI47" s="146">
        <f t="shared" si="212"/>
        <v>184.7</v>
      </c>
      <c r="AJ47" s="146">
        <f t="shared" si="212"/>
        <v>211</v>
      </c>
      <c r="AK47" s="150">
        <f t="shared" si="212"/>
        <v>6218.3</v>
      </c>
      <c r="AM47" s="145" t="s">
        <v>128</v>
      </c>
      <c r="AN47" s="146">
        <f t="shared" ref="AN47:AW47" si="213">AN31+AN46</f>
        <v>335</v>
      </c>
      <c r="AO47" s="146">
        <f t="shared" si="213"/>
        <v>9761.5999999999985</v>
      </c>
      <c r="AP47" s="146">
        <f t="shared" si="213"/>
        <v>5</v>
      </c>
      <c r="AQ47" s="146">
        <f t="shared" si="213"/>
        <v>41.1</v>
      </c>
      <c r="AR47" s="146">
        <f t="shared" si="213"/>
        <v>0</v>
      </c>
      <c r="AS47" s="146">
        <f t="shared" si="213"/>
        <v>0</v>
      </c>
      <c r="AT47" s="146">
        <f t="shared" si="213"/>
        <v>0</v>
      </c>
      <c r="AU47" s="146">
        <f t="shared" si="213"/>
        <v>0</v>
      </c>
      <c r="AV47" s="146">
        <f t="shared" si="213"/>
        <v>340</v>
      </c>
      <c r="AW47" s="150">
        <f t="shared" si="213"/>
        <v>9802.6999999999989</v>
      </c>
      <c r="AY47" s="145" t="s">
        <v>128</v>
      </c>
      <c r="AZ47" s="151">
        <f t="shared" ref="AZ47:BI47" si="214">AZ31+AZ46</f>
        <v>1267</v>
      </c>
      <c r="BA47" s="151">
        <f t="shared" si="214"/>
        <v>39251.300000000003</v>
      </c>
      <c r="BB47" s="151">
        <f t="shared" si="214"/>
        <v>17</v>
      </c>
      <c r="BC47" s="151">
        <f t="shared" si="214"/>
        <v>476.2</v>
      </c>
      <c r="BD47" s="151">
        <f t="shared" si="214"/>
        <v>0</v>
      </c>
      <c r="BE47" s="151">
        <f t="shared" si="214"/>
        <v>0</v>
      </c>
      <c r="BF47" s="151">
        <f t="shared" si="214"/>
        <v>0</v>
      </c>
      <c r="BG47" s="151">
        <f t="shared" si="214"/>
        <v>0</v>
      </c>
      <c r="BH47" s="151">
        <f t="shared" si="214"/>
        <v>1284</v>
      </c>
      <c r="BI47" s="152">
        <f t="shared" si="214"/>
        <v>39727.5</v>
      </c>
      <c r="BK47" s="153" t="s">
        <v>128</v>
      </c>
      <c r="BL47" s="154">
        <f t="shared" ref="BL47:BU47" si="215">BL31+BL46</f>
        <v>679</v>
      </c>
      <c r="BM47" s="154">
        <f t="shared" si="215"/>
        <v>20153</v>
      </c>
      <c r="BN47" s="154">
        <f t="shared" si="215"/>
        <v>0</v>
      </c>
      <c r="BO47" s="154">
        <f t="shared" si="215"/>
        <v>0</v>
      </c>
      <c r="BP47" s="154">
        <f t="shared" si="215"/>
        <v>0</v>
      </c>
      <c r="BQ47" s="154">
        <f t="shared" si="215"/>
        <v>0</v>
      </c>
      <c r="BR47" s="154">
        <f t="shared" si="215"/>
        <v>14</v>
      </c>
      <c r="BS47" s="154">
        <f t="shared" si="215"/>
        <v>385.3</v>
      </c>
      <c r="BT47" s="154">
        <f t="shared" si="215"/>
        <v>693</v>
      </c>
      <c r="BU47" s="155">
        <f t="shared" si="215"/>
        <v>20538.300000000003</v>
      </c>
      <c r="BW47" s="156" t="s">
        <v>128</v>
      </c>
      <c r="BX47" s="157">
        <f t="shared" ref="BX47:CG47" si="216">BX31+BX46</f>
        <v>787</v>
      </c>
      <c r="BY47" s="157">
        <f t="shared" si="216"/>
        <v>23211.500000000004</v>
      </c>
      <c r="BZ47" s="157">
        <f t="shared" si="216"/>
        <v>8</v>
      </c>
      <c r="CA47" s="157">
        <f t="shared" si="216"/>
        <v>209.79999999999998</v>
      </c>
      <c r="CB47" s="157">
        <f t="shared" si="216"/>
        <v>0</v>
      </c>
      <c r="CC47" s="157">
        <f t="shared" si="216"/>
        <v>0</v>
      </c>
      <c r="CD47" s="157">
        <f t="shared" si="216"/>
        <v>29</v>
      </c>
      <c r="CE47" s="157">
        <f t="shared" si="216"/>
        <v>869.6</v>
      </c>
      <c r="CF47" s="157">
        <f t="shared" si="216"/>
        <v>824</v>
      </c>
      <c r="CG47" s="158">
        <f t="shared" si="216"/>
        <v>24290.9</v>
      </c>
      <c r="CI47" s="145" t="s">
        <v>128</v>
      </c>
      <c r="CJ47" s="146">
        <f t="shared" ref="CJ47:CS47" si="217">CJ31+CJ46</f>
        <v>301</v>
      </c>
      <c r="CK47" s="146">
        <f t="shared" si="217"/>
        <v>8969.6999999999989</v>
      </c>
      <c r="CL47" s="146">
        <f t="shared" si="217"/>
        <v>0</v>
      </c>
      <c r="CM47" s="146">
        <f t="shared" si="217"/>
        <v>0</v>
      </c>
      <c r="CN47" s="146">
        <f t="shared" si="217"/>
        <v>0</v>
      </c>
      <c r="CO47" s="146">
        <f t="shared" si="217"/>
        <v>13</v>
      </c>
      <c r="CP47" s="146">
        <f t="shared" si="217"/>
        <v>406.20000000000005</v>
      </c>
      <c r="CQ47" s="146">
        <f t="shared" si="217"/>
        <v>626.20000000000005</v>
      </c>
      <c r="CR47" s="146">
        <f t="shared" si="217"/>
        <v>314</v>
      </c>
      <c r="CS47" s="150">
        <f t="shared" si="217"/>
        <v>9362.9</v>
      </c>
      <c r="CU47" s="159" t="s">
        <v>128</v>
      </c>
      <c r="CV47" s="160">
        <f t="shared" ref="CV47:DE47" si="218">CV31+CV46</f>
        <v>280</v>
      </c>
      <c r="CW47" s="146">
        <f t="shared" si="218"/>
        <v>8047.2</v>
      </c>
      <c r="CX47" s="161">
        <f t="shared" si="218"/>
        <v>1</v>
      </c>
      <c r="CY47" s="146">
        <f t="shared" si="218"/>
        <v>31.2</v>
      </c>
      <c r="CZ47" s="161">
        <f t="shared" si="218"/>
        <v>0</v>
      </c>
      <c r="DA47" s="146">
        <f t="shared" si="218"/>
        <v>0</v>
      </c>
      <c r="DB47" s="161">
        <f t="shared" si="218"/>
        <v>12</v>
      </c>
      <c r="DC47" s="146">
        <f t="shared" si="218"/>
        <v>375</v>
      </c>
      <c r="DD47" s="161">
        <f t="shared" si="218"/>
        <v>293</v>
      </c>
      <c r="DE47" s="162">
        <f t="shared" si="218"/>
        <v>8453.4</v>
      </c>
      <c r="DG47" s="163" t="s">
        <v>128</v>
      </c>
      <c r="DH47" s="157">
        <f t="shared" ref="DH47:DQ47" si="219">DH31+DH46</f>
        <v>327</v>
      </c>
      <c r="DI47" s="157">
        <f t="shared" si="219"/>
        <v>9586.9000000000015</v>
      </c>
      <c r="DJ47" s="157">
        <f t="shared" si="219"/>
        <v>2</v>
      </c>
      <c r="DK47" s="157">
        <f t="shared" si="219"/>
        <v>46.2</v>
      </c>
      <c r="DL47" s="157">
        <f t="shared" si="219"/>
        <v>0</v>
      </c>
      <c r="DM47" s="157">
        <f t="shared" si="219"/>
        <v>0</v>
      </c>
      <c r="DN47" s="157">
        <f t="shared" si="219"/>
        <v>0</v>
      </c>
      <c r="DO47" s="157">
        <f t="shared" si="219"/>
        <v>0</v>
      </c>
      <c r="DP47" s="157">
        <f t="shared" si="219"/>
        <v>329</v>
      </c>
      <c r="DQ47" s="158">
        <f t="shared" si="219"/>
        <v>9633.1000000000022</v>
      </c>
      <c r="DS47" s="163" t="s">
        <v>128</v>
      </c>
      <c r="DT47" s="157">
        <f t="shared" ref="DT47:EC47" si="220">DT31+DT46</f>
        <v>116</v>
      </c>
      <c r="DU47" s="157">
        <f t="shared" si="220"/>
        <v>3358.6</v>
      </c>
      <c r="DV47" s="157">
        <f t="shared" si="220"/>
        <v>4</v>
      </c>
      <c r="DW47" s="157">
        <f t="shared" si="220"/>
        <v>78.2</v>
      </c>
      <c r="DX47" s="157">
        <f t="shared" si="220"/>
        <v>0</v>
      </c>
      <c r="DY47" s="157">
        <f t="shared" si="220"/>
        <v>0</v>
      </c>
      <c r="DZ47" s="157">
        <f t="shared" si="220"/>
        <v>10</v>
      </c>
      <c r="EA47" s="157">
        <f t="shared" si="220"/>
        <v>312.39999999999998</v>
      </c>
      <c r="EB47" s="157">
        <f t="shared" si="220"/>
        <v>130</v>
      </c>
      <c r="EC47" s="158">
        <f t="shared" si="220"/>
        <v>3749.2</v>
      </c>
      <c r="EE47" s="145" t="s">
        <v>128</v>
      </c>
      <c r="EF47" s="146">
        <f t="shared" ref="EF47:EO47" si="221">EF31+EF46</f>
        <v>229</v>
      </c>
      <c r="EG47" s="146">
        <f t="shared" si="221"/>
        <v>6747.5000000000009</v>
      </c>
      <c r="EH47" s="146">
        <f t="shared" si="221"/>
        <v>0</v>
      </c>
      <c r="EI47" s="146">
        <f t="shared" si="221"/>
        <v>0</v>
      </c>
      <c r="EJ47" s="146">
        <f t="shared" si="221"/>
        <v>0</v>
      </c>
      <c r="EK47" s="146">
        <f t="shared" si="221"/>
        <v>2</v>
      </c>
      <c r="EL47" s="146">
        <f t="shared" si="221"/>
        <v>4</v>
      </c>
      <c r="EM47" s="164">
        <f t="shared" si="221"/>
        <v>141.5</v>
      </c>
      <c r="EN47" s="146">
        <f t="shared" si="221"/>
        <v>233</v>
      </c>
      <c r="EO47" s="150">
        <f t="shared" si="221"/>
        <v>6862</v>
      </c>
      <c r="EQ47" s="165" t="s">
        <v>128</v>
      </c>
      <c r="ER47" s="166">
        <f t="shared" ref="ER47:FA47" si="222">ER31+ER46</f>
        <v>267</v>
      </c>
      <c r="ES47" s="167">
        <f t="shared" si="222"/>
        <v>7577.6</v>
      </c>
      <c r="ET47" s="168">
        <f t="shared" si="222"/>
        <v>12</v>
      </c>
      <c r="EU47" s="167">
        <f t="shared" si="222"/>
        <v>265.60000000000002</v>
      </c>
      <c r="EV47" s="168">
        <f t="shared" si="222"/>
        <v>0</v>
      </c>
      <c r="EW47" s="167">
        <f t="shared" si="222"/>
        <v>1</v>
      </c>
      <c r="EX47" s="168">
        <f t="shared" si="222"/>
        <v>1</v>
      </c>
      <c r="EY47" s="167">
        <f t="shared" si="222"/>
        <v>26</v>
      </c>
      <c r="EZ47" s="168">
        <f t="shared" si="222"/>
        <v>280</v>
      </c>
      <c r="FA47" s="169">
        <f t="shared" si="222"/>
        <v>7869.1999999999989</v>
      </c>
      <c r="FC47" s="163" t="s">
        <v>128</v>
      </c>
      <c r="FD47" s="157">
        <f t="shared" ref="FD47:FM47" si="223">FD31+FD46</f>
        <v>118</v>
      </c>
      <c r="FE47" s="157">
        <f t="shared" si="223"/>
        <v>3390.8999999999992</v>
      </c>
      <c r="FF47" s="157">
        <f t="shared" si="223"/>
        <v>0</v>
      </c>
      <c r="FG47" s="157">
        <f t="shared" si="223"/>
        <v>0</v>
      </c>
      <c r="FH47" s="157">
        <f t="shared" si="223"/>
        <v>0</v>
      </c>
      <c r="FI47" s="157">
        <f t="shared" si="223"/>
        <v>0</v>
      </c>
      <c r="FJ47" s="157">
        <f t="shared" si="223"/>
        <v>1</v>
      </c>
      <c r="FK47" s="157">
        <f t="shared" si="223"/>
        <v>31.2</v>
      </c>
      <c r="FL47" s="157">
        <f t="shared" si="223"/>
        <v>119</v>
      </c>
      <c r="FM47" s="158">
        <f t="shared" si="223"/>
        <v>3422.099999999999</v>
      </c>
      <c r="FO47" s="145" t="s">
        <v>128</v>
      </c>
      <c r="FP47" s="146">
        <f t="shared" ref="FP47:FY47" si="224">FP31+FP46</f>
        <v>252</v>
      </c>
      <c r="FQ47" s="146">
        <f t="shared" si="224"/>
        <v>7247.9999999999982</v>
      </c>
      <c r="FR47" s="146">
        <f t="shared" si="224"/>
        <v>4</v>
      </c>
      <c r="FS47" s="146">
        <f t="shared" si="224"/>
        <v>116.1</v>
      </c>
      <c r="FT47" s="146">
        <f t="shared" si="224"/>
        <v>0</v>
      </c>
      <c r="FU47" s="146">
        <f t="shared" si="224"/>
        <v>0</v>
      </c>
      <c r="FV47" s="146">
        <f t="shared" si="224"/>
        <v>14</v>
      </c>
      <c r="FW47" s="146">
        <f t="shared" si="224"/>
        <v>432.2</v>
      </c>
      <c r="FX47" s="146">
        <f t="shared" si="224"/>
        <v>270</v>
      </c>
      <c r="FY47" s="150">
        <f t="shared" si="224"/>
        <v>7796.2999999999975</v>
      </c>
      <c r="GA47" s="145" t="s">
        <v>128</v>
      </c>
      <c r="GB47" s="146">
        <f t="shared" ref="GB47:GK47" si="225">GB31+GB46</f>
        <v>139</v>
      </c>
      <c r="GC47" s="146">
        <f t="shared" si="225"/>
        <v>3955.2</v>
      </c>
      <c r="GD47" s="146">
        <f t="shared" si="225"/>
        <v>4</v>
      </c>
      <c r="GE47" s="146">
        <f t="shared" si="225"/>
        <v>87</v>
      </c>
      <c r="GF47" s="146">
        <f t="shared" si="225"/>
        <v>0</v>
      </c>
      <c r="GG47" s="146">
        <f t="shared" si="225"/>
        <v>0</v>
      </c>
      <c r="GH47" s="146">
        <f t="shared" si="225"/>
        <v>14</v>
      </c>
      <c r="GI47" s="146">
        <f t="shared" si="225"/>
        <v>434.8</v>
      </c>
      <c r="GJ47" s="146">
        <f t="shared" si="225"/>
        <v>157</v>
      </c>
      <c r="GK47" s="150">
        <f t="shared" si="225"/>
        <v>4476.9999999999991</v>
      </c>
      <c r="GM47" s="145" t="s">
        <v>128</v>
      </c>
      <c r="GN47" s="146">
        <f t="shared" ref="GN47:GW47" si="226">GN31+GN46</f>
        <v>306</v>
      </c>
      <c r="GO47" s="146">
        <f t="shared" si="226"/>
        <v>8240.9999999999982</v>
      </c>
      <c r="GP47" s="146">
        <f t="shared" si="226"/>
        <v>0</v>
      </c>
      <c r="GQ47" s="146">
        <f t="shared" si="226"/>
        <v>0</v>
      </c>
      <c r="GR47" s="146">
        <f t="shared" si="226"/>
        <v>0</v>
      </c>
      <c r="GS47" s="146">
        <f t="shared" si="226"/>
        <v>11</v>
      </c>
      <c r="GT47" s="146">
        <f t="shared" si="226"/>
        <v>11</v>
      </c>
      <c r="GU47" s="146">
        <f t="shared" si="226"/>
        <v>582.70000000000005</v>
      </c>
      <c r="GV47" s="146">
        <f t="shared" si="226"/>
        <v>317</v>
      </c>
      <c r="GW47" s="150">
        <f t="shared" si="226"/>
        <v>8584.6999999999989</v>
      </c>
      <c r="GY47" s="145" t="s">
        <v>128</v>
      </c>
      <c r="GZ47" s="146">
        <f t="shared" ref="GZ47:HI47" si="227">GZ31+GZ46</f>
        <v>412</v>
      </c>
      <c r="HA47" s="146">
        <f t="shared" si="227"/>
        <v>12101.7</v>
      </c>
      <c r="HB47" s="146">
        <f t="shared" si="227"/>
        <v>0</v>
      </c>
      <c r="HC47" s="146">
        <f t="shared" si="227"/>
        <v>0</v>
      </c>
      <c r="HD47" s="146">
        <f t="shared" si="227"/>
        <v>15</v>
      </c>
      <c r="HE47" s="146">
        <f t="shared" si="227"/>
        <v>450.8</v>
      </c>
      <c r="HF47" s="146">
        <f t="shared" si="227"/>
        <v>3</v>
      </c>
      <c r="HG47" s="146">
        <f t="shared" si="227"/>
        <v>93.7</v>
      </c>
      <c r="HH47" s="146">
        <f t="shared" si="227"/>
        <v>430</v>
      </c>
      <c r="HI47" s="150">
        <f t="shared" si="227"/>
        <v>12646.2</v>
      </c>
      <c r="HK47" s="145" t="s">
        <v>128</v>
      </c>
      <c r="HL47" s="146">
        <f t="shared" ref="HL47:HU47" si="228">HL31+HL46</f>
        <v>226</v>
      </c>
      <c r="HM47" s="146">
        <f t="shared" si="228"/>
        <v>6874.5</v>
      </c>
      <c r="HN47" s="146">
        <f t="shared" si="228"/>
        <v>0</v>
      </c>
      <c r="HO47" s="146">
        <f t="shared" si="228"/>
        <v>0</v>
      </c>
      <c r="HP47" s="146">
        <f t="shared" si="228"/>
        <v>0</v>
      </c>
      <c r="HQ47" s="146">
        <f t="shared" si="228"/>
        <v>13</v>
      </c>
      <c r="HR47" s="146">
        <f t="shared" si="228"/>
        <v>13</v>
      </c>
      <c r="HS47" s="146">
        <f t="shared" si="228"/>
        <v>395.8</v>
      </c>
      <c r="HT47" s="146">
        <f t="shared" si="228"/>
        <v>239</v>
      </c>
      <c r="HU47" s="150">
        <f t="shared" si="228"/>
        <v>7270.3</v>
      </c>
    </row>
    <row r="48" spans="1:256" ht="23.25" customHeight="1" x14ac:dyDescent="0.25">
      <c r="BG48" s="404"/>
      <c r="BH48" s="404"/>
      <c r="BI48" s="170"/>
      <c r="DC48" s="405"/>
      <c r="DD48" s="405"/>
      <c r="DO48" s="405"/>
      <c r="DP48" s="405"/>
    </row>
    <row r="49" spans="6:193" ht="13.2" customHeight="1" x14ac:dyDescent="0.25">
      <c r="CI49" s="403"/>
      <c r="CJ49" s="403"/>
      <c r="CK49" s="403"/>
      <c r="CL49" s="63"/>
      <c r="CM49" s="171"/>
    </row>
    <row r="50" spans="6:193" ht="20.399999999999999" customHeight="1" x14ac:dyDescent="0.25">
      <c r="F50" s="171"/>
      <c r="G50" s="172"/>
      <c r="H50" s="149"/>
      <c r="I50" s="149"/>
      <c r="K50" s="173">
        <f>Y47+AK47+AW47+BI47+BU47+CG47+CS47+DE47+DQ47+EC47+EO47+FA47+FM47+FY47+GK47+GW47+HI47+HU47</f>
        <v>196227.00000000003</v>
      </c>
      <c r="L50" s="173"/>
      <c r="CI50" s="174"/>
      <c r="CJ50" s="174"/>
      <c r="CK50" s="174"/>
      <c r="CL50" s="63"/>
      <c r="CM50" s="171"/>
      <c r="EQ50" s="62"/>
      <c r="ER50" s="175"/>
      <c r="ES50" s="175"/>
      <c r="ET50" s="27"/>
      <c r="EU50" s="27"/>
    </row>
    <row r="51" spans="6:193" x14ac:dyDescent="0.25">
      <c r="F51" s="171"/>
      <c r="G51" s="172"/>
      <c r="H51" s="149"/>
      <c r="I51" s="149"/>
      <c r="K51" s="148">
        <f>K50-M47</f>
        <v>0</v>
      </c>
      <c r="L51" s="148"/>
      <c r="CL51" s="63"/>
      <c r="EQ51" s="62"/>
      <c r="ER51" s="62"/>
      <c r="ES51" s="62"/>
      <c r="ET51" s="27"/>
      <c r="EU51" s="27"/>
    </row>
    <row r="52" spans="6:193" x14ac:dyDescent="0.25">
      <c r="F52" s="171"/>
      <c r="G52" s="172"/>
      <c r="H52" s="149"/>
      <c r="I52" s="149"/>
      <c r="CI52" s="62"/>
      <c r="CJ52" s="62"/>
      <c r="CK52" s="62"/>
      <c r="CL52" s="63"/>
      <c r="EQ52" s="62"/>
      <c r="ER52" s="176"/>
      <c r="ES52" s="176"/>
      <c r="ET52" s="27"/>
      <c r="EU52" s="27"/>
      <c r="GK52" s="148"/>
    </row>
    <row r="53" spans="6:193" x14ac:dyDescent="0.25">
      <c r="F53" s="171"/>
      <c r="G53" s="172"/>
      <c r="H53" s="149"/>
      <c r="I53" s="149"/>
      <c r="CI53" s="62"/>
      <c r="CJ53" s="62"/>
      <c r="CK53" s="62"/>
      <c r="CL53" s="63"/>
      <c r="EQ53" s="177"/>
      <c r="ER53" s="27"/>
      <c r="ES53" s="27"/>
      <c r="ET53" s="27"/>
      <c r="EU53" s="27"/>
    </row>
    <row r="54" spans="6:193" x14ac:dyDescent="0.25">
      <c r="F54" s="171"/>
      <c r="G54" s="172"/>
      <c r="H54" s="102"/>
      <c r="I54" s="149"/>
      <c r="CI54" s="177"/>
      <c r="CL54" s="63"/>
      <c r="EQ54" s="27"/>
      <c r="ER54" s="178"/>
      <c r="ES54" s="178"/>
      <c r="ET54" s="27"/>
      <c r="EU54" s="27"/>
    </row>
    <row r="56" spans="6:193" ht="20.399999999999999" customHeight="1" x14ac:dyDescent="0.25"/>
    <row r="59" spans="6:193" ht="20.399999999999999" customHeight="1" x14ac:dyDescent="0.25"/>
    <row r="60" spans="6:193" ht="20.399999999999999" customHeight="1" x14ac:dyDescent="0.25"/>
    <row r="62" spans="6:193" ht="20.399999999999999" customHeight="1" x14ac:dyDescent="0.25"/>
    <row r="67" ht="20.399999999999999" customHeight="1" x14ac:dyDescent="0.25"/>
  </sheetData>
  <sheetProtection selectLockedCells="1" selectUnlockedCells="1"/>
  <mergeCells count="492">
    <mergeCell ref="CI49:CK49"/>
    <mergeCell ref="FO32:FY32"/>
    <mergeCell ref="GM32:GW32"/>
    <mergeCell ref="GY32:HI32"/>
    <mergeCell ref="HK32:HU32"/>
    <mergeCell ref="BG48:BH48"/>
    <mergeCell ref="DC48:DD48"/>
    <mergeCell ref="DO48:DP48"/>
    <mergeCell ref="CU32:DE32"/>
    <mergeCell ref="DG32:DQ32"/>
    <mergeCell ref="DS32:EC32"/>
    <mergeCell ref="EE32:EO32"/>
    <mergeCell ref="EQ32:FA32"/>
    <mergeCell ref="FC32:FM32"/>
    <mergeCell ref="HL6:HQ6"/>
    <mergeCell ref="HR6:HS6"/>
    <mergeCell ref="A32:K32"/>
    <mergeCell ref="O32:Y32"/>
    <mergeCell ref="AA32:AK32"/>
    <mergeCell ref="AM32:AW32"/>
    <mergeCell ref="AY32:BI32"/>
    <mergeCell ref="BK32:BU32"/>
    <mergeCell ref="BW32:CG32"/>
    <mergeCell ref="CI32:CS32"/>
    <mergeCell ref="FP6:FU6"/>
    <mergeCell ref="FV6:FW6"/>
    <mergeCell ref="GN6:GS6"/>
    <mergeCell ref="GT6:GU6"/>
    <mergeCell ref="GZ6:HE6"/>
    <mergeCell ref="HF6:HG6"/>
    <mergeCell ref="DZ6:EA6"/>
    <mergeCell ref="EF6:EK6"/>
    <mergeCell ref="EL6:EM6"/>
    <mergeCell ref="ER6:EW6"/>
    <mergeCell ref="EX6:EY6"/>
    <mergeCell ref="FJ6:FK6"/>
    <mergeCell ref="CP6:CQ6"/>
    <mergeCell ref="CV6:DA6"/>
    <mergeCell ref="DB6:DC6"/>
    <mergeCell ref="DH6:DM6"/>
    <mergeCell ref="DN6:DO6"/>
    <mergeCell ref="DT6:DY6"/>
    <mergeCell ref="BF6:BG6"/>
    <mergeCell ref="BL6:BQ6"/>
    <mergeCell ref="BR6:BS6"/>
    <mergeCell ref="BX6:CC6"/>
    <mergeCell ref="CD6:CE6"/>
    <mergeCell ref="CJ6:CO6"/>
    <mergeCell ref="HU4:HU5"/>
    <mergeCell ref="B6:G6"/>
    <mergeCell ref="H6:I6"/>
    <mergeCell ref="P6:U6"/>
    <mergeCell ref="V6:W6"/>
    <mergeCell ref="AB6:AG6"/>
    <mergeCell ref="AH6:AI6"/>
    <mergeCell ref="AN6:AS6"/>
    <mergeCell ref="AT6:AU6"/>
    <mergeCell ref="AZ6:BE6"/>
    <mergeCell ref="HO4:HO5"/>
    <mergeCell ref="HP4:HP5"/>
    <mergeCell ref="HQ4:HQ5"/>
    <mergeCell ref="HR4:HR5"/>
    <mergeCell ref="HS4:HS5"/>
    <mergeCell ref="HT4:HT5"/>
    <mergeCell ref="HH4:HH5"/>
    <mergeCell ref="HI4:HI5"/>
    <mergeCell ref="HK4:HK5"/>
    <mergeCell ref="HL4:HL5"/>
    <mergeCell ref="HM4:HM5"/>
    <mergeCell ref="HN4:HN5"/>
    <mergeCell ref="HB4:HB5"/>
    <mergeCell ref="HC4:HC5"/>
    <mergeCell ref="HD4:HD5"/>
    <mergeCell ref="HE4:HE5"/>
    <mergeCell ref="HF4:HF5"/>
    <mergeCell ref="HG4:HG5"/>
    <mergeCell ref="GU4:GU5"/>
    <mergeCell ref="GV4:GV5"/>
    <mergeCell ref="GW4:GW5"/>
    <mergeCell ref="GY4:GY5"/>
    <mergeCell ref="GZ4:GZ5"/>
    <mergeCell ref="HA4:HA5"/>
    <mergeCell ref="GO4:GO5"/>
    <mergeCell ref="GP4:GP5"/>
    <mergeCell ref="GQ4:GQ5"/>
    <mergeCell ref="GR4:GR5"/>
    <mergeCell ref="GS4:GS5"/>
    <mergeCell ref="GT4:GT5"/>
    <mergeCell ref="GH4:GH5"/>
    <mergeCell ref="GI4:GI5"/>
    <mergeCell ref="GJ4:GJ5"/>
    <mergeCell ref="GK4:GK5"/>
    <mergeCell ref="GM4:GM5"/>
    <mergeCell ref="GN4:GN5"/>
    <mergeCell ref="GB4:GB5"/>
    <mergeCell ref="GC4:GC5"/>
    <mergeCell ref="GD4:GD5"/>
    <mergeCell ref="GE4:GE5"/>
    <mergeCell ref="GF4:GF5"/>
    <mergeCell ref="GG4:GG5"/>
    <mergeCell ref="FU4:FU5"/>
    <mergeCell ref="FV4:FV5"/>
    <mergeCell ref="FW4:FW5"/>
    <mergeCell ref="FX4:FX5"/>
    <mergeCell ref="FY4:FY5"/>
    <mergeCell ref="GA4:GA5"/>
    <mergeCell ref="FO4:FO5"/>
    <mergeCell ref="FP4:FP5"/>
    <mergeCell ref="FQ4:FQ5"/>
    <mergeCell ref="FR4:FR5"/>
    <mergeCell ref="FS4:FS5"/>
    <mergeCell ref="FT4:FT5"/>
    <mergeCell ref="FH4:FH5"/>
    <mergeCell ref="FI4:FI5"/>
    <mergeCell ref="FJ4:FJ5"/>
    <mergeCell ref="FK4:FK5"/>
    <mergeCell ref="FL4:FL5"/>
    <mergeCell ref="FM4:FM5"/>
    <mergeCell ref="EZ4:EZ5"/>
    <mergeCell ref="FA4:FA5"/>
    <mergeCell ref="FC4:FC5"/>
    <mergeCell ref="FD4:FD5"/>
    <mergeCell ref="FE4:FE5"/>
    <mergeCell ref="FF4:FF5"/>
    <mergeCell ref="ET4:ET5"/>
    <mergeCell ref="EU4:EU5"/>
    <mergeCell ref="EV4:EV5"/>
    <mergeCell ref="EW4:EW5"/>
    <mergeCell ref="EX4:EX5"/>
    <mergeCell ref="EY4:EY5"/>
    <mergeCell ref="EM4:EM5"/>
    <mergeCell ref="EN4:EN5"/>
    <mergeCell ref="EO4:EO5"/>
    <mergeCell ref="EQ4:EQ5"/>
    <mergeCell ref="ER4:ER5"/>
    <mergeCell ref="ES4:ES5"/>
    <mergeCell ref="EG4:EG5"/>
    <mergeCell ref="EH4:EH5"/>
    <mergeCell ref="EI4:EI5"/>
    <mergeCell ref="EJ4:EJ5"/>
    <mergeCell ref="EK4:EK5"/>
    <mergeCell ref="EL4:EL5"/>
    <mergeCell ref="EC4:EC5"/>
    <mergeCell ref="EE4:EE5"/>
    <mergeCell ref="EF4:EF5"/>
    <mergeCell ref="DT4:DT5"/>
    <mergeCell ref="DU4:DU5"/>
    <mergeCell ref="DV4:DV5"/>
    <mergeCell ref="DW4:DW5"/>
    <mergeCell ref="DX4:DX5"/>
    <mergeCell ref="DY4:DY5"/>
    <mergeCell ref="DB4:DB5"/>
    <mergeCell ref="DC4:DC5"/>
    <mergeCell ref="DD4:DD5"/>
    <mergeCell ref="DE4:DE5"/>
    <mergeCell ref="DH4:DH5"/>
    <mergeCell ref="DI4:DI5"/>
    <mergeCell ref="DZ4:DZ5"/>
    <mergeCell ref="EA4:EA5"/>
    <mergeCell ref="EB4:EB5"/>
    <mergeCell ref="CV4:CV5"/>
    <mergeCell ref="CW4:CW5"/>
    <mergeCell ref="CX4:CX5"/>
    <mergeCell ref="CY4:CY5"/>
    <mergeCell ref="CZ4:CZ5"/>
    <mergeCell ref="DA4:DA5"/>
    <mergeCell ref="CO4:CO5"/>
    <mergeCell ref="CP4:CP5"/>
    <mergeCell ref="CQ4:CQ5"/>
    <mergeCell ref="CR4:CR5"/>
    <mergeCell ref="CS4:CS5"/>
    <mergeCell ref="CU4:CU5"/>
    <mergeCell ref="CI4:CI5"/>
    <mergeCell ref="CJ4:CJ5"/>
    <mergeCell ref="CK4:CK5"/>
    <mergeCell ref="CL4:CL5"/>
    <mergeCell ref="CM4:CM5"/>
    <mergeCell ref="CN4:CN5"/>
    <mergeCell ref="CB4:CB5"/>
    <mergeCell ref="CC4:CC5"/>
    <mergeCell ref="CD4:CD5"/>
    <mergeCell ref="CE4:CE5"/>
    <mergeCell ref="CF4:CF5"/>
    <mergeCell ref="CG4:CG5"/>
    <mergeCell ref="BU4:BU5"/>
    <mergeCell ref="BW4:BW5"/>
    <mergeCell ref="BX4:BX5"/>
    <mergeCell ref="BY4:BY5"/>
    <mergeCell ref="BZ4:BZ5"/>
    <mergeCell ref="CA4:CA5"/>
    <mergeCell ref="BO4:BO5"/>
    <mergeCell ref="BP4:BP5"/>
    <mergeCell ref="BQ4:BQ5"/>
    <mergeCell ref="BR4:BR5"/>
    <mergeCell ref="BS4:BS5"/>
    <mergeCell ref="BT4:BT5"/>
    <mergeCell ref="BH4:BH5"/>
    <mergeCell ref="BI4:BI5"/>
    <mergeCell ref="BK4:BK5"/>
    <mergeCell ref="BL4:BL5"/>
    <mergeCell ref="BM4:BM5"/>
    <mergeCell ref="BN4:BN5"/>
    <mergeCell ref="BB4:BB5"/>
    <mergeCell ref="BC4:BC5"/>
    <mergeCell ref="BD4:BD5"/>
    <mergeCell ref="BE4:BE5"/>
    <mergeCell ref="BF4:BF5"/>
    <mergeCell ref="BG4:BG5"/>
    <mergeCell ref="AU4:AU5"/>
    <mergeCell ref="AV4:AV5"/>
    <mergeCell ref="AW4:AW5"/>
    <mergeCell ref="AY4:AY5"/>
    <mergeCell ref="AZ4:AZ5"/>
    <mergeCell ref="BA4:BA5"/>
    <mergeCell ref="AO4:AO5"/>
    <mergeCell ref="AP4:AP5"/>
    <mergeCell ref="AQ4:AQ5"/>
    <mergeCell ref="AR4:AR5"/>
    <mergeCell ref="AS4:AS5"/>
    <mergeCell ref="AT4:AT5"/>
    <mergeCell ref="AH4:AH5"/>
    <mergeCell ref="AI4:AI5"/>
    <mergeCell ref="AJ4:AJ5"/>
    <mergeCell ref="AK4:AK5"/>
    <mergeCell ref="AM4:AM5"/>
    <mergeCell ref="AN4:AN5"/>
    <mergeCell ref="AB4:AB5"/>
    <mergeCell ref="AC4:AC5"/>
    <mergeCell ref="AD4:AD5"/>
    <mergeCell ref="AE4:AE5"/>
    <mergeCell ref="AF4:AF5"/>
    <mergeCell ref="AG4:AG5"/>
    <mergeCell ref="U4:U5"/>
    <mergeCell ref="V4:V5"/>
    <mergeCell ref="W4:W5"/>
    <mergeCell ref="X4:X5"/>
    <mergeCell ref="Y4:Y5"/>
    <mergeCell ref="AA4:AA5"/>
    <mergeCell ref="O4:O5"/>
    <mergeCell ref="P4:P5"/>
    <mergeCell ref="Q4:Q5"/>
    <mergeCell ref="R4:R5"/>
    <mergeCell ref="S4:S5"/>
    <mergeCell ref="T4:T5"/>
    <mergeCell ref="F4:F5"/>
    <mergeCell ref="G4:G5"/>
    <mergeCell ref="H4:H5"/>
    <mergeCell ref="I4:I5"/>
    <mergeCell ref="J4:J5"/>
    <mergeCell ref="K4:K5"/>
    <mergeCell ref="HL3:HM3"/>
    <mergeCell ref="HN3:HO3"/>
    <mergeCell ref="HP3:HQ3"/>
    <mergeCell ref="GF3:GG3"/>
    <mergeCell ref="FF3:FG3"/>
    <mergeCell ref="FH3:FI3"/>
    <mergeCell ref="FJ3:FK3"/>
    <mergeCell ref="FL3:FM3"/>
    <mergeCell ref="FP3:FQ3"/>
    <mergeCell ref="FR3:FS3"/>
    <mergeCell ref="EN3:EO3"/>
    <mergeCell ref="ER3:ES3"/>
    <mergeCell ref="ET3:EU3"/>
    <mergeCell ref="EX3:EY3"/>
    <mergeCell ref="EZ3:FA3"/>
    <mergeCell ref="FD3:FE3"/>
    <mergeCell ref="DZ3:EA3"/>
    <mergeCell ref="EB3:EC3"/>
    <mergeCell ref="HR3:HS3"/>
    <mergeCell ref="HT3:HU3"/>
    <mergeCell ref="A4:A5"/>
    <mergeCell ref="B4:B5"/>
    <mergeCell ref="C4:C5"/>
    <mergeCell ref="D4:D5"/>
    <mergeCell ref="E4:E5"/>
    <mergeCell ref="GV3:GW3"/>
    <mergeCell ref="GZ3:HA3"/>
    <mergeCell ref="HB3:HC3"/>
    <mergeCell ref="HD3:HE3"/>
    <mergeCell ref="HF3:HG3"/>
    <mergeCell ref="HH3:HI3"/>
    <mergeCell ref="GH3:GI3"/>
    <mergeCell ref="GJ3:GK3"/>
    <mergeCell ref="GN3:GO3"/>
    <mergeCell ref="GP3:GQ3"/>
    <mergeCell ref="GR3:GS3"/>
    <mergeCell ref="GT3:GU3"/>
    <mergeCell ref="FT3:FU3"/>
    <mergeCell ref="FV3:FW3"/>
    <mergeCell ref="FX3:FY3"/>
    <mergeCell ref="GB3:GC3"/>
    <mergeCell ref="GD3:GE3"/>
    <mergeCell ref="EF3:EG3"/>
    <mergeCell ref="EH3:EI3"/>
    <mergeCell ref="EJ3:EK3"/>
    <mergeCell ref="EL3:EM3"/>
    <mergeCell ref="CX3:CY3"/>
    <mergeCell ref="CZ3:DA3"/>
    <mergeCell ref="DB3:DC3"/>
    <mergeCell ref="DD3:DE3"/>
    <mergeCell ref="DH3:DI3"/>
    <mergeCell ref="DJ3:DK3"/>
    <mergeCell ref="CJ3:CK3"/>
    <mergeCell ref="CL3:CM3"/>
    <mergeCell ref="CN3:CO3"/>
    <mergeCell ref="CP3:CQ3"/>
    <mergeCell ref="CR3:CS3"/>
    <mergeCell ref="CV3:CW3"/>
    <mergeCell ref="BT3:BU3"/>
    <mergeCell ref="BX3:BY3"/>
    <mergeCell ref="BZ3:CA3"/>
    <mergeCell ref="CB3:CC3"/>
    <mergeCell ref="CD3:CE3"/>
    <mergeCell ref="CF3:CG3"/>
    <mergeCell ref="BF3:BG3"/>
    <mergeCell ref="BH3:BI3"/>
    <mergeCell ref="BL3:BM3"/>
    <mergeCell ref="BN3:BO3"/>
    <mergeCell ref="BP3:BQ3"/>
    <mergeCell ref="BR3:BS3"/>
    <mergeCell ref="AR3:AS3"/>
    <mergeCell ref="AT3:AU3"/>
    <mergeCell ref="AV3:AW3"/>
    <mergeCell ref="AZ3:BA3"/>
    <mergeCell ref="BB3:BC3"/>
    <mergeCell ref="BD3:BE3"/>
    <mergeCell ref="AD3:AE3"/>
    <mergeCell ref="AF3:AG3"/>
    <mergeCell ref="AH3:AI3"/>
    <mergeCell ref="AJ3:AK3"/>
    <mergeCell ref="AN3:AO3"/>
    <mergeCell ref="AP3:AQ3"/>
    <mergeCell ref="P3:Q3"/>
    <mergeCell ref="R3:S3"/>
    <mergeCell ref="T3:U3"/>
    <mergeCell ref="V3:W3"/>
    <mergeCell ref="X3:Y3"/>
    <mergeCell ref="AB3:AC3"/>
    <mergeCell ref="HL2:HM2"/>
    <mergeCell ref="HN2:HO2"/>
    <mergeCell ref="HP2:HQ2"/>
    <mergeCell ref="HR2:HS2"/>
    <mergeCell ref="HT2:HU2"/>
    <mergeCell ref="B3:C3"/>
    <mergeCell ref="D3:E3"/>
    <mergeCell ref="F3:G3"/>
    <mergeCell ref="H3:I3"/>
    <mergeCell ref="J3:K3"/>
    <mergeCell ref="GV2:GW2"/>
    <mergeCell ref="GZ2:HA2"/>
    <mergeCell ref="HB2:HC2"/>
    <mergeCell ref="HD2:HE2"/>
    <mergeCell ref="HF2:HG2"/>
    <mergeCell ref="HH2:HI2"/>
    <mergeCell ref="GH2:GI2"/>
    <mergeCell ref="GJ2:GK2"/>
    <mergeCell ref="GN2:GO2"/>
    <mergeCell ref="GP2:GQ2"/>
    <mergeCell ref="GR2:GS2"/>
    <mergeCell ref="GT2:GU2"/>
    <mergeCell ref="FT2:FU2"/>
    <mergeCell ref="FV2:FW2"/>
    <mergeCell ref="FX2:FY2"/>
    <mergeCell ref="GB2:GC2"/>
    <mergeCell ref="GD2:GE2"/>
    <mergeCell ref="GF2:GG2"/>
    <mergeCell ref="FF2:FG2"/>
    <mergeCell ref="FH2:FI2"/>
    <mergeCell ref="FJ2:FK2"/>
    <mergeCell ref="FL2:FM2"/>
    <mergeCell ref="FP2:FQ2"/>
    <mergeCell ref="FR2:FS2"/>
    <mergeCell ref="ER2:ES2"/>
    <mergeCell ref="ET2:EU2"/>
    <mergeCell ref="EV2:EW2"/>
    <mergeCell ref="EX2:EY2"/>
    <mergeCell ref="EZ2:FA2"/>
    <mergeCell ref="FD2:FE2"/>
    <mergeCell ref="EB2:EC2"/>
    <mergeCell ref="EF2:EG2"/>
    <mergeCell ref="EH2:EI2"/>
    <mergeCell ref="EJ2:EK2"/>
    <mergeCell ref="EL2:EM2"/>
    <mergeCell ref="EN2:EO2"/>
    <mergeCell ref="DP2:DQ2"/>
    <mergeCell ref="DS2:DS5"/>
    <mergeCell ref="DT2:DU2"/>
    <mergeCell ref="DV2:DW2"/>
    <mergeCell ref="DX2:DY2"/>
    <mergeCell ref="DZ2:EA2"/>
    <mergeCell ref="DP3:DQ3"/>
    <mergeCell ref="DT3:DU3"/>
    <mergeCell ref="DV3:DW3"/>
    <mergeCell ref="DX3:DY3"/>
    <mergeCell ref="DP4:DP5"/>
    <mergeCell ref="DQ4:DQ5"/>
    <mergeCell ref="DD2:DE2"/>
    <mergeCell ref="DG2:DG5"/>
    <mergeCell ref="DH2:DI2"/>
    <mergeCell ref="DJ2:DK2"/>
    <mergeCell ref="DL2:DM2"/>
    <mergeCell ref="DN2:DO2"/>
    <mergeCell ref="DL3:DM3"/>
    <mergeCell ref="DN3:DO3"/>
    <mergeCell ref="DJ4:DJ5"/>
    <mergeCell ref="DK4:DK5"/>
    <mergeCell ref="DL4:DL5"/>
    <mergeCell ref="DM4:DM5"/>
    <mergeCell ref="DN4:DN5"/>
    <mergeCell ref="DO4:DO5"/>
    <mergeCell ref="CP2:CQ2"/>
    <mergeCell ref="CR2:CS2"/>
    <mergeCell ref="CV2:CW2"/>
    <mergeCell ref="CX2:CY2"/>
    <mergeCell ref="CZ2:DA2"/>
    <mergeCell ref="DB2:DC2"/>
    <mergeCell ref="CB2:CC2"/>
    <mergeCell ref="CD2:CE2"/>
    <mergeCell ref="CF2:CG2"/>
    <mergeCell ref="CJ2:CK2"/>
    <mergeCell ref="CL2:CM2"/>
    <mergeCell ref="CN2:CO2"/>
    <mergeCell ref="BN2:BO2"/>
    <mergeCell ref="BP2:BQ2"/>
    <mergeCell ref="BR2:BS2"/>
    <mergeCell ref="BT2:BU2"/>
    <mergeCell ref="BX2:BY2"/>
    <mergeCell ref="BZ2:CA2"/>
    <mergeCell ref="AZ2:BA2"/>
    <mergeCell ref="BB2:BC2"/>
    <mergeCell ref="BD2:BE2"/>
    <mergeCell ref="BF2:BG2"/>
    <mergeCell ref="BH2:BI2"/>
    <mergeCell ref="BL2:BM2"/>
    <mergeCell ref="AJ2:AK2"/>
    <mergeCell ref="AN2:AO2"/>
    <mergeCell ref="AP2:AQ2"/>
    <mergeCell ref="AR2:AS2"/>
    <mergeCell ref="AT2:AU2"/>
    <mergeCell ref="AV2:AW2"/>
    <mergeCell ref="V2:W2"/>
    <mergeCell ref="X2:Y2"/>
    <mergeCell ref="AB2:AC2"/>
    <mergeCell ref="AD2:AE2"/>
    <mergeCell ref="AF2:AG2"/>
    <mergeCell ref="AH2:AI2"/>
    <mergeCell ref="HK1:HO1"/>
    <mergeCell ref="HP1:HU1"/>
    <mergeCell ref="B2:C2"/>
    <mergeCell ref="D2:E2"/>
    <mergeCell ref="F2:G2"/>
    <mergeCell ref="H2:I2"/>
    <mergeCell ref="J2:K2"/>
    <mergeCell ref="P2:Q2"/>
    <mergeCell ref="R2:S2"/>
    <mergeCell ref="T2:U2"/>
    <mergeCell ref="GA1:GE1"/>
    <mergeCell ref="GF1:GK1"/>
    <mergeCell ref="GM1:GQ1"/>
    <mergeCell ref="GR1:GW1"/>
    <mergeCell ref="GY1:HC1"/>
    <mergeCell ref="HD1:HI1"/>
    <mergeCell ref="EQ1:EU1"/>
    <mergeCell ref="EV1:FA1"/>
    <mergeCell ref="FC1:FG1"/>
    <mergeCell ref="FH1:FM1"/>
    <mergeCell ref="FO1:FS1"/>
    <mergeCell ref="FT1:FY1"/>
    <mergeCell ref="DG1:DK1"/>
    <mergeCell ref="DL1:DQ1"/>
    <mergeCell ref="DS1:DW1"/>
    <mergeCell ref="DX1:EC1"/>
    <mergeCell ref="EE1:EI1"/>
    <mergeCell ref="EJ1:EO1"/>
    <mergeCell ref="BW1:CA1"/>
    <mergeCell ref="CB1:CG1"/>
    <mergeCell ref="CI1:CM1"/>
    <mergeCell ref="CN1:CS1"/>
    <mergeCell ref="CU1:CY1"/>
    <mergeCell ref="CZ1:DE1"/>
    <mergeCell ref="AM1:AQ1"/>
    <mergeCell ref="AR1:AW1"/>
    <mergeCell ref="AY1:BC1"/>
    <mergeCell ref="BD1:BI1"/>
    <mergeCell ref="BK1:BO1"/>
    <mergeCell ref="BP1:BU1"/>
    <mergeCell ref="A1:E1"/>
    <mergeCell ref="F1:K1"/>
    <mergeCell ref="O1:S1"/>
    <mergeCell ref="T1:Y1"/>
    <mergeCell ref="AA1:AE1"/>
    <mergeCell ref="AF1:AK1"/>
  </mergeCells>
  <pageMargins left="0.70866141732283472" right="0.70866141732283472" top="0.74803149606299213" bottom="0.74803149606299213" header="0.51181102362204722" footer="0.51181102362204722"/>
  <pageSetup paperSize="9" scale="70" firstPageNumber="0" fitToWidth="0" orientation="landscape" horizontalDpi="300" verticalDpi="300" r:id="rId1"/>
  <headerFooter alignWithMargins="0">
    <oddHeader>&amp;RРасчеты на реализацию общего образования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6"/>
  <sheetViews>
    <sheetView view="pageBreakPreview" topLeftCell="A4" zoomScaleNormal="75" zoomScaleSheetLayoutView="100" workbookViewId="0">
      <selection activeCell="G29" sqref="G29"/>
    </sheetView>
  </sheetViews>
  <sheetFormatPr defaultRowHeight="13.2" x14ac:dyDescent="0.25"/>
  <cols>
    <col min="1" max="1" width="5.6640625" style="309" customWidth="1"/>
    <col min="2" max="2" width="24.88671875" style="309" customWidth="1"/>
    <col min="3" max="3" width="19.33203125" style="309" customWidth="1"/>
    <col min="4" max="4" width="17" style="309" customWidth="1"/>
    <col min="5" max="16384" width="8.88671875" style="309"/>
  </cols>
  <sheetData>
    <row r="2" spans="1:4" s="307" customFormat="1" ht="27" customHeight="1" x14ac:dyDescent="0.25">
      <c r="A2" s="412" t="s">
        <v>161</v>
      </c>
      <c r="B2" s="412"/>
      <c r="C2" s="412"/>
      <c r="D2" s="412"/>
    </row>
    <row r="3" spans="1:4" x14ac:dyDescent="0.25">
      <c r="A3" s="308"/>
    </row>
    <row r="4" spans="1:4" s="311" customFormat="1" ht="35.25" customHeight="1" x14ac:dyDescent="0.25">
      <c r="A4" s="413" t="s">
        <v>162</v>
      </c>
      <c r="B4" s="414" t="s">
        <v>163</v>
      </c>
      <c r="C4" s="414" t="s">
        <v>164</v>
      </c>
      <c r="D4" s="310" t="s">
        <v>165</v>
      </c>
    </row>
    <row r="5" spans="1:4" s="311" customFormat="1" ht="19.5" customHeight="1" x14ac:dyDescent="0.25">
      <c r="A5" s="413"/>
      <c r="B5" s="414"/>
      <c r="C5" s="414"/>
      <c r="D5" s="312" t="s">
        <v>166</v>
      </c>
    </row>
    <row r="6" spans="1:4" x14ac:dyDescent="0.25">
      <c r="A6" s="313">
        <v>1</v>
      </c>
      <c r="B6" s="314" t="s">
        <v>129</v>
      </c>
      <c r="C6" s="315">
        <v>196</v>
      </c>
      <c r="D6" s="315">
        <f>'Классное свод'!Y47</f>
        <v>5522.9</v>
      </c>
    </row>
    <row r="7" spans="1:4" x14ac:dyDescent="0.25">
      <c r="A7" s="313">
        <v>2</v>
      </c>
      <c r="B7" s="314" t="s">
        <v>167</v>
      </c>
      <c r="C7" s="315">
        <v>211</v>
      </c>
      <c r="D7" s="315">
        <f>'Классное свод'!AK47</f>
        <v>6218.3</v>
      </c>
    </row>
    <row r="8" spans="1:4" x14ac:dyDescent="0.25">
      <c r="A8" s="313">
        <v>3</v>
      </c>
      <c r="B8" s="314" t="s">
        <v>168</v>
      </c>
      <c r="C8" s="315">
        <v>340</v>
      </c>
      <c r="D8" s="315">
        <f>'Классное свод'!AW47</f>
        <v>9802.6999999999989</v>
      </c>
    </row>
    <row r="9" spans="1:4" x14ac:dyDescent="0.25">
      <c r="A9" s="313">
        <v>4</v>
      </c>
      <c r="B9" s="314" t="s">
        <v>132</v>
      </c>
      <c r="C9" s="315">
        <v>1284</v>
      </c>
      <c r="D9" s="315">
        <f>'Классное свод'!BI47</f>
        <v>39727.5</v>
      </c>
    </row>
    <row r="10" spans="1:4" x14ac:dyDescent="0.25">
      <c r="A10" s="313">
        <v>5</v>
      </c>
      <c r="B10" s="314" t="s">
        <v>133</v>
      </c>
      <c r="C10" s="316">
        <v>693</v>
      </c>
      <c r="D10" s="315">
        <f>'Классное свод'!BU47</f>
        <v>20538.300000000003</v>
      </c>
    </row>
    <row r="11" spans="1:4" x14ac:dyDescent="0.25">
      <c r="A11" s="313">
        <v>6</v>
      </c>
      <c r="B11" s="314" t="s">
        <v>169</v>
      </c>
      <c r="C11" s="315">
        <v>824</v>
      </c>
      <c r="D11" s="315">
        <f>'Классное свод'!CG47</f>
        <v>24290.9</v>
      </c>
    </row>
    <row r="12" spans="1:4" x14ac:dyDescent="0.25">
      <c r="A12" s="313">
        <v>7</v>
      </c>
      <c r="B12" s="314" t="s">
        <v>135</v>
      </c>
      <c r="C12" s="315">
        <v>314</v>
      </c>
      <c r="D12" s="315">
        <f>'Классное свод'!CS47</f>
        <v>9362.9</v>
      </c>
    </row>
    <row r="13" spans="1:4" x14ac:dyDescent="0.25">
      <c r="A13" s="313">
        <v>8</v>
      </c>
      <c r="B13" s="314" t="s">
        <v>136</v>
      </c>
      <c r="C13" s="317">
        <v>293</v>
      </c>
      <c r="D13" s="315">
        <f>'Классное свод'!DE47</f>
        <v>8453.4</v>
      </c>
    </row>
    <row r="14" spans="1:4" x14ac:dyDescent="0.25">
      <c r="A14" s="313">
        <v>9</v>
      </c>
      <c r="B14" s="314" t="s">
        <v>137</v>
      </c>
      <c r="C14" s="315">
        <v>329</v>
      </c>
      <c r="D14" s="315">
        <f>'Классное свод'!DQ47</f>
        <v>9633.1000000000022</v>
      </c>
    </row>
    <row r="15" spans="1:4" x14ac:dyDescent="0.25">
      <c r="A15" s="313">
        <v>10</v>
      </c>
      <c r="B15" s="314" t="s">
        <v>138</v>
      </c>
      <c r="C15" s="315">
        <v>130</v>
      </c>
      <c r="D15" s="315">
        <f>'Классное свод'!EC47</f>
        <v>3749.2</v>
      </c>
    </row>
    <row r="16" spans="1:4" x14ac:dyDescent="0.25">
      <c r="A16" s="313">
        <v>11</v>
      </c>
      <c r="B16" s="314" t="s">
        <v>170</v>
      </c>
      <c r="C16" s="315">
        <v>233</v>
      </c>
      <c r="D16" s="315">
        <f>'Классное свод'!EO47</f>
        <v>6862</v>
      </c>
    </row>
    <row r="17" spans="1:5" x14ac:dyDescent="0.25">
      <c r="A17" s="313">
        <v>12</v>
      </c>
      <c r="B17" s="314" t="s">
        <v>140</v>
      </c>
      <c r="C17" s="317">
        <v>280</v>
      </c>
      <c r="D17" s="315">
        <f>'Классное свод'!FA47</f>
        <v>7869.1999999999989</v>
      </c>
    </row>
    <row r="18" spans="1:5" x14ac:dyDescent="0.25">
      <c r="A18" s="313">
        <v>13</v>
      </c>
      <c r="B18" s="314" t="s">
        <v>141</v>
      </c>
      <c r="C18" s="315">
        <v>119</v>
      </c>
      <c r="D18" s="315">
        <f>'Классное свод'!FM47</f>
        <v>3422.099999999999</v>
      </c>
    </row>
    <row r="19" spans="1:5" x14ac:dyDescent="0.25">
      <c r="A19" s="313">
        <v>14</v>
      </c>
      <c r="B19" s="314" t="s">
        <v>142</v>
      </c>
      <c r="C19" s="315">
        <v>270</v>
      </c>
      <c r="D19" s="315">
        <f>'Классное свод'!FY47</f>
        <v>7796.2999999999975</v>
      </c>
    </row>
    <row r="20" spans="1:5" x14ac:dyDescent="0.25">
      <c r="A20" s="313">
        <v>15</v>
      </c>
      <c r="B20" s="314" t="s">
        <v>143</v>
      </c>
      <c r="C20" s="315">
        <v>157</v>
      </c>
      <c r="D20" s="315">
        <f>'Классное свод'!GK47</f>
        <v>4476.9999999999991</v>
      </c>
    </row>
    <row r="21" spans="1:5" x14ac:dyDescent="0.25">
      <c r="A21" s="313">
        <v>16</v>
      </c>
      <c r="B21" s="314" t="s">
        <v>144</v>
      </c>
      <c r="C21" s="315">
        <v>317</v>
      </c>
      <c r="D21" s="315">
        <f>'Классное свод'!GW47</f>
        <v>8584.6999999999989</v>
      </c>
    </row>
    <row r="22" spans="1:5" x14ac:dyDescent="0.25">
      <c r="A22" s="313">
        <v>17</v>
      </c>
      <c r="B22" s="314" t="s">
        <v>145</v>
      </c>
      <c r="C22" s="315">
        <v>430</v>
      </c>
      <c r="D22" s="315">
        <f>'Классное свод'!HI47</f>
        <v>12646.2</v>
      </c>
    </row>
    <row r="23" spans="1:5" x14ac:dyDescent="0.25">
      <c r="A23" s="313">
        <v>18</v>
      </c>
      <c r="B23" s="314" t="s">
        <v>171</v>
      </c>
      <c r="C23" s="315">
        <v>239</v>
      </c>
      <c r="D23" s="315">
        <f>'Классное свод'!HU47</f>
        <v>7270.3</v>
      </c>
    </row>
    <row r="24" spans="1:5" s="321" customFormat="1" x14ac:dyDescent="0.25">
      <c r="A24" s="318"/>
      <c r="B24" s="319" t="s">
        <v>172</v>
      </c>
      <c r="C24" s="320">
        <f>SUM(C6:C23)</f>
        <v>6659</v>
      </c>
      <c r="D24" s="320">
        <f>SUM(D6:D23)</f>
        <v>196227.00000000003</v>
      </c>
      <c r="E24" s="321" t="b">
        <f>D24='Классное свод'!K47</f>
        <v>1</v>
      </c>
    </row>
    <row r="25" spans="1:5" x14ac:dyDescent="0.25">
      <c r="A25" s="308"/>
      <c r="C25" s="308"/>
    </row>
    <row r="26" spans="1:5" x14ac:dyDescent="0.25">
      <c r="A26" s="308"/>
      <c r="B26" s="322" t="s">
        <v>173</v>
      </c>
      <c r="C26" s="308"/>
      <c r="D26" s="308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94488188976377963" bottom="0.74803149606299213" header="0.51181102362204722" footer="0.51181102362204722"/>
  <pageSetup paperSize="9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K32"/>
  <sheetViews>
    <sheetView view="pageBreakPreview" zoomScale="60" zoomScaleNormal="70" workbookViewId="0">
      <pane xSplit="2" ySplit="7" topLeftCell="C8" activePane="bottomRight" state="frozen"/>
      <selection activeCell="A64" sqref="A64:XFD64"/>
      <selection pane="topRight" activeCell="A64" sqref="A64:XFD64"/>
      <selection pane="bottomLeft" activeCell="A64" sqref="A64:XFD64"/>
      <selection pane="bottomRight" activeCell="I4" sqref="I4"/>
    </sheetView>
  </sheetViews>
  <sheetFormatPr defaultColWidth="11.33203125" defaultRowHeight="13.2" x14ac:dyDescent="0.25"/>
  <cols>
    <col min="1" max="1" width="4.109375" style="179" customWidth="1"/>
    <col min="2" max="2" width="18.21875" style="179" customWidth="1"/>
    <col min="3" max="3" width="9" style="179" customWidth="1"/>
    <col min="4" max="4" width="8.5546875" style="179" customWidth="1"/>
    <col min="5" max="5" width="10.6640625" style="179" customWidth="1"/>
    <col min="6" max="6" width="8.44140625" style="179" customWidth="1"/>
    <col min="7" max="7" width="10.33203125" style="179" customWidth="1"/>
    <col min="8" max="10" width="10" style="179" customWidth="1"/>
    <col min="11" max="11" width="11.33203125" style="179" customWidth="1"/>
    <col min="12" max="12" width="16.5546875" style="179" customWidth="1"/>
    <col min="13" max="13" width="10" style="179" customWidth="1"/>
    <col min="14" max="14" width="9.33203125" style="179" customWidth="1"/>
    <col min="15" max="15" width="8.21875" style="179" customWidth="1"/>
    <col min="16" max="17" width="8.44140625" style="179" customWidth="1"/>
    <col min="18" max="18" width="9.21875" style="179" customWidth="1"/>
    <col min="19" max="19" width="8.21875" style="179" customWidth="1"/>
    <col min="20" max="20" width="8.6640625" style="179" customWidth="1"/>
    <col min="21" max="21" width="8.77734375" style="179" customWidth="1"/>
    <col min="22" max="22" width="17.33203125" style="179" customWidth="1"/>
    <col min="23" max="23" width="8.44140625" style="179" customWidth="1"/>
    <col min="24" max="25" width="8.88671875" style="179" customWidth="1"/>
    <col min="26" max="26" width="8.6640625" style="179" customWidth="1"/>
    <col min="27" max="27" width="9.109375" style="179" customWidth="1"/>
    <col min="28" max="28" width="8.33203125" style="179" customWidth="1"/>
    <col min="29" max="29" width="9" style="179" customWidth="1"/>
    <col min="30" max="30" width="7.88671875" style="179" customWidth="1"/>
    <col min="31" max="31" width="8.88671875" style="179" customWidth="1"/>
    <col min="32" max="32" width="13.33203125" style="179" customWidth="1"/>
    <col min="33" max="33" width="9.21875" style="179" customWidth="1"/>
    <col min="34" max="34" width="8.88671875" style="179" customWidth="1"/>
    <col min="35" max="35" width="8.5546875" style="179" customWidth="1"/>
    <col min="36" max="36" width="8.109375" style="179" customWidth="1"/>
    <col min="37" max="37" width="8.44140625" style="179" customWidth="1"/>
    <col min="38" max="38" width="8.109375" style="179" customWidth="1"/>
    <col min="39" max="39" width="7.88671875" style="179" customWidth="1"/>
    <col min="40" max="40" width="8.88671875" style="179" customWidth="1"/>
    <col min="41" max="41" width="7.88671875" style="179" customWidth="1"/>
    <col min="42" max="42" width="12.6640625" style="179" customWidth="1"/>
    <col min="43" max="43" width="9.44140625" style="179" customWidth="1"/>
    <col min="44" max="44" width="8.44140625" style="179" customWidth="1"/>
    <col min="45" max="45" width="8.109375" style="179" customWidth="1"/>
    <col min="46" max="46" width="8.44140625" style="179" customWidth="1"/>
    <col min="47" max="47" width="9.33203125" style="179" customWidth="1"/>
    <col min="48" max="51" width="7.88671875" style="179" customWidth="1"/>
    <col min="52" max="52" width="16" style="179" customWidth="1"/>
    <col min="53" max="53" width="8.33203125" style="179" customWidth="1"/>
    <col min="54" max="55" width="7.88671875" style="179" customWidth="1"/>
    <col min="56" max="61" width="8.6640625" style="179" customWidth="1"/>
    <col min="62" max="62" width="13.44140625" style="179" customWidth="1"/>
    <col min="63" max="65" width="9" style="179" customWidth="1"/>
    <col min="66" max="67" width="9.44140625" style="179" customWidth="1"/>
    <col min="68" max="68" width="8.109375" style="179" customWidth="1"/>
    <col min="69" max="70" width="6.6640625" style="179" customWidth="1"/>
    <col min="71" max="71" width="8.44140625" style="179" customWidth="1"/>
    <col min="72" max="72" width="16.5546875" style="179" customWidth="1"/>
    <col min="73" max="73" width="9.44140625" style="179" customWidth="1"/>
    <col min="74" max="77" width="6.6640625" style="179" customWidth="1"/>
    <col min="78" max="81" width="9.33203125" style="179" customWidth="1"/>
    <col min="82" max="82" width="15.5546875" style="179" customWidth="1"/>
    <col min="83" max="83" width="8.33203125" style="179" customWidth="1"/>
    <col min="84" max="85" width="6.6640625" style="179" customWidth="1"/>
    <col min="86" max="87" width="9.44140625" style="179" customWidth="1"/>
    <col min="88" max="91" width="10.33203125" style="179" customWidth="1"/>
    <col min="92" max="92" width="14.6640625" style="179" customWidth="1"/>
    <col min="93" max="93" width="11" style="179" customWidth="1"/>
    <col min="94" max="94" width="8.21875" style="179" customWidth="1"/>
    <col min="95" max="95" width="10.33203125" style="179" customWidth="1"/>
    <col min="96" max="96" width="9.77734375" style="179" customWidth="1"/>
    <col min="97" max="97" width="7.6640625" style="179" customWidth="1"/>
    <col min="98" max="101" width="10.33203125" style="179" customWidth="1"/>
    <col min="102" max="102" width="13.77734375" style="179" customWidth="1"/>
    <col min="103" max="103" width="10.77734375" style="179" customWidth="1"/>
    <col min="104" max="111" width="10.33203125" style="179" customWidth="1"/>
    <col min="112" max="112" width="13.21875" style="179" customWidth="1"/>
    <col min="113" max="113" width="8.33203125" style="179" customWidth="1"/>
    <col min="114" max="115" width="6.6640625" style="179" customWidth="1"/>
    <col min="116" max="116" width="9.33203125" style="179" customWidth="1"/>
    <col min="117" max="121" width="6.6640625" style="179" customWidth="1"/>
    <col min="122" max="122" width="13.6640625" style="179" customWidth="1"/>
    <col min="123" max="123" width="8.44140625" style="179" customWidth="1"/>
    <col min="124" max="131" width="6.6640625" style="179" customWidth="1"/>
    <col min="132" max="132" width="16.21875" style="179" customWidth="1"/>
    <col min="133" max="133" width="9.21875" style="179" customWidth="1"/>
    <col min="134" max="134" width="10.33203125" style="179" customWidth="1"/>
    <col min="135" max="136" width="9.88671875" style="179" customWidth="1"/>
    <col min="137" max="137" width="8.21875" style="179" customWidth="1"/>
    <col min="138" max="138" width="8.77734375" style="179" customWidth="1"/>
    <col min="139" max="140" width="8.5546875" style="179" customWidth="1"/>
    <col min="141" max="141" width="9.109375" style="179" customWidth="1"/>
    <col min="142" max="142" width="15.21875" style="179" customWidth="1"/>
    <col min="143" max="143" width="7.33203125" style="179" customWidth="1"/>
    <col min="144" max="144" width="9.109375" style="179" customWidth="1"/>
    <col min="145" max="145" width="9.44140625" style="179" customWidth="1"/>
    <col min="146" max="151" width="7.88671875" style="179" customWidth="1"/>
    <col min="152" max="152" width="11.77734375" style="179" customWidth="1"/>
    <col min="153" max="153" width="12.88671875" style="179" customWidth="1"/>
    <col min="154" max="154" width="9.77734375" style="179" customWidth="1"/>
    <col min="155" max="155" width="9.5546875" style="179" customWidth="1"/>
    <col min="156" max="161" width="10.109375" style="179" customWidth="1"/>
    <col min="162" max="162" width="17.5546875" style="179" customWidth="1"/>
    <col min="163" max="163" width="9.21875" style="179" customWidth="1"/>
    <col min="164" max="164" width="7.44140625" style="179" customWidth="1"/>
    <col min="165" max="166" width="9.33203125" style="179" customWidth="1"/>
    <col min="167" max="171" width="8.77734375" style="179" customWidth="1"/>
    <col min="172" max="172" width="15" style="179" customWidth="1"/>
    <col min="173" max="173" width="11.33203125" style="179" customWidth="1"/>
    <col min="174" max="181" width="10.33203125" style="179" customWidth="1"/>
    <col min="182" max="182" width="19.109375" style="179" customWidth="1"/>
    <col min="183" max="184" width="18" style="179" customWidth="1"/>
    <col min="185" max="185" width="18.6640625" style="179" customWidth="1"/>
    <col min="186" max="186" width="17" style="179" customWidth="1"/>
    <col min="187" max="187" width="16" style="179" customWidth="1"/>
    <col min="188" max="188" width="16.44140625" style="179" customWidth="1"/>
    <col min="189" max="189" width="17.6640625" style="179" customWidth="1"/>
    <col min="190" max="16384" width="11.33203125" style="179"/>
  </cols>
  <sheetData>
    <row r="1" spans="1:193" s="181" customFormat="1" ht="66.75" customHeight="1" x14ac:dyDescent="0.2">
      <c r="B1" s="323"/>
      <c r="C1" s="415" t="s">
        <v>174</v>
      </c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DI1" s="182"/>
    </row>
    <row r="2" spans="1:193" s="184" customFormat="1" ht="63" customHeight="1" x14ac:dyDescent="0.25">
      <c r="A2" s="417" t="s">
        <v>162</v>
      </c>
      <c r="B2" s="418" t="s">
        <v>163</v>
      </c>
      <c r="C2" s="417" t="s">
        <v>175</v>
      </c>
      <c r="D2" s="417"/>
      <c r="E2" s="417"/>
      <c r="F2" s="417"/>
      <c r="G2" s="417"/>
      <c r="H2" s="417"/>
      <c r="I2" s="417"/>
      <c r="J2" s="417"/>
      <c r="K2" s="417"/>
      <c r="L2" s="417"/>
      <c r="M2" s="417" t="s">
        <v>76</v>
      </c>
      <c r="N2" s="417"/>
      <c r="O2" s="417"/>
      <c r="P2" s="417"/>
      <c r="Q2" s="417"/>
      <c r="R2" s="417"/>
      <c r="S2" s="417"/>
      <c r="T2" s="417"/>
      <c r="U2" s="417"/>
      <c r="V2" s="417"/>
      <c r="W2" s="417" t="s">
        <v>176</v>
      </c>
      <c r="X2" s="417"/>
      <c r="Y2" s="417"/>
      <c r="Z2" s="417"/>
      <c r="AA2" s="417"/>
      <c r="AB2" s="417"/>
      <c r="AC2" s="417"/>
      <c r="AD2" s="417"/>
      <c r="AE2" s="417"/>
      <c r="AF2" s="417"/>
      <c r="AG2" s="417" t="s">
        <v>177</v>
      </c>
      <c r="AH2" s="417"/>
      <c r="AI2" s="417"/>
      <c r="AJ2" s="417"/>
      <c r="AK2" s="417"/>
      <c r="AL2" s="417"/>
      <c r="AM2" s="417"/>
      <c r="AN2" s="417"/>
      <c r="AO2" s="417"/>
      <c r="AP2" s="417"/>
      <c r="AQ2" s="417" t="s">
        <v>178</v>
      </c>
      <c r="AR2" s="417"/>
      <c r="AS2" s="417"/>
      <c r="AT2" s="417"/>
      <c r="AU2" s="417"/>
      <c r="AV2" s="417"/>
      <c r="AW2" s="417"/>
      <c r="AX2" s="417"/>
      <c r="AY2" s="417"/>
      <c r="AZ2" s="417"/>
      <c r="BA2" s="417" t="s">
        <v>179</v>
      </c>
      <c r="BB2" s="417"/>
      <c r="BC2" s="417"/>
      <c r="BD2" s="417"/>
      <c r="BE2" s="417"/>
      <c r="BF2" s="417"/>
      <c r="BG2" s="417"/>
      <c r="BH2" s="417"/>
      <c r="BI2" s="417"/>
      <c r="BJ2" s="417"/>
      <c r="BK2" s="417" t="s">
        <v>180</v>
      </c>
      <c r="BL2" s="417"/>
      <c r="BM2" s="417"/>
      <c r="BN2" s="417"/>
      <c r="BO2" s="417"/>
      <c r="BP2" s="417"/>
      <c r="BQ2" s="417"/>
      <c r="BR2" s="417"/>
      <c r="BS2" s="417"/>
      <c r="BT2" s="417"/>
      <c r="BU2" s="417" t="s">
        <v>181</v>
      </c>
      <c r="BV2" s="417"/>
      <c r="BW2" s="417"/>
      <c r="BX2" s="417"/>
      <c r="BY2" s="417"/>
      <c r="BZ2" s="417"/>
      <c r="CA2" s="417"/>
      <c r="CB2" s="417"/>
      <c r="CC2" s="417"/>
      <c r="CD2" s="417"/>
      <c r="CE2" s="417" t="s">
        <v>182</v>
      </c>
      <c r="CF2" s="417"/>
      <c r="CG2" s="417"/>
      <c r="CH2" s="417"/>
      <c r="CI2" s="417"/>
      <c r="CJ2" s="417"/>
      <c r="CK2" s="417"/>
      <c r="CL2" s="417"/>
      <c r="CM2" s="417"/>
      <c r="CN2" s="417"/>
      <c r="CO2" s="417" t="s">
        <v>183</v>
      </c>
      <c r="CP2" s="417"/>
      <c r="CQ2" s="417"/>
      <c r="CR2" s="417"/>
      <c r="CS2" s="417"/>
      <c r="CT2" s="417"/>
      <c r="CU2" s="417"/>
      <c r="CV2" s="417"/>
      <c r="CW2" s="417"/>
      <c r="CX2" s="417"/>
      <c r="CY2" s="417" t="s">
        <v>184</v>
      </c>
      <c r="CZ2" s="417"/>
      <c r="DA2" s="417"/>
      <c r="DB2" s="417"/>
      <c r="DC2" s="417"/>
      <c r="DD2" s="417"/>
      <c r="DE2" s="417"/>
      <c r="DF2" s="417"/>
      <c r="DG2" s="417"/>
      <c r="DH2" s="417"/>
      <c r="DI2" s="417" t="s">
        <v>185</v>
      </c>
      <c r="DJ2" s="417"/>
      <c r="DK2" s="417"/>
      <c r="DL2" s="417"/>
      <c r="DM2" s="417"/>
      <c r="DN2" s="417"/>
      <c r="DO2" s="417"/>
      <c r="DP2" s="417"/>
      <c r="DQ2" s="417"/>
      <c r="DR2" s="417"/>
      <c r="DS2" s="417" t="s">
        <v>186</v>
      </c>
      <c r="DT2" s="417"/>
      <c r="DU2" s="417"/>
      <c r="DV2" s="417"/>
      <c r="DW2" s="417"/>
      <c r="DX2" s="417"/>
      <c r="DY2" s="417"/>
      <c r="DZ2" s="417"/>
      <c r="EA2" s="417"/>
      <c r="EB2" s="417"/>
      <c r="EC2" s="417" t="s">
        <v>187</v>
      </c>
      <c r="ED2" s="417"/>
      <c r="EE2" s="417"/>
      <c r="EF2" s="417"/>
      <c r="EG2" s="417"/>
      <c r="EH2" s="417"/>
      <c r="EI2" s="417"/>
      <c r="EJ2" s="417"/>
      <c r="EK2" s="417"/>
      <c r="EL2" s="417"/>
      <c r="EM2" s="417" t="s">
        <v>188</v>
      </c>
      <c r="EN2" s="417"/>
      <c r="EO2" s="417"/>
      <c r="EP2" s="417"/>
      <c r="EQ2" s="417"/>
      <c r="ER2" s="417"/>
      <c r="ES2" s="417"/>
      <c r="ET2" s="417"/>
      <c r="EU2" s="417"/>
      <c r="EV2" s="417"/>
      <c r="EW2" s="423" t="s">
        <v>189</v>
      </c>
      <c r="EX2" s="423"/>
      <c r="EY2" s="423"/>
      <c r="EZ2" s="423"/>
      <c r="FA2" s="423"/>
      <c r="FB2" s="423"/>
      <c r="FC2" s="423"/>
      <c r="FD2" s="423"/>
      <c r="FE2" s="423"/>
      <c r="FF2" s="423"/>
      <c r="FG2" s="417" t="s">
        <v>190</v>
      </c>
      <c r="FH2" s="417"/>
      <c r="FI2" s="417"/>
      <c r="FJ2" s="417"/>
      <c r="FK2" s="417"/>
      <c r="FL2" s="417"/>
      <c r="FM2" s="417"/>
      <c r="FN2" s="417"/>
      <c r="FO2" s="417"/>
      <c r="FP2" s="417"/>
      <c r="FQ2" s="417" t="s">
        <v>191</v>
      </c>
      <c r="FR2" s="417"/>
      <c r="FS2" s="417"/>
      <c r="FT2" s="417"/>
      <c r="FU2" s="417"/>
      <c r="FV2" s="417"/>
      <c r="FW2" s="417"/>
      <c r="FX2" s="417"/>
      <c r="FY2" s="417"/>
      <c r="FZ2" s="417"/>
      <c r="GA2" s="420" t="s">
        <v>192</v>
      </c>
      <c r="GB2" s="420" t="s">
        <v>128</v>
      </c>
      <c r="GC2" s="420" t="s">
        <v>193</v>
      </c>
      <c r="GD2" s="417" t="s">
        <v>194</v>
      </c>
      <c r="GE2" s="417" t="s">
        <v>195</v>
      </c>
      <c r="GF2" s="422"/>
      <c r="GG2" s="422"/>
      <c r="GH2" s="183"/>
      <c r="GI2" s="183"/>
      <c r="GJ2" s="183"/>
      <c r="GK2" s="183"/>
    </row>
    <row r="3" spans="1:193" s="187" customFormat="1" ht="26.4" customHeight="1" x14ac:dyDescent="0.25">
      <c r="A3" s="417"/>
      <c r="B3" s="417"/>
      <c r="C3" s="419" t="s">
        <v>196</v>
      </c>
      <c r="D3" s="419"/>
      <c r="E3" s="419"/>
      <c r="F3" s="419"/>
      <c r="G3" s="419" t="s">
        <v>197</v>
      </c>
      <c r="H3" s="419"/>
      <c r="I3" s="419"/>
      <c r="J3" s="419"/>
      <c r="K3" s="419" t="s">
        <v>198</v>
      </c>
      <c r="L3" s="420" t="s">
        <v>199</v>
      </c>
      <c r="M3" s="419" t="s">
        <v>196</v>
      </c>
      <c r="N3" s="419"/>
      <c r="O3" s="419"/>
      <c r="P3" s="419"/>
      <c r="Q3" s="419" t="s">
        <v>197</v>
      </c>
      <c r="R3" s="419"/>
      <c r="S3" s="419"/>
      <c r="T3" s="419"/>
      <c r="U3" s="419" t="s">
        <v>198</v>
      </c>
      <c r="V3" s="420" t="s">
        <v>199</v>
      </c>
      <c r="W3" s="419" t="s">
        <v>196</v>
      </c>
      <c r="X3" s="419"/>
      <c r="Y3" s="419"/>
      <c r="Z3" s="419"/>
      <c r="AA3" s="419" t="s">
        <v>197</v>
      </c>
      <c r="AB3" s="419"/>
      <c r="AC3" s="419"/>
      <c r="AD3" s="419"/>
      <c r="AE3" s="419" t="s">
        <v>198</v>
      </c>
      <c r="AF3" s="420" t="s">
        <v>199</v>
      </c>
      <c r="AG3" s="419" t="s">
        <v>196</v>
      </c>
      <c r="AH3" s="419"/>
      <c r="AI3" s="419"/>
      <c r="AJ3" s="419"/>
      <c r="AK3" s="419" t="s">
        <v>197</v>
      </c>
      <c r="AL3" s="419"/>
      <c r="AM3" s="419"/>
      <c r="AN3" s="419"/>
      <c r="AO3" s="419" t="s">
        <v>198</v>
      </c>
      <c r="AP3" s="420" t="s">
        <v>199</v>
      </c>
      <c r="AQ3" s="419" t="s">
        <v>196</v>
      </c>
      <c r="AR3" s="419"/>
      <c r="AS3" s="419"/>
      <c r="AT3" s="419"/>
      <c r="AU3" s="419" t="s">
        <v>197</v>
      </c>
      <c r="AV3" s="419"/>
      <c r="AW3" s="419"/>
      <c r="AX3" s="419"/>
      <c r="AY3" s="419" t="s">
        <v>198</v>
      </c>
      <c r="AZ3" s="420" t="s">
        <v>199</v>
      </c>
      <c r="BA3" s="419" t="s">
        <v>196</v>
      </c>
      <c r="BB3" s="419"/>
      <c r="BC3" s="419"/>
      <c r="BD3" s="419"/>
      <c r="BE3" s="419" t="s">
        <v>197</v>
      </c>
      <c r="BF3" s="419"/>
      <c r="BG3" s="419"/>
      <c r="BH3" s="419"/>
      <c r="BI3" s="419" t="s">
        <v>198</v>
      </c>
      <c r="BJ3" s="420" t="s">
        <v>199</v>
      </c>
      <c r="BK3" s="419" t="s">
        <v>196</v>
      </c>
      <c r="BL3" s="419"/>
      <c r="BM3" s="419"/>
      <c r="BN3" s="419"/>
      <c r="BO3" s="419" t="s">
        <v>197</v>
      </c>
      <c r="BP3" s="419"/>
      <c r="BQ3" s="419"/>
      <c r="BR3" s="419"/>
      <c r="BS3" s="419" t="s">
        <v>198</v>
      </c>
      <c r="BT3" s="420" t="s">
        <v>199</v>
      </c>
      <c r="BU3" s="419" t="s">
        <v>196</v>
      </c>
      <c r="BV3" s="419"/>
      <c r="BW3" s="419"/>
      <c r="BX3" s="419"/>
      <c r="BY3" s="419" t="s">
        <v>197</v>
      </c>
      <c r="BZ3" s="419"/>
      <c r="CA3" s="419"/>
      <c r="CB3" s="419"/>
      <c r="CC3" s="419" t="s">
        <v>198</v>
      </c>
      <c r="CD3" s="420" t="s">
        <v>199</v>
      </c>
      <c r="CE3" s="419" t="s">
        <v>196</v>
      </c>
      <c r="CF3" s="419"/>
      <c r="CG3" s="419"/>
      <c r="CH3" s="419"/>
      <c r="CI3" s="419" t="s">
        <v>197</v>
      </c>
      <c r="CJ3" s="419"/>
      <c r="CK3" s="419"/>
      <c r="CL3" s="419"/>
      <c r="CM3" s="419" t="s">
        <v>198</v>
      </c>
      <c r="CN3" s="420" t="s">
        <v>199</v>
      </c>
      <c r="CO3" s="419" t="s">
        <v>196</v>
      </c>
      <c r="CP3" s="419"/>
      <c r="CQ3" s="419"/>
      <c r="CR3" s="419"/>
      <c r="CS3" s="419" t="s">
        <v>197</v>
      </c>
      <c r="CT3" s="419"/>
      <c r="CU3" s="419"/>
      <c r="CV3" s="419"/>
      <c r="CW3" s="419" t="s">
        <v>198</v>
      </c>
      <c r="CX3" s="420" t="s">
        <v>199</v>
      </c>
      <c r="CY3" s="419" t="s">
        <v>196</v>
      </c>
      <c r="CZ3" s="419"/>
      <c r="DA3" s="419"/>
      <c r="DB3" s="419"/>
      <c r="DC3" s="419" t="s">
        <v>197</v>
      </c>
      <c r="DD3" s="419"/>
      <c r="DE3" s="419"/>
      <c r="DF3" s="419"/>
      <c r="DG3" s="419" t="s">
        <v>198</v>
      </c>
      <c r="DH3" s="420" t="s">
        <v>199</v>
      </c>
      <c r="DI3" s="419" t="s">
        <v>196</v>
      </c>
      <c r="DJ3" s="419"/>
      <c r="DK3" s="419"/>
      <c r="DL3" s="419"/>
      <c r="DM3" s="419" t="s">
        <v>197</v>
      </c>
      <c r="DN3" s="419"/>
      <c r="DO3" s="419"/>
      <c r="DP3" s="419"/>
      <c r="DQ3" s="419" t="s">
        <v>198</v>
      </c>
      <c r="DR3" s="420" t="s">
        <v>199</v>
      </c>
      <c r="DS3" s="419" t="s">
        <v>196</v>
      </c>
      <c r="DT3" s="419"/>
      <c r="DU3" s="419"/>
      <c r="DV3" s="419"/>
      <c r="DW3" s="419" t="s">
        <v>197</v>
      </c>
      <c r="DX3" s="419"/>
      <c r="DY3" s="419"/>
      <c r="DZ3" s="419"/>
      <c r="EA3" s="419" t="s">
        <v>198</v>
      </c>
      <c r="EB3" s="420" t="s">
        <v>199</v>
      </c>
      <c r="EC3" s="419" t="s">
        <v>196</v>
      </c>
      <c r="ED3" s="419"/>
      <c r="EE3" s="419"/>
      <c r="EF3" s="419"/>
      <c r="EG3" s="419" t="s">
        <v>197</v>
      </c>
      <c r="EH3" s="419"/>
      <c r="EI3" s="419"/>
      <c r="EJ3" s="419"/>
      <c r="EK3" s="419" t="s">
        <v>198</v>
      </c>
      <c r="EL3" s="420" t="s">
        <v>199</v>
      </c>
      <c r="EM3" s="419" t="s">
        <v>196</v>
      </c>
      <c r="EN3" s="419"/>
      <c r="EO3" s="419"/>
      <c r="EP3" s="419"/>
      <c r="EQ3" s="419" t="s">
        <v>197</v>
      </c>
      <c r="ER3" s="419"/>
      <c r="ES3" s="419"/>
      <c r="ET3" s="419"/>
      <c r="EU3" s="419" t="s">
        <v>198</v>
      </c>
      <c r="EV3" s="420" t="s">
        <v>199</v>
      </c>
      <c r="EW3" s="419" t="s">
        <v>196</v>
      </c>
      <c r="EX3" s="419"/>
      <c r="EY3" s="419"/>
      <c r="EZ3" s="419"/>
      <c r="FA3" s="419" t="s">
        <v>197</v>
      </c>
      <c r="FB3" s="419"/>
      <c r="FC3" s="419"/>
      <c r="FD3" s="419"/>
      <c r="FE3" s="421" t="s">
        <v>128</v>
      </c>
      <c r="FF3" s="185" t="s">
        <v>200</v>
      </c>
      <c r="FG3" s="419" t="s">
        <v>196</v>
      </c>
      <c r="FH3" s="419"/>
      <c r="FI3" s="419"/>
      <c r="FJ3" s="419"/>
      <c r="FK3" s="419" t="s">
        <v>197</v>
      </c>
      <c r="FL3" s="419"/>
      <c r="FM3" s="419"/>
      <c r="FN3" s="419"/>
      <c r="FO3" s="420" t="s">
        <v>201</v>
      </c>
      <c r="FP3" s="420" t="s">
        <v>200</v>
      </c>
      <c r="FQ3" s="419" t="s">
        <v>196</v>
      </c>
      <c r="FR3" s="419"/>
      <c r="FS3" s="419"/>
      <c r="FT3" s="419"/>
      <c r="FU3" s="419" t="s">
        <v>197</v>
      </c>
      <c r="FV3" s="419"/>
      <c r="FW3" s="419"/>
      <c r="FX3" s="419"/>
      <c r="FY3" s="419" t="s">
        <v>198</v>
      </c>
      <c r="FZ3" s="420" t="s">
        <v>199</v>
      </c>
      <c r="GA3" s="420"/>
      <c r="GB3" s="420"/>
      <c r="GC3" s="420"/>
      <c r="GD3" s="417"/>
      <c r="GE3" s="422"/>
      <c r="GF3" s="422"/>
      <c r="GG3" s="422"/>
      <c r="GH3" s="186"/>
      <c r="GI3" s="186"/>
      <c r="GJ3" s="186"/>
      <c r="GK3" s="186"/>
    </row>
    <row r="4" spans="1:193" s="191" customFormat="1" ht="39" customHeight="1" x14ac:dyDescent="0.25">
      <c r="A4" s="417"/>
      <c r="B4" s="417"/>
      <c r="C4" s="188" t="s">
        <v>68</v>
      </c>
      <c r="D4" s="189" t="s">
        <v>69</v>
      </c>
      <c r="E4" s="189" t="s">
        <v>72</v>
      </c>
      <c r="F4" s="189" t="s">
        <v>202</v>
      </c>
      <c r="G4" s="188" t="s">
        <v>68</v>
      </c>
      <c r="H4" s="189" t="s">
        <v>69</v>
      </c>
      <c r="I4" s="189" t="s">
        <v>72</v>
      </c>
      <c r="J4" s="189" t="s">
        <v>202</v>
      </c>
      <c r="K4" s="419"/>
      <c r="L4" s="420"/>
      <c r="M4" s="188" t="s">
        <v>68</v>
      </c>
      <c r="N4" s="189" t="s">
        <v>69</v>
      </c>
      <c r="O4" s="189" t="s">
        <v>72</v>
      </c>
      <c r="P4" s="189" t="s">
        <v>202</v>
      </c>
      <c r="Q4" s="188" t="s">
        <v>68</v>
      </c>
      <c r="R4" s="189" t="s">
        <v>69</v>
      </c>
      <c r="S4" s="189" t="s">
        <v>72</v>
      </c>
      <c r="T4" s="189" t="s">
        <v>202</v>
      </c>
      <c r="U4" s="419"/>
      <c r="V4" s="420"/>
      <c r="W4" s="188" t="s">
        <v>68</v>
      </c>
      <c r="X4" s="189" t="s">
        <v>69</v>
      </c>
      <c r="Y4" s="189" t="s">
        <v>72</v>
      </c>
      <c r="Z4" s="189" t="s">
        <v>202</v>
      </c>
      <c r="AA4" s="188" t="s">
        <v>68</v>
      </c>
      <c r="AB4" s="189" t="s">
        <v>69</v>
      </c>
      <c r="AC4" s="189" t="s">
        <v>72</v>
      </c>
      <c r="AD4" s="189" t="s">
        <v>202</v>
      </c>
      <c r="AE4" s="419"/>
      <c r="AF4" s="420"/>
      <c r="AG4" s="188" t="s">
        <v>68</v>
      </c>
      <c r="AH4" s="189" t="s">
        <v>69</v>
      </c>
      <c r="AI4" s="189" t="s">
        <v>72</v>
      </c>
      <c r="AJ4" s="189" t="s">
        <v>202</v>
      </c>
      <c r="AK4" s="188" t="s">
        <v>68</v>
      </c>
      <c r="AL4" s="189" t="s">
        <v>69</v>
      </c>
      <c r="AM4" s="189" t="s">
        <v>72</v>
      </c>
      <c r="AN4" s="189" t="s">
        <v>202</v>
      </c>
      <c r="AO4" s="419"/>
      <c r="AP4" s="420"/>
      <c r="AQ4" s="188" t="s">
        <v>68</v>
      </c>
      <c r="AR4" s="189" t="s">
        <v>69</v>
      </c>
      <c r="AS4" s="189" t="s">
        <v>72</v>
      </c>
      <c r="AT4" s="189" t="s">
        <v>202</v>
      </c>
      <c r="AU4" s="188" t="s">
        <v>68</v>
      </c>
      <c r="AV4" s="189" t="s">
        <v>69</v>
      </c>
      <c r="AW4" s="189" t="s">
        <v>72</v>
      </c>
      <c r="AX4" s="189" t="s">
        <v>202</v>
      </c>
      <c r="AY4" s="419"/>
      <c r="AZ4" s="420"/>
      <c r="BA4" s="188" t="s">
        <v>68</v>
      </c>
      <c r="BB4" s="189" t="s">
        <v>69</v>
      </c>
      <c r="BC4" s="189" t="s">
        <v>72</v>
      </c>
      <c r="BD4" s="189" t="s">
        <v>202</v>
      </c>
      <c r="BE4" s="188" t="s">
        <v>68</v>
      </c>
      <c r="BF4" s="189" t="s">
        <v>69</v>
      </c>
      <c r="BG4" s="189" t="s">
        <v>72</v>
      </c>
      <c r="BH4" s="189" t="s">
        <v>202</v>
      </c>
      <c r="BI4" s="419"/>
      <c r="BJ4" s="420"/>
      <c r="BK4" s="188" t="s">
        <v>68</v>
      </c>
      <c r="BL4" s="189" t="s">
        <v>69</v>
      </c>
      <c r="BM4" s="189" t="s">
        <v>72</v>
      </c>
      <c r="BN4" s="189" t="s">
        <v>202</v>
      </c>
      <c r="BO4" s="188" t="s">
        <v>68</v>
      </c>
      <c r="BP4" s="189" t="s">
        <v>69</v>
      </c>
      <c r="BQ4" s="189" t="s">
        <v>72</v>
      </c>
      <c r="BR4" s="189" t="s">
        <v>202</v>
      </c>
      <c r="BS4" s="419"/>
      <c r="BT4" s="420"/>
      <c r="BU4" s="188" t="s">
        <v>68</v>
      </c>
      <c r="BV4" s="189" t="s">
        <v>69</v>
      </c>
      <c r="BW4" s="189" t="s">
        <v>72</v>
      </c>
      <c r="BX4" s="189" t="s">
        <v>202</v>
      </c>
      <c r="BY4" s="188" t="s">
        <v>68</v>
      </c>
      <c r="BZ4" s="189" t="s">
        <v>69</v>
      </c>
      <c r="CA4" s="189" t="s">
        <v>72</v>
      </c>
      <c r="CB4" s="189" t="s">
        <v>202</v>
      </c>
      <c r="CC4" s="419"/>
      <c r="CD4" s="420"/>
      <c r="CE4" s="188" t="s">
        <v>68</v>
      </c>
      <c r="CF4" s="189" t="s">
        <v>69</v>
      </c>
      <c r="CG4" s="189" t="s">
        <v>72</v>
      </c>
      <c r="CH4" s="189" t="s">
        <v>202</v>
      </c>
      <c r="CI4" s="188" t="s">
        <v>68</v>
      </c>
      <c r="CJ4" s="189" t="s">
        <v>69</v>
      </c>
      <c r="CK4" s="189" t="s">
        <v>72</v>
      </c>
      <c r="CL4" s="189" t="s">
        <v>202</v>
      </c>
      <c r="CM4" s="419"/>
      <c r="CN4" s="420"/>
      <c r="CO4" s="188" t="s">
        <v>68</v>
      </c>
      <c r="CP4" s="189" t="s">
        <v>69</v>
      </c>
      <c r="CQ4" s="189" t="s">
        <v>72</v>
      </c>
      <c r="CR4" s="189" t="s">
        <v>202</v>
      </c>
      <c r="CS4" s="188" t="s">
        <v>68</v>
      </c>
      <c r="CT4" s="189" t="s">
        <v>69</v>
      </c>
      <c r="CU4" s="189" t="s">
        <v>72</v>
      </c>
      <c r="CV4" s="189" t="s">
        <v>202</v>
      </c>
      <c r="CW4" s="419"/>
      <c r="CX4" s="420"/>
      <c r="CY4" s="188" t="s">
        <v>68</v>
      </c>
      <c r="CZ4" s="189" t="s">
        <v>69</v>
      </c>
      <c r="DA4" s="189" t="s">
        <v>72</v>
      </c>
      <c r="DB4" s="189" t="s">
        <v>202</v>
      </c>
      <c r="DC4" s="188" t="s">
        <v>68</v>
      </c>
      <c r="DD4" s="189" t="s">
        <v>69</v>
      </c>
      <c r="DE4" s="189" t="s">
        <v>72</v>
      </c>
      <c r="DF4" s="189" t="s">
        <v>202</v>
      </c>
      <c r="DG4" s="419"/>
      <c r="DH4" s="420"/>
      <c r="DI4" s="188" t="s">
        <v>68</v>
      </c>
      <c r="DJ4" s="189" t="s">
        <v>69</v>
      </c>
      <c r="DK4" s="189" t="s">
        <v>72</v>
      </c>
      <c r="DL4" s="189" t="s">
        <v>202</v>
      </c>
      <c r="DM4" s="188" t="s">
        <v>68</v>
      </c>
      <c r="DN4" s="189" t="s">
        <v>69</v>
      </c>
      <c r="DO4" s="189" t="s">
        <v>72</v>
      </c>
      <c r="DP4" s="189" t="s">
        <v>202</v>
      </c>
      <c r="DQ4" s="419"/>
      <c r="DR4" s="420"/>
      <c r="DS4" s="188" t="s">
        <v>68</v>
      </c>
      <c r="DT4" s="189" t="s">
        <v>69</v>
      </c>
      <c r="DU4" s="189" t="s">
        <v>72</v>
      </c>
      <c r="DV4" s="189" t="s">
        <v>202</v>
      </c>
      <c r="DW4" s="188" t="s">
        <v>68</v>
      </c>
      <c r="DX4" s="189" t="s">
        <v>69</v>
      </c>
      <c r="DY4" s="189" t="s">
        <v>72</v>
      </c>
      <c r="DZ4" s="189" t="s">
        <v>202</v>
      </c>
      <c r="EA4" s="419"/>
      <c r="EB4" s="420"/>
      <c r="EC4" s="188" t="s">
        <v>68</v>
      </c>
      <c r="ED4" s="189" t="s">
        <v>69</v>
      </c>
      <c r="EE4" s="189" t="s">
        <v>72</v>
      </c>
      <c r="EF4" s="189" t="s">
        <v>202</v>
      </c>
      <c r="EG4" s="188" t="s">
        <v>68</v>
      </c>
      <c r="EH4" s="189" t="s">
        <v>69</v>
      </c>
      <c r="EI4" s="189" t="s">
        <v>72</v>
      </c>
      <c r="EJ4" s="189" t="s">
        <v>202</v>
      </c>
      <c r="EK4" s="419"/>
      <c r="EL4" s="420"/>
      <c r="EM4" s="188" t="s">
        <v>68</v>
      </c>
      <c r="EN4" s="189" t="s">
        <v>69</v>
      </c>
      <c r="EO4" s="189" t="s">
        <v>72</v>
      </c>
      <c r="EP4" s="189" t="s">
        <v>202</v>
      </c>
      <c r="EQ4" s="188" t="s">
        <v>68</v>
      </c>
      <c r="ER4" s="189" t="s">
        <v>69</v>
      </c>
      <c r="ES4" s="189" t="s">
        <v>72</v>
      </c>
      <c r="ET4" s="189" t="s">
        <v>202</v>
      </c>
      <c r="EU4" s="419"/>
      <c r="EV4" s="420"/>
      <c r="EW4" s="188" t="s">
        <v>68</v>
      </c>
      <c r="EX4" s="189" t="s">
        <v>69</v>
      </c>
      <c r="EY4" s="189" t="s">
        <v>72</v>
      </c>
      <c r="EZ4" s="189" t="s">
        <v>202</v>
      </c>
      <c r="FA4" s="188" t="s">
        <v>68</v>
      </c>
      <c r="FB4" s="189" t="s">
        <v>69</v>
      </c>
      <c r="FC4" s="189" t="s">
        <v>72</v>
      </c>
      <c r="FD4" s="189" t="s">
        <v>202</v>
      </c>
      <c r="FE4" s="421"/>
      <c r="FF4" s="189"/>
      <c r="FG4" s="188" t="s">
        <v>68</v>
      </c>
      <c r="FH4" s="189" t="s">
        <v>69</v>
      </c>
      <c r="FI4" s="189" t="s">
        <v>72</v>
      </c>
      <c r="FJ4" s="189" t="s">
        <v>202</v>
      </c>
      <c r="FK4" s="188" t="s">
        <v>68</v>
      </c>
      <c r="FL4" s="189" t="s">
        <v>69</v>
      </c>
      <c r="FM4" s="189" t="s">
        <v>72</v>
      </c>
      <c r="FN4" s="189" t="s">
        <v>202</v>
      </c>
      <c r="FO4" s="420"/>
      <c r="FP4" s="420"/>
      <c r="FQ4" s="188" t="s">
        <v>68</v>
      </c>
      <c r="FR4" s="189" t="s">
        <v>69</v>
      </c>
      <c r="FS4" s="189" t="s">
        <v>72</v>
      </c>
      <c r="FT4" s="189" t="s">
        <v>202</v>
      </c>
      <c r="FU4" s="188" t="s">
        <v>68</v>
      </c>
      <c r="FV4" s="189" t="s">
        <v>69</v>
      </c>
      <c r="FW4" s="189" t="s">
        <v>72</v>
      </c>
      <c r="FX4" s="189" t="s">
        <v>202</v>
      </c>
      <c r="FY4" s="419"/>
      <c r="FZ4" s="420"/>
      <c r="GA4" s="420"/>
      <c r="GB4" s="420"/>
      <c r="GC4" s="420"/>
      <c r="GD4" s="417"/>
      <c r="GE4" s="190" t="s">
        <v>203</v>
      </c>
      <c r="GF4" s="190" t="s">
        <v>204</v>
      </c>
      <c r="GG4" s="190" t="s">
        <v>205</v>
      </c>
      <c r="GH4" s="183"/>
      <c r="GI4" s="183"/>
      <c r="GJ4" s="183"/>
      <c r="GK4" s="183"/>
    </row>
    <row r="5" spans="1:193" s="198" customFormat="1" ht="14.25" customHeight="1" x14ac:dyDescent="0.25">
      <c r="A5" s="192"/>
      <c r="B5" s="192">
        <v>12</v>
      </c>
      <c r="C5" s="193">
        <f>'Нормативы '!D474</f>
        <v>2910</v>
      </c>
      <c r="D5" s="193">
        <f>'Нормативы '!E474</f>
        <v>4637</v>
      </c>
      <c r="E5" s="193">
        <f>'Нормативы '!F474</f>
        <v>5694</v>
      </c>
      <c r="F5" s="193">
        <f>'Нормативы '!G474</f>
        <v>6055</v>
      </c>
      <c r="G5" s="193">
        <f>'Нормативы '!H474</f>
        <v>4074</v>
      </c>
      <c r="H5" s="193">
        <f>'Нормативы '!I474</f>
        <v>5962</v>
      </c>
      <c r="I5" s="193">
        <f>'Нормативы '!J474</f>
        <v>7233</v>
      </c>
      <c r="J5" s="193">
        <f>'Нормативы '!K474</f>
        <v>7691</v>
      </c>
      <c r="K5" s="193"/>
      <c r="L5" s="193"/>
      <c r="M5" s="193">
        <f>'Нормативы '!D475</f>
        <v>3124</v>
      </c>
      <c r="N5" s="193">
        <f>'Нормативы '!E475</f>
        <v>4983</v>
      </c>
      <c r="O5" s="193">
        <f>'Нормативы '!F475</f>
        <v>6667</v>
      </c>
      <c r="P5" s="193">
        <f>'Нормативы '!G475</f>
        <v>6686</v>
      </c>
      <c r="Q5" s="193">
        <f>'Нормативы '!H475</f>
        <v>4374</v>
      </c>
      <c r="R5" s="193">
        <f>'Нормативы '!I475</f>
        <v>6407</v>
      </c>
      <c r="S5" s="193">
        <f>'Нормативы '!J475</f>
        <v>8469</v>
      </c>
      <c r="T5" s="193">
        <f>'Нормативы '!K475</f>
        <v>8493</v>
      </c>
      <c r="U5" s="193"/>
      <c r="V5" s="193"/>
      <c r="W5" s="193">
        <f>'Нормативы '!D476</f>
        <v>2910</v>
      </c>
      <c r="X5" s="193">
        <f>'Нормативы '!E476</f>
        <v>4637</v>
      </c>
      <c r="Y5" s="193">
        <f>'Нормативы '!F476</f>
        <v>5694</v>
      </c>
      <c r="Z5" s="193">
        <f>'Нормативы '!G476</f>
        <v>6055</v>
      </c>
      <c r="AA5" s="193">
        <f>'Нормативы '!H476</f>
        <v>4074</v>
      </c>
      <c r="AB5" s="193">
        <f>'Нормативы '!I476</f>
        <v>5962</v>
      </c>
      <c r="AC5" s="193">
        <f>'Нормативы '!J476</f>
        <v>7233</v>
      </c>
      <c r="AD5" s="193">
        <f>'Нормативы '!K476</f>
        <v>7691</v>
      </c>
      <c r="AE5" s="193"/>
      <c r="AF5" s="193"/>
      <c r="AG5" s="193">
        <f>'Нормативы '!D477</f>
        <v>3152</v>
      </c>
      <c r="AH5" s="193">
        <f>'Нормативы '!E477</f>
        <v>5022</v>
      </c>
      <c r="AI5" s="193">
        <f>'Нормативы '!F477</f>
        <v>6167</v>
      </c>
      <c r="AJ5" s="193">
        <f>'Нормативы '!G477</f>
        <v>6557</v>
      </c>
      <c r="AK5" s="193">
        <f>'Нормативы '!H477</f>
        <v>4413</v>
      </c>
      <c r="AL5" s="193">
        <f>'Нормативы '!I477</f>
        <v>6457</v>
      </c>
      <c r="AM5" s="193">
        <f>'Нормативы '!J477</f>
        <v>7833</v>
      </c>
      <c r="AN5" s="193">
        <f>'Нормативы '!K477</f>
        <v>8329</v>
      </c>
      <c r="AO5" s="193"/>
      <c r="AP5" s="193"/>
      <c r="AQ5" s="193">
        <f>'Нормативы '!D478</f>
        <v>4761</v>
      </c>
      <c r="AR5" s="193">
        <f>'Нормативы '!E478</f>
        <v>7589</v>
      </c>
      <c r="AS5" s="193">
        <f>'Нормативы '!F478</f>
        <v>9315</v>
      </c>
      <c r="AT5" s="193">
        <f>'Нормативы '!G478</f>
        <v>9902</v>
      </c>
      <c r="AU5" s="193">
        <f>'Нормативы '!H478</f>
        <v>6666</v>
      </c>
      <c r="AV5" s="193">
        <f>'Нормативы '!I478</f>
        <v>9757</v>
      </c>
      <c r="AW5" s="193">
        <f>'Нормативы '!J478</f>
        <v>11832</v>
      </c>
      <c r="AX5" s="193">
        <f>'Нормативы '!K478</f>
        <v>12579</v>
      </c>
      <c r="AY5" s="193"/>
      <c r="AZ5" s="193"/>
      <c r="BA5" s="193">
        <f>'Нормативы '!D479</f>
        <v>7095</v>
      </c>
      <c r="BB5" s="193">
        <f>'Нормативы '!E479</f>
        <v>11271</v>
      </c>
      <c r="BC5" s="193">
        <f>'Нормативы '!F479</f>
        <v>13875</v>
      </c>
      <c r="BD5" s="193">
        <f>'Нормативы '!G479</f>
        <v>14747</v>
      </c>
      <c r="BE5" s="193">
        <f>'Нормативы '!H479</f>
        <v>9933</v>
      </c>
      <c r="BF5" s="193">
        <f>'Нормативы '!I479</f>
        <v>14491</v>
      </c>
      <c r="BG5" s="193">
        <f>'Нормативы '!J479</f>
        <v>17625</v>
      </c>
      <c r="BH5" s="193">
        <f>'Нормативы '!K479</f>
        <v>18732</v>
      </c>
      <c r="BI5" s="193"/>
      <c r="BJ5" s="193"/>
      <c r="BK5" s="193">
        <f>'Нормативы '!D480</f>
        <v>3737</v>
      </c>
      <c r="BL5" s="193">
        <f>'Нормативы '!E480</f>
        <v>5932</v>
      </c>
      <c r="BM5" s="193">
        <f>'Нормативы '!F480</f>
        <v>7308</v>
      </c>
      <c r="BN5" s="193">
        <f>'Нормативы '!G480</f>
        <v>7770</v>
      </c>
      <c r="BO5" s="193">
        <f>'Нормативы '!H480</f>
        <v>5232</v>
      </c>
      <c r="BP5" s="193">
        <f>'Нормативы '!I480</f>
        <v>7627</v>
      </c>
      <c r="BQ5" s="193">
        <f>'Нормативы '!J480</f>
        <v>9283</v>
      </c>
      <c r="BR5" s="193">
        <f>'Нормативы '!K480</f>
        <v>9870</v>
      </c>
      <c r="BS5" s="193"/>
      <c r="BT5" s="193"/>
      <c r="BU5" s="193">
        <f>'Нормативы '!D481</f>
        <v>4294</v>
      </c>
      <c r="BV5" s="193">
        <f>'Нормативы '!E481</f>
        <v>6732</v>
      </c>
      <c r="BW5" s="193">
        <f>'Нормативы '!F481</f>
        <v>8338</v>
      </c>
      <c r="BX5" s="193">
        <f>'Нормативы '!G481</f>
        <v>8849</v>
      </c>
      <c r="BY5" s="193">
        <f>'Нормативы '!H481</f>
        <v>6011</v>
      </c>
      <c r="BZ5" s="193">
        <f>'Нормативы '!I481</f>
        <v>8655</v>
      </c>
      <c r="CA5" s="193">
        <f>'Нормативы '!J481</f>
        <v>10592</v>
      </c>
      <c r="CB5" s="193">
        <f>'Нормативы '!K481</f>
        <v>11241</v>
      </c>
      <c r="CC5" s="193"/>
      <c r="CD5" s="193"/>
      <c r="CE5" s="193">
        <f>'Нормативы '!D482</f>
        <v>5127</v>
      </c>
      <c r="CF5" s="193">
        <f>'Нормативы '!E482</f>
        <v>8037</v>
      </c>
      <c r="CG5" s="193">
        <f>'Нормативы '!F482</f>
        <v>9953</v>
      </c>
      <c r="CH5" s="193">
        <f>'Нормативы '!G482</f>
        <v>10562</v>
      </c>
      <c r="CI5" s="193">
        <f>'Нормативы '!H482</f>
        <v>7178</v>
      </c>
      <c r="CJ5" s="193">
        <f>'Нормативы '!I482</f>
        <v>10333</v>
      </c>
      <c r="CK5" s="193">
        <f>'Нормативы '!J482</f>
        <v>12643</v>
      </c>
      <c r="CL5" s="193">
        <f>'Нормативы '!K482</f>
        <v>13417</v>
      </c>
      <c r="CM5" s="193"/>
      <c r="CN5" s="193"/>
      <c r="CO5" s="193">
        <f>'Нормативы '!$D483</f>
        <v>6945</v>
      </c>
      <c r="CP5" s="193">
        <f>'Нормативы '!$E483</f>
        <v>10883</v>
      </c>
      <c r="CQ5" s="193">
        <f>'Нормативы '!$F483</f>
        <v>13477</v>
      </c>
      <c r="CR5" s="193">
        <f>'Нормативы '!$G483</f>
        <v>14300</v>
      </c>
      <c r="CS5" s="193">
        <f>'Нормативы '!$H483</f>
        <v>9723</v>
      </c>
      <c r="CT5" s="193">
        <f>'Нормативы '!$I483</f>
        <v>13993</v>
      </c>
      <c r="CU5" s="193">
        <f>'Нормативы '!$J483</f>
        <v>17119</v>
      </c>
      <c r="CV5" s="193">
        <f>'Нормативы '!$K483</f>
        <v>18165</v>
      </c>
      <c r="CW5" s="193"/>
      <c r="CX5" s="193"/>
      <c r="CY5" s="193">
        <f>'Нормативы '!D484</f>
        <v>10840</v>
      </c>
      <c r="CZ5" s="193">
        <f>'Нормативы '!E484</f>
        <v>16983</v>
      </c>
      <c r="DA5" s="193">
        <f>'Нормативы '!F484</f>
        <v>21027</v>
      </c>
      <c r="DB5" s="193">
        <f>'Нормативы '!G484</f>
        <v>22310</v>
      </c>
      <c r="DC5" s="193">
        <f>'Нормативы '!H484</f>
        <v>15176</v>
      </c>
      <c r="DD5" s="193">
        <f>'Нормативы '!I484</f>
        <v>21835</v>
      </c>
      <c r="DE5" s="193">
        <f>'Нормативы '!J484</f>
        <v>26710</v>
      </c>
      <c r="DF5" s="193">
        <f>'Нормативы '!K484</f>
        <v>28339</v>
      </c>
      <c r="DG5" s="193"/>
      <c r="DH5" s="193"/>
      <c r="DI5" s="193">
        <f>'Нормативы '!D485</f>
        <v>2870</v>
      </c>
      <c r="DJ5" s="193">
        <f>'Нормативы '!E485</f>
        <v>3148</v>
      </c>
      <c r="DK5" s="193">
        <f>'Нормативы '!F485</f>
        <v>3203</v>
      </c>
      <c r="DL5" s="193">
        <f>'Нормативы '!G485</f>
        <v>0</v>
      </c>
      <c r="DM5" s="193">
        <f>'Нормативы '!H485</f>
        <v>2870</v>
      </c>
      <c r="DN5" s="193">
        <f>'Нормативы '!I485</f>
        <v>3148</v>
      </c>
      <c r="DO5" s="193">
        <f>'Нормативы '!J485</f>
        <v>3203</v>
      </c>
      <c r="DP5" s="193">
        <f>'Нормативы '!K485</f>
        <v>0</v>
      </c>
      <c r="DQ5" s="193"/>
      <c r="DR5" s="193"/>
      <c r="DS5" s="193">
        <f>'Нормативы '!D486</f>
        <v>2973</v>
      </c>
      <c r="DT5" s="193">
        <f>'Нормативы '!E486</f>
        <v>3259</v>
      </c>
      <c r="DU5" s="193">
        <f>'Нормативы '!F486</f>
        <v>3314</v>
      </c>
      <c r="DV5" s="193">
        <f>'Нормативы '!G486</f>
        <v>0</v>
      </c>
      <c r="DW5" s="193">
        <f>'Нормативы '!H486</f>
        <v>3024</v>
      </c>
      <c r="DX5" s="193">
        <f>'Нормативы '!I486</f>
        <v>3319</v>
      </c>
      <c r="DY5" s="193">
        <f>'Нормативы '!J486</f>
        <v>3385</v>
      </c>
      <c r="DZ5" s="193">
        <f>'Нормативы '!K486</f>
        <v>0</v>
      </c>
      <c r="EA5" s="193"/>
      <c r="EB5" s="193"/>
      <c r="EC5" s="193">
        <f>'Нормативы '!D487</f>
        <v>17594</v>
      </c>
      <c r="ED5" s="193">
        <f>'Нормативы '!E487</f>
        <v>22716</v>
      </c>
      <c r="EE5" s="193">
        <f>'Нормативы '!F487</f>
        <v>25022</v>
      </c>
      <c r="EF5" s="193">
        <f>'Нормативы '!G487</f>
        <v>0</v>
      </c>
      <c r="EG5" s="193">
        <f>'Нормативы '!H487</f>
        <v>17645</v>
      </c>
      <c r="EH5" s="193">
        <f>'Нормативы '!I487</f>
        <v>22776</v>
      </c>
      <c r="EI5" s="193">
        <f>'Нормативы '!J487</f>
        <v>25093</v>
      </c>
      <c r="EJ5" s="193">
        <f>'Нормативы '!K487</f>
        <v>0</v>
      </c>
      <c r="EK5" s="193"/>
      <c r="EL5" s="193"/>
      <c r="EM5" s="193">
        <f>'Нормативы '!D488</f>
        <v>631</v>
      </c>
      <c r="EN5" s="193">
        <f>'Нормативы '!E488</f>
        <v>1187</v>
      </c>
      <c r="EO5" s="193">
        <f>'Нормативы '!F488</f>
        <v>1357</v>
      </c>
      <c r="EP5" s="193">
        <f>'Нормативы '!G488</f>
        <v>0</v>
      </c>
      <c r="EQ5" s="193">
        <f>'Нормативы '!H488</f>
        <v>682</v>
      </c>
      <c r="ER5" s="193">
        <f>'Нормативы '!I488</f>
        <v>1247</v>
      </c>
      <c r="ES5" s="193">
        <f>'Нормативы '!J488</f>
        <v>1429</v>
      </c>
      <c r="ET5" s="193">
        <f>'Нормативы '!K488</f>
        <v>0</v>
      </c>
      <c r="EU5" s="193"/>
      <c r="EV5" s="193"/>
      <c r="EW5" s="194"/>
      <c r="EX5" s="194"/>
      <c r="EY5" s="194"/>
      <c r="EZ5" s="194"/>
      <c r="FA5" s="194"/>
      <c r="FB5" s="194"/>
      <c r="FC5" s="194"/>
      <c r="FD5" s="194"/>
      <c r="FE5" s="194"/>
      <c r="FF5" s="194"/>
      <c r="FG5" s="193"/>
      <c r="FH5" s="193"/>
      <c r="FI5" s="193"/>
      <c r="FJ5" s="193"/>
      <c r="FK5" s="193"/>
      <c r="FL5" s="193"/>
      <c r="FM5" s="193"/>
      <c r="FN5" s="193"/>
      <c r="FO5" s="193"/>
      <c r="FP5" s="193"/>
      <c r="FQ5" s="194"/>
      <c r="FR5" s="194"/>
      <c r="FS5" s="194"/>
      <c r="FT5" s="194"/>
      <c r="FU5" s="194"/>
      <c r="FV5" s="194"/>
      <c r="FW5" s="194"/>
      <c r="FX5" s="194"/>
      <c r="FY5" s="194"/>
      <c r="FZ5" s="195"/>
      <c r="GA5" s="196"/>
      <c r="GB5" s="196"/>
      <c r="GC5" s="196"/>
      <c r="GD5" s="196"/>
      <c r="GE5" s="196"/>
      <c r="GF5" s="196"/>
      <c r="GG5" s="196"/>
      <c r="GH5" s="197"/>
      <c r="GI5" s="197"/>
      <c r="GJ5" s="197"/>
      <c r="GK5" s="197"/>
    </row>
    <row r="6" spans="1:193" s="198" customFormat="1" ht="14.25" customHeight="1" x14ac:dyDescent="0.25">
      <c r="A6" s="190"/>
      <c r="B6" s="190"/>
      <c r="C6" s="193">
        <f>'[1]Нормативы 2'!$D$474</f>
        <v>2689</v>
      </c>
      <c r="D6" s="193">
        <f>'[1]Нормативы 2'!$H$474</f>
        <v>3765</v>
      </c>
      <c r="E6" s="193">
        <f>'[1]Нормативы 2'!$E$474</f>
        <v>4285</v>
      </c>
      <c r="F6" s="193">
        <f>'[1]Нормативы 2'!$I$474</f>
        <v>5509</v>
      </c>
      <c r="G6" s="193">
        <f>'[1]Нормативы 2'!$F$474</f>
        <v>5262</v>
      </c>
      <c r="H6" s="193">
        <f>'[1]Нормативы 2'!$J$474</f>
        <v>6684</v>
      </c>
      <c r="I6" s="193"/>
      <c r="J6" s="193"/>
      <c r="K6" s="193"/>
      <c r="L6" s="193"/>
      <c r="M6" s="193"/>
      <c r="N6" s="193">
        <f>'[1]Нормативы 2'!$H$475</f>
        <v>4042</v>
      </c>
      <c r="O6" s="193">
        <f>'[1]Нормативы 2'!$E$475</f>
        <v>4605</v>
      </c>
      <c r="P6" s="193">
        <f>'[1]Нормативы 2'!$I$475</f>
        <v>5920</v>
      </c>
      <c r="Q6" s="193">
        <f>'[1]Нормативы 2'!$F$475</f>
        <v>6160</v>
      </c>
      <c r="R6" s="193">
        <f>'[1]Нормативы 2'!$J$475</f>
        <v>7825</v>
      </c>
      <c r="S6" s="193"/>
      <c r="T6" s="193"/>
      <c r="U6" s="193"/>
      <c r="V6" s="193"/>
      <c r="W6" s="193">
        <f>'[1]Нормативы 2'!$D$476</f>
        <v>2689</v>
      </c>
      <c r="X6" s="193">
        <f>'[1]Нормативы 2'!$H$476</f>
        <v>3765</v>
      </c>
      <c r="Y6" s="193">
        <f>'[1]Нормативы 2'!$E$476</f>
        <v>4285</v>
      </c>
      <c r="Z6" s="193">
        <f>'[1]Нормативы 2'!$I$476</f>
        <v>5509</v>
      </c>
      <c r="AA6" s="193">
        <f>'[1]Нормативы 2'!$F$476</f>
        <v>5262</v>
      </c>
      <c r="AB6" s="193">
        <f>'[1]Нормативы 2'!$J$476</f>
        <v>6684</v>
      </c>
      <c r="AC6" s="193"/>
      <c r="AD6" s="193"/>
      <c r="AE6" s="193"/>
      <c r="AF6" s="193"/>
      <c r="AG6" s="193">
        <f>'[1]Нормативы 2'!$D$477</f>
        <v>2913</v>
      </c>
      <c r="AH6" s="193">
        <f>'[1]Нормативы 2'!$H$477</f>
        <v>4078</v>
      </c>
      <c r="AI6" s="193">
        <f>'[1]Нормативы 2'!$E$477</f>
        <v>4640</v>
      </c>
      <c r="AJ6" s="193">
        <f>'[1]Нормативы 2'!$I$477</f>
        <v>5966</v>
      </c>
      <c r="AK6" s="193">
        <f>'[1]Нормативы 2'!$F$477</f>
        <v>5698</v>
      </c>
      <c r="AL6" s="193">
        <f>'[1]Нормативы 2'!$J$477</f>
        <v>7238</v>
      </c>
      <c r="AM6" s="193"/>
      <c r="AN6" s="193"/>
      <c r="AO6" s="193"/>
      <c r="AP6" s="193"/>
      <c r="AQ6" s="193">
        <f>'[1]Нормативы 2'!$D$478</f>
        <v>4400</v>
      </c>
      <c r="AR6" s="193">
        <f>'[1]Нормативы 2'!$H$478</f>
        <v>6160</v>
      </c>
      <c r="AS6" s="193">
        <f>'[1]Нормативы 2'!$E$478</f>
        <v>7012</v>
      </c>
      <c r="AT6" s="193">
        <f>'[1]Нормативы 2'!$I$478</f>
        <v>9016</v>
      </c>
      <c r="AU6" s="193">
        <f>'[1]Нормативы 2'!$F$478</f>
        <v>8607</v>
      </c>
      <c r="AV6" s="193">
        <f>'[1]Нормативы 2'!$J$478</f>
        <v>10934</v>
      </c>
      <c r="AW6" s="193"/>
      <c r="AX6" s="193"/>
      <c r="AY6" s="193"/>
      <c r="AZ6" s="193"/>
      <c r="BA6" s="193">
        <f>'[1]Нормативы 2'!$D$479</f>
        <v>6556</v>
      </c>
      <c r="BB6" s="193">
        <f>'[1]Нормативы 2'!$H$479</f>
        <v>9178</v>
      </c>
      <c r="BC6" s="193">
        <f>'[1]Нормативы 2'!$E$479</f>
        <v>10415</v>
      </c>
      <c r="BD6" s="193">
        <f>'[1]Нормативы 2'!$I$479</f>
        <v>13391</v>
      </c>
      <c r="BE6" s="193">
        <f>'[1]Нормативы 2'!$F$479</f>
        <v>12821</v>
      </c>
      <c r="BF6" s="193">
        <f>'[1]Нормативы 2'!$J$479</f>
        <v>16286</v>
      </c>
      <c r="BG6" s="193"/>
      <c r="BH6" s="193"/>
      <c r="BI6" s="193"/>
      <c r="BJ6" s="193"/>
      <c r="BK6" s="193">
        <f>'[1]Нормативы 2'!$D$480</f>
        <v>3453</v>
      </c>
      <c r="BL6" s="193">
        <f>'[1]Нормативы 2'!$H$480</f>
        <v>4835</v>
      </c>
      <c r="BM6" s="193">
        <f>'[1]Нормативы 2'!$E$480</f>
        <v>5481</v>
      </c>
      <c r="BN6" s="193">
        <f>'[1]Нормативы 2'!$I$480</f>
        <v>7047</v>
      </c>
      <c r="BO6" s="193">
        <f>'[1]Нормативы 2'!$F$480</f>
        <v>6753</v>
      </c>
      <c r="BP6" s="193">
        <f>'[1]Нормативы 2'!$J$480</f>
        <v>8578</v>
      </c>
      <c r="BQ6" s="193"/>
      <c r="BR6" s="193"/>
      <c r="BS6" s="193"/>
      <c r="BT6" s="193"/>
      <c r="BU6" s="193">
        <f>'[1]Нормативы 2'!$D$481</f>
        <v>3968</v>
      </c>
      <c r="BV6" s="193">
        <f>'[1]Нормативы 2'!$H$481</f>
        <v>5555</v>
      </c>
      <c r="BW6" s="193">
        <f>'[1]Нормативы 2'!$E$481</f>
        <v>6221</v>
      </c>
      <c r="BX6" s="193">
        <f>'[1]Нормативы 2'!$I$481</f>
        <v>7998</v>
      </c>
      <c r="BY6" s="193">
        <f>'[1]Нормативы 2'!$F$481</f>
        <v>7705</v>
      </c>
      <c r="BZ6" s="193">
        <f>'[1]Нормативы 2'!$J$481</f>
        <v>9787</v>
      </c>
      <c r="CA6" s="193"/>
      <c r="CB6" s="193"/>
      <c r="CC6" s="193"/>
      <c r="CD6" s="193"/>
      <c r="CE6" s="193"/>
      <c r="CF6" s="193">
        <f>'[1]Нормативы 2'!$H$482</f>
        <v>6633</v>
      </c>
      <c r="CG6" s="193">
        <f>'[1]Нормативы 2'!$E$482</f>
        <v>7426</v>
      </c>
      <c r="CH6" s="193">
        <f>'[1]Нормативы 2'!$I$482</f>
        <v>9548</v>
      </c>
      <c r="CI6" s="193">
        <f>'[1]Нормативы 2'!$F$482</f>
        <v>9197</v>
      </c>
      <c r="CJ6" s="193">
        <f>'[1]Нормативы 2'!$J$482</f>
        <v>11683</v>
      </c>
      <c r="CK6" s="193"/>
      <c r="CL6" s="193"/>
      <c r="CM6" s="193"/>
      <c r="CN6" s="193"/>
      <c r="CO6" s="193"/>
      <c r="CP6" s="193">
        <f>'[1]Нормативы 2'!$H$483</f>
        <v>8984</v>
      </c>
      <c r="CQ6" s="193">
        <f>'[1]Нормативы 2'!$E$483</f>
        <v>10057</v>
      </c>
      <c r="CR6" s="193">
        <f>'[1]Нормативы 2'!$I$483</f>
        <v>12930</v>
      </c>
      <c r="CS6" s="193">
        <f>'[1]Нормативы 2'!$F$483</f>
        <v>12453</v>
      </c>
      <c r="CT6" s="193">
        <f>'[1]Нормативы 2'!$J$483</f>
        <v>15819</v>
      </c>
      <c r="CU6" s="193"/>
      <c r="CV6" s="193"/>
      <c r="CW6" s="193"/>
      <c r="CX6" s="193"/>
      <c r="CY6" s="193">
        <f>'[1]Нормативы 2'!$D$484</f>
        <v>10016</v>
      </c>
      <c r="CZ6" s="193">
        <f>'[1]Нормативы 2'!$H$484</f>
        <v>14023</v>
      </c>
      <c r="DA6" s="193">
        <f>'[1]Нормативы 2'!$E$484</f>
        <v>15693</v>
      </c>
      <c r="DB6" s="193">
        <f>'[1]Нормативы 2'!$I$484</f>
        <v>20177</v>
      </c>
      <c r="DC6" s="193">
        <f>'[1]Нормативы 2'!$F$484</f>
        <v>19430</v>
      </c>
      <c r="DD6" s="193">
        <f>'[1]Нормативы 2'!$J$484</f>
        <v>24681</v>
      </c>
      <c r="DE6" s="193"/>
      <c r="DF6" s="193"/>
      <c r="DG6" s="193"/>
      <c r="DH6" s="193"/>
      <c r="DI6" s="193"/>
      <c r="DJ6" s="193"/>
      <c r="DK6" s="193">
        <f>'[1]Нормативы 2'!$E$485</f>
        <v>2909</v>
      </c>
      <c r="DL6" s="193">
        <f>'[1]Нормативы 2'!$I$485</f>
        <v>2909</v>
      </c>
      <c r="DM6" s="193">
        <f>'[1]Нормативы 2'!$F$485</f>
        <v>2960</v>
      </c>
      <c r="DN6" s="193">
        <f>'[1]Нормативы 2'!$J$485</f>
        <v>2960</v>
      </c>
      <c r="DO6" s="193"/>
      <c r="DP6" s="193"/>
      <c r="DQ6" s="193"/>
      <c r="DR6" s="193"/>
      <c r="DS6" s="193"/>
      <c r="DT6" s="193"/>
      <c r="DU6" s="193">
        <f>'[1]Нормативы 2'!$E$486</f>
        <v>3011</v>
      </c>
      <c r="DV6" s="193">
        <f>'[1]Нормативы 2'!$I$486</f>
        <v>3066</v>
      </c>
      <c r="DW6" s="193">
        <f>'[1]Нормативы 2'!$F$486</f>
        <v>3062</v>
      </c>
      <c r="DX6" s="193">
        <f>'[1]Нормативы 2'!$J$486</f>
        <v>3128</v>
      </c>
      <c r="DY6" s="193"/>
      <c r="DZ6" s="193"/>
      <c r="EA6" s="193"/>
      <c r="EB6" s="193"/>
      <c r="EC6" s="193">
        <f>'[1]Нормативы 2'!$D$487</f>
        <v>16258</v>
      </c>
      <c r="ED6" s="193">
        <f>'[1]Нормативы 2'!$H$487</f>
        <v>16305</v>
      </c>
      <c r="EE6" s="193">
        <f>'[1]Нормативы 2'!$E$487</f>
        <v>20991</v>
      </c>
      <c r="EF6" s="193">
        <f>'[1]Нормативы 2'!$I$487</f>
        <v>21046</v>
      </c>
      <c r="EG6" s="193">
        <f>'[1]Нормативы 2'!$F$487</f>
        <v>23121</v>
      </c>
      <c r="EH6" s="193">
        <f>'[1]Нормативы 2'!$J$487</f>
        <v>23187</v>
      </c>
      <c r="EI6" s="193"/>
      <c r="EJ6" s="193"/>
      <c r="EK6" s="193"/>
      <c r="EL6" s="193"/>
      <c r="EM6" s="193"/>
      <c r="EN6" s="193">
        <f>'[1]Нормативы 2'!$H$488</f>
        <v>630</v>
      </c>
      <c r="EO6" s="193">
        <f>'[1]Нормативы 2'!$E$488</f>
        <v>1097</v>
      </c>
      <c r="EP6" s="193">
        <f>'[1]Нормативы 2'!$I$488</f>
        <v>1152</v>
      </c>
      <c r="EQ6" s="193">
        <f>'[1]Нормативы 2'!$F$488</f>
        <v>1254</v>
      </c>
      <c r="ER6" s="193">
        <f>'[1]Нормативы 2'!$J$488</f>
        <v>1320</v>
      </c>
      <c r="ES6" s="193"/>
      <c r="ET6" s="193"/>
      <c r="EU6" s="193"/>
      <c r="EV6" s="193"/>
      <c r="EW6" s="194"/>
      <c r="EX6" s="194"/>
      <c r="EY6" s="194"/>
      <c r="EZ6" s="194"/>
      <c r="FA6" s="194"/>
      <c r="FB6" s="194"/>
      <c r="FC6" s="194"/>
      <c r="FD6" s="194"/>
      <c r="FE6" s="194"/>
      <c r="FF6" s="194"/>
      <c r="FG6" s="193"/>
      <c r="FH6" s="193"/>
      <c r="FI6" s="193"/>
      <c r="FJ6" s="193"/>
      <c r="FK6" s="193"/>
      <c r="FL6" s="193"/>
      <c r="FM6" s="193"/>
      <c r="FN6" s="193"/>
      <c r="FO6" s="193"/>
      <c r="FP6" s="193"/>
      <c r="FQ6" s="194"/>
      <c r="FR6" s="194"/>
      <c r="FS6" s="194"/>
      <c r="FT6" s="194"/>
      <c r="FU6" s="194"/>
      <c r="FV6" s="194"/>
      <c r="FW6" s="194"/>
      <c r="FX6" s="194"/>
      <c r="FY6" s="194"/>
      <c r="FZ6" s="194"/>
      <c r="GA6" s="199"/>
      <c r="GB6" s="199"/>
      <c r="GC6" s="199"/>
      <c r="GD6" s="199"/>
      <c r="GE6" s="199"/>
      <c r="GF6" s="199"/>
      <c r="GG6" s="199"/>
      <c r="GH6" s="183"/>
      <c r="GI6" s="183"/>
      <c r="GJ6" s="183"/>
      <c r="GK6" s="183"/>
    </row>
    <row r="7" spans="1:193" s="198" customFormat="1" ht="14.25" customHeight="1" x14ac:dyDescent="0.25">
      <c r="A7" s="190"/>
      <c r="B7" s="190"/>
      <c r="C7" s="193">
        <f>'[1]Нормативы 3'!$D$474</f>
        <v>2689</v>
      </c>
      <c r="D7" s="193">
        <f>'[1]Нормативы 3'!$H$474</f>
        <v>3765</v>
      </c>
      <c r="E7" s="193">
        <f>'[1]Нормативы 3'!$E$474</f>
        <v>4285</v>
      </c>
      <c r="F7" s="193">
        <f>'[1]Нормативы 3'!$I$474</f>
        <v>5509</v>
      </c>
      <c r="G7" s="193">
        <f>'[1]Нормативы 3'!$F$474</f>
        <v>5262</v>
      </c>
      <c r="H7" s="193">
        <f>'[1]Нормативы 3'!$J$474</f>
        <v>6684</v>
      </c>
      <c r="I7" s="193"/>
      <c r="J7" s="193"/>
      <c r="K7" s="193"/>
      <c r="L7" s="193"/>
      <c r="M7" s="193"/>
      <c r="N7" s="193">
        <f>'[1]Нормативы 3'!$H$475</f>
        <v>4042</v>
      </c>
      <c r="O7" s="193">
        <f>'[1]Нормативы 3'!$E$475</f>
        <v>4605</v>
      </c>
      <c r="P7" s="193">
        <f>'[1]Нормативы 3'!$I$475</f>
        <v>5920</v>
      </c>
      <c r="Q7" s="193">
        <f>'[1]Нормативы 3'!$F$475</f>
        <v>6160</v>
      </c>
      <c r="R7" s="193">
        <f>'[1]Нормативы 3'!$J$475</f>
        <v>7825</v>
      </c>
      <c r="S7" s="193"/>
      <c r="T7" s="193"/>
      <c r="U7" s="193"/>
      <c r="V7" s="193"/>
      <c r="W7" s="193">
        <f>'[1]Нормативы 3'!$D$476</f>
        <v>2689</v>
      </c>
      <c r="X7" s="193">
        <f>'[1]Нормативы 3'!$H$476</f>
        <v>3765</v>
      </c>
      <c r="Y7" s="193">
        <f>'[1]Нормативы 3'!$E$476</f>
        <v>4285</v>
      </c>
      <c r="Z7" s="193">
        <f>'[1]Нормативы 3'!$I$476</f>
        <v>5509</v>
      </c>
      <c r="AA7" s="193">
        <f>'[1]Нормативы 3'!$F$476</f>
        <v>5262</v>
      </c>
      <c r="AB7" s="193">
        <f>'[1]Нормативы 3'!$J$476</f>
        <v>6684</v>
      </c>
      <c r="AC7" s="193"/>
      <c r="AD7" s="193"/>
      <c r="AE7" s="193"/>
      <c r="AF7" s="193"/>
      <c r="AG7" s="193">
        <f>'[1]Нормативы 3'!$D$477</f>
        <v>2913</v>
      </c>
      <c r="AH7" s="193">
        <f>'[1]Нормативы 3'!$H$477</f>
        <v>4078</v>
      </c>
      <c r="AI7" s="193">
        <f>'[1]Нормативы 3'!$E$477</f>
        <v>4640</v>
      </c>
      <c r="AJ7" s="193">
        <f>'[1]Нормативы 3'!$I$477</f>
        <v>5966</v>
      </c>
      <c r="AK7" s="193">
        <f>'[1]Нормативы 3'!$F$477</f>
        <v>5698</v>
      </c>
      <c r="AL7" s="193">
        <f>'[1]Нормативы 3'!$J$477</f>
        <v>7238</v>
      </c>
      <c r="AM7" s="193"/>
      <c r="AN7" s="193"/>
      <c r="AO7" s="193"/>
      <c r="AP7" s="193"/>
      <c r="AQ7" s="193">
        <f>'[1]Нормативы 3'!$D$478</f>
        <v>4400</v>
      </c>
      <c r="AR7" s="193">
        <f>'[1]Нормативы 3'!$H$478</f>
        <v>6160</v>
      </c>
      <c r="AS7" s="193">
        <f>'[1]Нормативы 3'!$E$478</f>
        <v>7012</v>
      </c>
      <c r="AT7" s="193">
        <f>'[1]Нормативы 3'!$I$478</f>
        <v>9016</v>
      </c>
      <c r="AU7" s="193">
        <f>'[1]Нормативы 3'!$F$478</f>
        <v>8607</v>
      </c>
      <c r="AV7" s="193">
        <f>'[1]Нормативы 3'!$J$478</f>
        <v>10934</v>
      </c>
      <c r="AW7" s="193"/>
      <c r="AX7" s="193"/>
      <c r="AY7" s="193"/>
      <c r="AZ7" s="193"/>
      <c r="BA7" s="193">
        <f>'[1]Нормативы 3'!$D$479</f>
        <v>6556</v>
      </c>
      <c r="BB7" s="193">
        <f>'[1]Нормативы 3'!$H$479</f>
        <v>9178</v>
      </c>
      <c r="BC7" s="193">
        <f>'[1]Нормативы 3'!$E$479</f>
        <v>10415</v>
      </c>
      <c r="BD7" s="193">
        <f>'[1]Нормативы 3'!$I$479</f>
        <v>13391</v>
      </c>
      <c r="BE7" s="193">
        <f>'[1]Нормативы 3'!$F$479</f>
        <v>12821</v>
      </c>
      <c r="BF7" s="193">
        <f>'[1]Нормативы 3'!$J$479</f>
        <v>16286</v>
      </c>
      <c r="BG7" s="193"/>
      <c r="BH7" s="193"/>
      <c r="BI7" s="193"/>
      <c r="BJ7" s="193"/>
      <c r="BK7" s="193">
        <f>'[1]Нормативы 3'!$D$480</f>
        <v>3453</v>
      </c>
      <c r="BL7" s="193">
        <f>'[1]Нормативы 3'!$H$480</f>
        <v>4835</v>
      </c>
      <c r="BM7" s="193">
        <f>'[1]Нормативы 3'!$E$480</f>
        <v>5481</v>
      </c>
      <c r="BN7" s="193">
        <f>'[1]Нормативы 3'!$I$480</f>
        <v>7047</v>
      </c>
      <c r="BO7" s="193">
        <f>'[1]Нормативы 3'!$F$480</f>
        <v>6753</v>
      </c>
      <c r="BP7" s="193">
        <f>'[1]Нормативы 3'!$J$480</f>
        <v>8578</v>
      </c>
      <c r="BQ7" s="193"/>
      <c r="BR7" s="193"/>
      <c r="BS7" s="193"/>
      <c r="BT7" s="193"/>
      <c r="BU7" s="193">
        <f>'[1]Нормативы 3'!$D$481</f>
        <v>3968</v>
      </c>
      <c r="BV7" s="193">
        <f>'[1]Нормативы 3'!$H$481</f>
        <v>5555</v>
      </c>
      <c r="BW7" s="193">
        <f>'[1]Нормативы 3'!$E$481</f>
        <v>6221</v>
      </c>
      <c r="BX7" s="193">
        <f>'[1]Нормативы 3'!$I$481</f>
        <v>7998</v>
      </c>
      <c r="BY7" s="193">
        <f>'[1]Нормативы 3'!$F$481</f>
        <v>7705</v>
      </c>
      <c r="BZ7" s="193">
        <f>'[1]Нормативы 3'!$J$481</f>
        <v>9787</v>
      </c>
      <c r="CA7" s="193"/>
      <c r="CB7" s="193"/>
      <c r="CC7" s="193"/>
      <c r="CD7" s="193"/>
      <c r="CE7" s="193"/>
      <c r="CF7" s="193">
        <f>'[1]Нормативы 3'!$H$482</f>
        <v>6633</v>
      </c>
      <c r="CG7" s="193">
        <f>'[1]Нормативы 3'!$E$482</f>
        <v>7426</v>
      </c>
      <c r="CH7" s="193">
        <f>'[1]Нормативы 3'!$I$482</f>
        <v>9548</v>
      </c>
      <c r="CI7" s="193">
        <f>'[1]Нормативы 3'!$F$482</f>
        <v>9197</v>
      </c>
      <c r="CJ7" s="193">
        <f>'[1]Нормативы 3'!$J$482</f>
        <v>11683</v>
      </c>
      <c r="CK7" s="193"/>
      <c r="CL7" s="193"/>
      <c r="CM7" s="193"/>
      <c r="CN7" s="193"/>
      <c r="CO7" s="193"/>
      <c r="CP7" s="193">
        <f>'[1]Нормативы 3'!$H$483</f>
        <v>8984</v>
      </c>
      <c r="CQ7" s="193">
        <f>'[1]Нормативы 3'!$E$483</f>
        <v>10057</v>
      </c>
      <c r="CR7" s="193">
        <f>'[1]Нормативы 3'!$I$483</f>
        <v>12930</v>
      </c>
      <c r="CS7" s="193">
        <f>'[1]Нормативы 3'!$F$483</f>
        <v>12453</v>
      </c>
      <c r="CT7" s="193">
        <f>'[1]Нормативы 3'!$J$483</f>
        <v>15819</v>
      </c>
      <c r="CU7" s="193"/>
      <c r="CV7" s="193"/>
      <c r="CW7" s="193"/>
      <c r="CX7" s="193"/>
      <c r="CY7" s="193">
        <f>'[1]Нормативы 3'!$D$484</f>
        <v>10016</v>
      </c>
      <c r="CZ7" s="193">
        <f>'[1]Нормативы 3'!$H$484</f>
        <v>14023</v>
      </c>
      <c r="DA7" s="193">
        <f>'[1]Нормативы 3'!$E$484</f>
        <v>15693</v>
      </c>
      <c r="DB7" s="193">
        <f>'[1]Нормативы 3'!$I$484</f>
        <v>20177</v>
      </c>
      <c r="DC7" s="193">
        <f>'[1]Нормативы 3'!$F$484</f>
        <v>19430</v>
      </c>
      <c r="DD7" s="193">
        <f>'[1]Нормативы 3'!$J$484</f>
        <v>24681</v>
      </c>
      <c r="DE7" s="193"/>
      <c r="DF7" s="193"/>
      <c r="DG7" s="193"/>
      <c r="DH7" s="193"/>
      <c r="DI7" s="193"/>
      <c r="DJ7" s="193"/>
      <c r="DK7" s="193">
        <f>'[1]Нормативы 3'!$E$485</f>
        <v>2909</v>
      </c>
      <c r="DL7" s="193">
        <f>'[1]Нормативы 3'!$I$485</f>
        <v>2909</v>
      </c>
      <c r="DM7" s="193">
        <f>'[1]Нормативы 3'!$F$485</f>
        <v>2960</v>
      </c>
      <c r="DN7" s="193">
        <f>'[1]Нормативы 3'!$J$485</f>
        <v>2960</v>
      </c>
      <c r="DO7" s="193"/>
      <c r="DP7" s="193"/>
      <c r="DQ7" s="193"/>
      <c r="DR7" s="193"/>
      <c r="DS7" s="193"/>
      <c r="DT7" s="193"/>
      <c r="DU7" s="193">
        <f>'[1]Нормативы 3'!$E$486</f>
        <v>3011</v>
      </c>
      <c r="DV7" s="193">
        <f>'[1]Нормативы 3'!$I$486</f>
        <v>3066</v>
      </c>
      <c r="DW7" s="193">
        <f>'[1]Нормативы 3'!$F$486</f>
        <v>3062</v>
      </c>
      <c r="DX7" s="193">
        <f>'[1]Нормативы 3'!$J$486</f>
        <v>3128</v>
      </c>
      <c r="DY7" s="193"/>
      <c r="DZ7" s="193"/>
      <c r="EA7" s="193"/>
      <c r="EB7" s="193"/>
      <c r="EC7" s="193">
        <f>'[1]Нормативы 3'!$D$487</f>
        <v>16258</v>
      </c>
      <c r="ED7" s="193">
        <f>'[1]Нормативы 3'!$H$487</f>
        <v>16305</v>
      </c>
      <c r="EE7" s="193">
        <f>'[1]Нормативы 3'!$E$487</f>
        <v>20991</v>
      </c>
      <c r="EF7" s="193">
        <f>'[1]Нормативы 3'!$I$487</f>
        <v>21046</v>
      </c>
      <c r="EG7" s="193">
        <f>'[1]Нормативы 3'!$F$487</f>
        <v>23121</v>
      </c>
      <c r="EH7" s="193">
        <f>'[1]Нормативы 3'!$J$487</f>
        <v>23187</v>
      </c>
      <c r="EI7" s="193"/>
      <c r="EJ7" s="193"/>
      <c r="EK7" s="193"/>
      <c r="EL7" s="193"/>
      <c r="EM7" s="193"/>
      <c r="EN7" s="193">
        <f>'[1]Нормативы 3'!$H$488</f>
        <v>630</v>
      </c>
      <c r="EO7" s="193">
        <f>'[1]Нормативы 3'!$E$488</f>
        <v>1097</v>
      </c>
      <c r="EP7" s="193">
        <f>'[1]Нормативы 3'!$I$488</f>
        <v>1152</v>
      </c>
      <c r="EQ7" s="193">
        <f>'[1]Нормативы 3'!$F$488</f>
        <v>1254</v>
      </c>
      <c r="ER7" s="193">
        <f>'[1]Нормативы 3'!$J$488</f>
        <v>1320</v>
      </c>
      <c r="ES7" s="193"/>
      <c r="ET7" s="193"/>
      <c r="EU7" s="193"/>
      <c r="EV7" s="193"/>
      <c r="EW7" s="194"/>
      <c r="EX7" s="194"/>
      <c r="EY7" s="194"/>
      <c r="EZ7" s="194"/>
      <c r="FA7" s="194"/>
      <c r="FB7" s="194"/>
      <c r="FC7" s="194"/>
      <c r="FD7" s="194"/>
      <c r="FE7" s="194"/>
      <c r="FF7" s="194"/>
      <c r="FG7" s="193"/>
      <c r="FH7" s="193"/>
      <c r="FI7" s="193"/>
      <c r="FJ7" s="193"/>
      <c r="FK7" s="193"/>
      <c r="FL7" s="193"/>
      <c r="FM7" s="193"/>
      <c r="FN7" s="193"/>
      <c r="FO7" s="193"/>
      <c r="FP7" s="193"/>
      <c r="FQ7" s="194"/>
      <c r="FR7" s="194"/>
      <c r="FS7" s="194"/>
      <c r="FT7" s="194"/>
      <c r="FU7" s="194"/>
      <c r="FV7" s="194"/>
      <c r="FW7" s="194"/>
      <c r="FX7" s="194"/>
      <c r="FY7" s="194"/>
      <c r="FZ7" s="194"/>
      <c r="GA7" s="199"/>
      <c r="GB7" s="199"/>
      <c r="GC7" s="199"/>
      <c r="GD7" s="199"/>
      <c r="GE7" s="199"/>
      <c r="GF7" s="199"/>
      <c r="GG7" s="199"/>
      <c r="GH7" s="183"/>
      <c r="GI7" s="183"/>
      <c r="GJ7" s="183"/>
      <c r="GK7" s="183"/>
    </row>
    <row r="8" spans="1:193" s="198" customFormat="1" x14ac:dyDescent="0.25">
      <c r="A8" s="200">
        <v>1</v>
      </c>
      <c r="B8" s="201" t="s">
        <v>129</v>
      </c>
      <c r="C8" s="202">
        <f>[2]Р1!D$55</f>
        <v>0</v>
      </c>
      <c r="D8" s="202">
        <f>[2]Р1!E$55</f>
        <v>0</v>
      </c>
      <c r="E8" s="202">
        <f>[2]Р1!F$55</f>
        <v>0</v>
      </c>
      <c r="F8" s="202">
        <f>[2]Р1!G$55</f>
        <v>146</v>
      </c>
      <c r="G8" s="202">
        <f>[2]Р1!H$55</f>
        <v>1557</v>
      </c>
      <c r="H8" s="202">
        <f>[2]Р1!I$55</f>
        <v>1724</v>
      </c>
      <c r="I8" s="202">
        <f>[2]Р1!J$55</f>
        <v>0</v>
      </c>
      <c r="J8" s="202">
        <f>[2]Р1!K$55</f>
        <v>115</v>
      </c>
      <c r="K8" s="203">
        <f t="shared" ref="K8:K25" si="0">SUM(C8:J8)</f>
        <v>3542</v>
      </c>
      <c r="L8" s="193">
        <f t="shared" ref="L8:L25" si="1">C8*C$5*$B$5+D8*D$5*$B$5+E8*E$5*$B$5+F8*F$5*$B$5+G8*G$5*$B$5+H8*H$5*$B$5+I8*I$5*$B$5+J8*J$5*$B$5</f>
        <v>220682412</v>
      </c>
      <c r="M8" s="202">
        <f>[2]Р1!D$56</f>
        <v>0</v>
      </c>
      <c r="N8" s="202">
        <f>[2]Р1!E$56</f>
        <v>0</v>
      </c>
      <c r="O8" s="202">
        <f>[2]Р1!F$56</f>
        <v>0</v>
      </c>
      <c r="P8" s="202">
        <f>[2]Р1!G$56</f>
        <v>0</v>
      </c>
      <c r="Q8" s="202">
        <f>[2]Р1!H$56</f>
        <v>0</v>
      </c>
      <c r="R8" s="202">
        <f>[2]Р1!I$56</f>
        <v>0</v>
      </c>
      <c r="S8" s="202">
        <f>[2]Р1!J$56</f>
        <v>0</v>
      </c>
      <c r="T8" s="202">
        <f>[2]Р1!K$56</f>
        <v>0</v>
      </c>
      <c r="U8" s="202">
        <f>[2]Р1!L$56</f>
        <v>0</v>
      </c>
      <c r="V8" s="204">
        <f t="shared" ref="V8:V25" si="2">M8*M$5*$B$5+N8*N$5*$B$5+O8*O$5*$B$5+P8*P$5*$B$5+Q8*Q$5*$B$5+R8*R$5*$B$5+S8*S$5*$B$5+T8*T$5*$B$5</f>
        <v>0</v>
      </c>
      <c r="W8" s="193">
        <f>[2]Р1!D$57</f>
        <v>0</v>
      </c>
      <c r="X8" s="193">
        <f>[2]Р1!E$57</f>
        <v>0</v>
      </c>
      <c r="Y8" s="193">
        <f>[2]Р1!F$57</f>
        <v>0</v>
      </c>
      <c r="Z8" s="193">
        <f>[2]Р1!G$57</f>
        <v>26</v>
      </c>
      <c r="AA8" s="193">
        <f>[2]Р1!H$57</f>
        <v>122</v>
      </c>
      <c r="AB8" s="193">
        <f>[2]Р1!I$57</f>
        <v>160</v>
      </c>
      <c r="AC8" s="193">
        <f>[2]Р1!J$57</f>
        <v>0</v>
      </c>
      <c r="AD8" s="193">
        <f>[2]Р1!K$57</f>
        <v>5</v>
      </c>
      <c r="AE8" s="193">
        <f t="shared" ref="AE8:AE25" si="3">SUM(W8:AD8)</f>
        <v>313</v>
      </c>
      <c r="AF8" s="193">
        <f t="shared" ref="AF8:AF25" si="4">W8*W$5*$B$5+X8*X$5*$B$5+Y8*Y$5*$B$5+Z8*Z$5*$B$5+AA8*AA$5*$B$5+AB8*AB$5*$B$5+AC8*AC$5*$B$5+AD8*AD$5*$B$5</f>
        <v>19761996</v>
      </c>
      <c r="AG8" s="193">
        <f>[2]Р1!D$58</f>
        <v>0</v>
      </c>
      <c r="AH8" s="193">
        <f>[2]Р1!E$58</f>
        <v>0</v>
      </c>
      <c r="AI8" s="193">
        <f>[2]Р1!F$58</f>
        <v>0</v>
      </c>
      <c r="AJ8" s="193">
        <f>[2]Р1!G$58</f>
        <v>0</v>
      </c>
      <c r="AK8" s="193">
        <f>[2]Р1!H$58</f>
        <v>0</v>
      </c>
      <c r="AL8" s="193">
        <f>[2]Р1!I$58</f>
        <v>0</v>
      </c>
      <c r="AM8" s="193">
        <f>[2]Р1!J$58</f>
        <v>0</v>
      </c>
      <c r="AN8" s="193">
        <f>[2]Р1!K$58</f>
        <v>0</v>
      </c>
      <c r="AO8" s="193">
        <f t="shared" ref="AO8:AO25" si="5">SUM(AG8:AN8)</f>
        <v>0</v>
      </c>
      <c r="AP8" s="193">
        <f t="shared" ref="AP8:AP25" si="6">AG8*AG$5*$B$5+AH8*AH$5*$B$5+AI8*AI$5*$B$5+AJ8*AJ$5*$B$5+AK8*AK$5*$B$5+AL8*AL$5*$B$5+AM8*AM$5*$B$5+AN8*AN$5*$B$5</f>
        <v>0</v>
      </c>
      <c r="AQ8" s="193">
        <f>[2]Р1!D$59</f>
        <v>0</v>
      </c>
      <c r="AR8" s="193">
        <f>[2]Р1!E$59</f>
        <v>0</v>
      </c>
      <c r="AS8" s="193">
        <f>[2]Р1!F$59</f>
        <v>0</v>
      </c>
      <c r="AT8" s="193">
        <f>[2]Р1!G$59</f>
        <v>0</v>
      </c>
      <c r="AU8" s="193">
        <f>[2]Р1!H$59</f>
        <v>0</v>
      </c>
      <c r="AV8" s="193">
        <f>[2]Р1!I$59</f>
        <v>0</v>
      </c>
      <c r="AW8" s="193">
        <f>[2]Р1!J$59</f>
        <v>0</v>
      </c>
      <c r="AX8" s="193">
        <f>[2]Р1!K$59</f>
        <v>0</v>
      </c>
      <c r="AY8" s="193">
        <f t="shared" ref="AY8:AY25" si="7">SUM(AQ8:AX8)</f>
        <v>0</v>
      </c>
      <c r="AZ8" s="193">
        <f t="shared" ref="AZ8:AZ25" si="8">AQ8*AQ$5*$B$5+AR8*AR$5*$B$5+AS8*AS$5*$B$5+AT8*AT$5*$B$5+AU8*AU$5*$B$5+AV8*AV$5*$B$5+AW8*AW$5*$B$5+AX8*AX$5*$B$5</f>
        <v>0</v>
      </c>
      <c r="BA8" s="193">
        <f>[2]Р1!D$60</f>
        <v>0</v>
      </c>
      <c r="BB8" s="193">
        <f>[2]Р1!E$60</f>
        <v>0</v>
      </c>
      <c r="BC8" s="193">
        <f>[2]Р1!F$60</f>
        <v>0</v>
      </c>
      <c r="BD8" s="193">
        <f>[2]Р1!G$60</f>
        <v>0</v>
      </c>
      <c r="BE8" s="193">
        <f>[2]Р1!H$60</f>
        <v>0</v>
      </c>
      <c r="BF8" s="193">
        <f>[2]Р1!I$60</f>
        <v>0</v>
      </c>
      <c r="BG8" s="193">
        <f>[2]Р1!J$60</f>
        <v>0</v>
      </c>
      <c r="BH8" s="193">
        <f>[2]Р1!K$60</f>
        <v>0</v>
      </c>
      <c r="BI8" s="193">
        <f t="shared" ref="BI8:BI25" si="9">SUM(BA8:BH8)</f>
        <v>0</v>
      </c>
      <c r="BJ8" s="193">
        <f t="shared" ref="BJ8:BJ25" si="10">BA8*BA$5*$B$5+BB8*BB$5*$B$5+BC8*BC$5*$B$5+BD8*BD$5*$B$5+BE8*BE$5*$B$5+BF8*BF$5*$B$5+BG8*BG$5*$B$5+BH8*BH$5*$B$5</f>
        <v>0</v>
      </c>
      <c r="BK8" s="193">
        <f>[2]Р1!D61</f>
        <v>0</v>
      </c>
      <c r="BL8" s="193">
        <f>[2]Р1!E61</f>
        <v>0</v>
      </c>
      <c r="BM8" s="193">
        <f>[2]Р1!F61</f>
        <v>0</v>
      </c>
      <c r="BN8" s="193">
        <f>[2]Р1!G61</f>
        <v>0</v>
      </c>
      <c r="BO8" s="193">
        <f>[2]Р1!H61</f>
        <v>0</v>
      </c>
      <c r="BP8" s="193">
        <f>[2]Р1!I61</f>
        <v>0</v>
      </c>
      <c r="BQ8" s="193">
        <f>[2]Р1!J61</f>
        <v>0</v>
      </c>
      <c r="BR8" s="193">
        <f>[2]Р1!K61</f>
        <v>0</v>
      </c>
      <c r="BS8" s="193">
        <f>[2]Р1!L61</f>
        <v>0</v>
      </c>
      <c r="BT8" s="193">
        <f t="shared" ref="BT8:BT25" si="11">BK8*BK$5*$B$5+BL8*BL$5*$B$5+BM8*BM$5*$B$5+BN8*BN$5*$B$5+BO8*BO$5*$B$5+BP8*BP$5*$B$5+BQ8*BQ$5*$B$5+BR8*BR$5*$B$5</f>
        <v>0</v>
      </c>
      <c r="BU8" s="193">
        <f>[2]Р1!D62</f>
        <v>0</v>
      </c>
      <c r="BV8" s="193">
        <f>[2]Р1!E62</f>
        <v>0</v>
      </c>
      <c r="BW8" s="193">
        <f>[2]Р1!F62</f>
        <v>0</v>
      </c>
      <c r="BX8" s="193">
        <f>[2]Р1!G62</f>
        <v>0</v>
      </c>
      <c r="BY8" s="193">
        <f>[2]Р1!H62</f>
        <v>0</v>
      </c>
      <c r="BZ8" s="193">
        <f>[2]Р1!I62</f>
        <v>0</v>
      </c>
      <c r="CA8" s="193">
        <f>[2]Р1!J62</f>
        <v>0</v>
      </c>
      <c r="CB8" s="193">
        <f>[2]Р1!K62</f>
        <v>0</v>
      </c>
      <c r="CC8" s="193">
        <f t="shared" ref="CC8:CC25" si="12">SUM(BU8:CB8)</f>
        <v>0</v>
      </c>
      <c r="CD8" s="193">
        <f t="shared" ref="CD8:CD25" si="13">BU8*BU$5*$B$5+BV8*BV$5*$B$5+BW8*BW$5*$B$5+BX8*BX$5*$B$5+BY8*BY$5*$B$5+BZ8*BZ$5*$B$5+CA8*CA$5*$B$5+CB8*CB$5*$B$5</f>
        <v>0</v>
      </c>
      <c r="CE8" s="193">
        <f>[2]Р1!D63</f>
        <v>0</v>
      </c>
      <c r="CF8" s="193">
        <f>[2]Р1!E63</f>
        <v>0</v>
      </c>
      <c r="CG8" s="193">
        <f>[2]Р1!F63</f>
        <v>0</v>
      </c>
      <c r="CH8" s="193">
        <f>[2]Р1!G63</f>
        <v>20</v>
      </c>
      <c r="CI8" s="193">
        <f>[2]Р1!H63</f>
        <v>63</v>
      </c>
      <c r="CJ8" s="193">
        <f>[2]Р1!I63</f>
        <v>95</v>
      </c>
      <c r="CK8" s="193">
        <f>[2]Р1!J63</f>
        <v>0</v>
      </c>
      <c r="CL8" s="193">
        <f>[2]Р1!K63</f>
        <v>0</v>
      </c>
      <c r="CM8" s="193">
        <f t="shared" ref="CM8:CM25" si="14">SUM(CE8:CL8)</f>
        <v>178</v>
      </c>
      <c r="CN8" s="193">
        <f t="shared" ref="CN8:CN25" si="15">CE8*CE$5*$B$5+CF8*CF$5*$B$5+CG8*CG$5*$B$5+CH8*CH$5*$B$5+CI8*CI$5*$B$5+CJ8*CJ$5*$B$5+CK8*CK$5*$B$5+CL8*CL$5*$B$5</f>
        <v>19741068</v>
      </c>
      <c r="CO8" s="193">
        <f>[2]Р1!$D63</f>
        <v>0</v>
      </c>
      <c r="CP8" s="193">
        <f>[2]Р1!E64</f>
        <v>0</v>
      </c>
      <c r="CQ8" s="193">
        <f>[2]Р1!F64</f>
        <v>0</v>
      </c>
      <c r="CR8" s="193">
        <f>[2]Р1!G64</f>
        <v>0</v>
      </c>
      <c r="CS8" s="193">
        <f>[2]Р1!H64</f>
        <v>0</v>
      </c>
      <c r="CT8" s="193">
        <f>[2]Р1!I64</f>
        <v>0</v>
      </c>
      <c r="CU8" s="193">
        <f>[2]Р1!J64</f>
        <v>0</v>
      </c>
      <c r="CV8" s="193">
        <f>[2]Р1!K64</f>
        <v>0</v>
      </c>
      <c r="CW8" s="193">
        <f t="shared" ref="CW8:CW25" si="16">SUM(CO8:CV8)</f>
        <v>0</v>
      </c>
      <c r="CX8" s="193">
        <f t="shared" ref="CX8:CX25" si="17">CO8*CO$5*$B$5+CP8*CP$5*$B$5+CQ8*CQ$5*$B$5+CR8*CR$5*$B$5+CS8*CS$5*$B$5+CT8*CT$5*$B$5+CU8*CU$5*$B$5+CV8*CV$5*$B$5</f>
        <v>0</v>
      </c>
      <c r="CY8" s="193">
        <f>[2]Р1!D$65</f>
        <v>0</v>
      </c>
      <c r="CZ8" s="193">
        <f>[2]Р1!E$65</f>
        <v>0</v>
      </c>
      <c r="DA8" s="193">
        <f>[2]Р1!F$65</f>
        <v>0</v>
      </c>
      <c r="DB8" s="193">
        <f>[2]Р1!G$65</f>
        <v>0</v>
      </c>
      <c r="DC8" s="193">
        <f>[2]Р1!H$65</f>
        <v>102</v>
      </c>
      <c r="DD8" s="193">
        <f>[2]Р1!I$65</f>
        <v>105</v>
      </c>
      <c r="DE8" s="193">
        <f>[2]Р1!J$65</f>
        <v>0</v>
      </c>
      <c r="DF8" s="193">
        <f>[2]Р1!K$65</f>
        <v>0</v>
      </c>
      <c r="DG8" s="193">
        <f t="shared" ref="DG8:DG25" si="18">SUM(CY8:DF8)</f>
        <v>207</v>
      </c>
      <c r="DH8" s="193">
        <f t="shared" ref="DH8:DH25" si="19">CY8*CY$5*$B$5+CZ8*CZ$5*$B$5+DA8*DA$5*$B$5+DB8*DB$5*$B$5+DC8*DC$5*$B$5+DD8*DD$5*$B$5+DE8*DE$5*$B$5+DF8*DF$5*$B$5</f>
        <v>46087524</v>
      </c>
      <c r="DI8" s="193">
        <f>[2]Р1!D$66</f>
        <v>0</v>
      </c>
      <c r="DJ8" s="193">
        <f>[2]Р1!E$66</f>
        <v>0</v>
      </c>
      <c r="DK8" s="193">
        <f>[2]Р1!F$66</f>
        <v>32</v>
      </c>
      <c r="DL8" s="193">
        <f>[2]Р1!G$66</f>
        <v>0</v>
      </c>
      <c r="DM8" s="193">
        <f>[2]Р1!H$66</f>
        <v>0</v>
      </c>
      <c r="DN8" s="193">
        <f>[2]Р1!I$66</f>
        <v>0</v>
      </c>
      <c r="DO8" s="193">
        <f>[2]Р1!J$66</f>
        <v>0</v>
      </c>
      <c r="DP8" s="193">
        <f>[2]Р1!K$66</f>
        <v>0</v>
      </c>
      <c r="DQ8" s="193">
        <f t="shared" ref="DQ8:DQ25" si="20">SUM(DI8:DP8)</f>
        <v>32</v>
      </c>
      <c r="DR8" s="193">
        <f t="shared" ref="DR8:DR25" si="21">DI8*DI$5*$B$5+DJ8*DJ$5*$B$5+DK8*DK$5*$B$5+DL8*DL$5*$B$5+DM8*DM$5*$B$5+DN8*DN$5*$B$5+DO8*DO$5*$B$5+DP8*DP$5*$B$5</f>
        <v>1229952</v>
      </c>
      <c r="DS8" s="193">
        <f>[2]Р1!D$67</f>
        <v>0</v>
      </c>
      <c r="DT8" s="193">
        <f>[2]Р1!E$67</f>
        <v>0</v>
      </c>
      <c r="DU8" s="193">
        <f>[2]Р1!F$67</f>
        <v>0</v>
      </c>
      <c r="DV8" s="193">
        <f>[2]Р1!G$67</f>
        <v>0</v>
      </c>
      <c r="DW8" s="193">
        <f>[2]Р1!H$67</f>
        <v>0</v>
      </c>
      <c r="DX8" s="193">
        <f>[2]Р1!I$67</f>
        <v>0</v>
      </c>
      <c r="DY8" s="193">
        <f>[2]Р1!J$67</f>
        <v>0</v>
      </c>
      <c r="DZ8" s="193">
        <f>[2]Р1!K$67</f>
        <v>0</v>
      </c>
      <c r="EA8" s="193">
        <f t="shared" ref="EA8:EA25" si="22">SUM(DS8:DZ8)</f>
        <v>0</v>
      </c>
      <c r="EB8" s="193">
        <f t="shared" ref="EB8:EB25" si="23">DS8*DS$5*$B$5+DT8*DT$5*$B$5+DU8*DU$5*$B$5+DV8*DV$5*$B$5+DW8*DW$5*$B$5+DX8*DX$5*$B$5+DY8*DY$5*$B$5+DZ8*DZ$5*$B$5</f>
        <v>0</v>
      </c>
      <c r="EC8" s="193">
        <f>[2]Р1!D$68</f>
        <v>0</v>
      </c>
      <c r="ED8" s="193">
        <f>[2]Р1!E$68</f>
        <v>0</v>
      </c>
      <c r="EE8" s="193">
        <f>[2]Р1!F$68</f>
        <v>0</v>
      </c>
      <c r="EF8" s="193">
        <f>[2]Р1!G$68</f>
        <v>1</v>
      </c>
      <c r="EG8" s="193">
        <f>[2]Р1!H$68</f>
        <v>18</v>
      </c>
      <c r="EH8" s="193">
        <f>[2]Р1!I$68</f>
        <v>32</v>
      </c>
      <c r="EI8" s="193">
        <f>[2]Р1!J$68</f>
        <v>0</v>
      </c>
      <c r="EJ8" s="193">
        <f>[2]Р1!K$68</f>
        <v>0</v>
      </c>
      <c r="EK8" s="203">
        <f t="shared" ref="EK8:EK25" si="24">SUM(EC8:EJ8)</f>
        <v>51</v>
      </c>
      <c r="EL8" s="193">
        <f t="shared" ref="EL8:EL25" si="25">EC8*EC$5*$B$5+ED8*ED$5*$B$5+EE8*EE$5*$B$5+EF8*EF$5*$B$5+EG8*EG$5*$B$5+EH8*EH$5*$B$5+EI8*EI$5*$B$5+EJ8*EJ$5*$B$5</f>
        <v>12557304</v>
      </c>
      <c r="EM8" s="193">
        <f>[2]Р1!D$69</f>
        <v>0</v>
      </c>
      <c r="EN8" s="193">
        <f>[2]Р1!E$69</f>
        <v>0</v>
      </c>
      <c r="EO8" s="193">
        <f>[2]Р1!F$69</f>
        <v>0</v>
      </c>
      <c r="EP8" s="193">
        <f>[2]Р1!G$69</f>
        <v>0</v>
      </c>
      <c r="EQ8" s="193">
        <f>[2]Р1!H$69</f>
        <v>0</v>
      </c>
      <c r="ER8" s="193">
        <f>[2]Р1!I$69</f>
        <v>0</v>
      </c>
      <c r="ES8" s="193">
        <f>[2]Р1!J$69</f>
        <v>0</v>
      </c>
      <c r="ET8" s="193">
        <f>[2]Р1!K$69</f>
        <v>0</v>
      </c>
      <c r="EU8" s="203">
        <f t="shared" ref="EU8:EU25" si="26">SUM(EM8:ET8)</f>
        <v>0</v>
      </c>
      <c r="EV8" s="193">
        <f t="shared" ref="EV8:EV25" si="27">EM8*EM$5*$B$5+EN8*EN$5*$B$5+EO8*EO$5*$B$5+EP8*EP$5*$B$5+EQ8*EQ$5*$B$5+ER8*ER$5*$B$5+ES8*ES$5*$B$5+ET8*ET$5*$B$5</f>
        <v>0</v>
      </c>
      <c r="EW8" s="205">
        <f t="shared" ref="EW8:FF25" si="28">C8+M8+W8+AG8+AQ8+BA8+BK8+BU8+CE8+CO8+CY8+DI8+DS8+EC8+EM8</f>
        <v>0</v>
      </c>
      <c r="EX8" s="205">
        <f t="shared" si="28"/>
        <v>0</v>
      </c>
      <c r="EY8" s="205">
        <f t="shared" si="28"/>
        <v>32</v>
      </c>
      <c r="EZ8" s="205">
        <f t="shared" si="28"/>
        <v>193</v>
      </c>
      <c r="FA8" s="205">
        <f t="shared" si="28"/>
        <v>1862</v>
      </c>
      <c r="FB8" s="205">
        <f t="shared" si="28"/>
        <v>2116</v>
      </c>
      <c r="FC8" s="205">
        <f t="shared" si="28"/>
        <v>0</v>
      </c>
      <c r="FD8" s="205">
        <f t="shared" si="28"/>
        <v>120</v>
      </c>
      <c r="FE8" s="205">
        <f t="shared" si="28"/>
        <v>4323</v>
      </c>
      <c r="FF8" s="205">
        <f t="shared" si="28"/>
        <v>320060256</v>
      </c>
      <c r="FG8" s="193">
        <f>ОВЗ!D10</f>
        <v>0</v>
      </c>
      <c r="FH8" s="193">
        <f>ОВЗ!E10</f>
        <v>47</v>
      </c>
      <c r="FI8" s="193">
        <f>ОВЗ!F10</f>
        <v>1</v>
      </c>
      <c r="FJ8" s="193">
        <f>ОВЗ!G10</f>
        <v>0</v>
      </c>
      <c r="FK8" s="193">
        <f>ОВЗ!H10</f>
        <v>44</v>
      </c>
      <c r="FL8" s="193">
        <f>ОВЗ!I10</f>
        <v>49</v>
      </c>
      <c r="FM8" s="193">
        <f>ОВЗ!J10</f>
        <v>0</v>
      </c>
      <c r="FN8" s="193">
        <f>ОВЗ!K10</f>
        <v>0</v>
      </c>
      <c r="FO8" s="193">
        <f t="shared" ref="FO8:FO26" si="29">SUM(FG8:FM8)</f>
        <v>141</v>
      </c>
      <c r="FP8" s="193">
        <f>ОВЗ!L10</f>
        <v>23112876</v>
      </c>
      <c r="FQ8" s="205">
        <f t="shared" ref="FQ8:FZ25" si="30">FG8+EW8</f>
        <v>0</v>
      </c>
      <c r="FR8" s="205">
        <f t="shared" si="30"/>
        <v>47</v>
      </c>
      <c r="FS8" s="205">
        <f t="shared" si="30"/>
        <v>33</v>
      </c>
      <c r="FT8" s="205">
        <f t="shared" si="30"/>
        <v>193</v>
      </c>
      <c r="FU8" s="205">
        <f t="shared" si="30"/>
        <v>1906</v>
      </c>
      <c r="FV8" s="205">
        <f t="shared" si="30"/>
        <v>2165</v>
      </c>
      <c r="FW8" s="205">
        <f t="shared" si="30"/>
        <v>0</v>
      </c>
      <c r="FX8" s="205">
        <f t="shared" si="30"/>
        <v>120</v>
      </c>
      <c r="FY8" s="205">
        <f t="shared" si="30"/>
        <v>4464</v>
      </c>
      <c r="FZ8" s="205">
        <f>FP8+FF8</f>
        <v>343173132</v>
      </c>
      <c r="GA8" s="205">
        <f>'Классное руководство'!D6*1000</f>
        <v>5522900</v>
      </c>
      <c r="GB8" s="206">
        <f t="shared" ref="GB8:GB25" si="31">SUM(FZ8:GA8)</f>
        <v>348696032</v>
      </c>
      <c r="GC8" s="206">
        <f t="shared" ref="GC8:GC25" si="32">ROUND((FZ8+GA8),-2)</f>
        <v>348696000</v>
      </c>
      <c r="GD8" s="206">
        <v>320394700</v>
      </c>
      <c r="GE8" s="207">
        <v>4448</v>
      </c>
      <c r="GF8" s="206">
        <v>350720500</v>
      </c>
      <c r="GG8" s="206">
        <f>GF8-GC8</f>
        <v>2024500</v>
      </c>
      <c r="GH8" s="179"/>
      <c r="GI8" s="179"/>
      <c r="GJ8" s="179"/>
      <c r="GK8" s="179"/>
    </row>
    <row r="9" spans="1:193" s="198" customFormat="1" x14ac:dyDescent="0.25">
      <c r="A9" s="200">
        <v>2</v>
      </c>
      <c r="B9" s="200" t="s">
        <v>130</v>
      </c>
      <c r="C9" s="202">
        <f>[2]Р2!D$55</f>
        <v>0</v>
      </c>
      <c r="D9" s="202">
        <f>[2]Р2!E$55</f>
        <v>27</v>
      </c>
      <c r="E9" s="202">
        <f>[2]Р2!F$55</f>
        <v>0</v>
      </c>
      <c r="F9" s="202">
        <f>[2]Р2!G$55</f>
        <v>0</v>
      </c>
      <c r="G9" s="202">
        <f>[2]Р2!H$55</f>
        <v>596</v>
      </c>
      <c r="H9" s="202">
        <f>[2]Р2!I$55</f>
        <v>724</v>
      </c>
      <c r="I9" s="202">
        <f>[2]Р2!J$55</f>
        <v>0</v>
      </c>
      <c r="J9" s="202">
        <f>[2]Р2!K$55</f>
        <v>98</v>
      </c>
      <c r="K9" s="203">
        <f t="shared" si="0"/>
        <v>1445</v>
      </c>
      <c r="L9" s="193">
        <f t="shared" si="1"/>
        <v>91482108</v>
      </c>
      <c r="M9" s="202">
        <f>[2]Р2!D$56</f>
        <v>0</v>
      </c>
      <c r="N9" s="202">
        <f>[2]Р2!E$56</f>
        <v>0</v>
      </c>
      <c r="O9" s="202">
        <f>[2]Р2!F$56</f>
        <v>0</v>
      </c>
      <c r="P9" s="202">
        <f>[2]Р2!G$56</f>
        <v>0</v>
      </c>
      <c r="Q9" s="202">
        <f>[2]Р2!H$56</f>
        <v>0</v>
      </c>
      <c r="R9" s="202">
        <f>[2]Р2!I$56</f>
        <v>0</v>
      </c>
      <c r="S9" s="202">
        <f>[2]Р2!J$56</f>
        <v>0</v>
      </c>
      <c r="T9" s="202">
        <f>[2]Р2!K$56</f>
        <v>0</v>
      </c>
      <c r="U9" s="193">
        <f t="shared" ref="U9:U25" si="33">SUM(M9:T9)</f>
        <v>0</v>
      </c>
      <c r="V9" s="204">
        <f t="shared" si="2"/>
        <v>0</v>
      </c>
      <c r="W9" s="193">
        <f>[2]Р2!D$57</f>
        <v>0</v>
      </c>
      <c r="X9" s="193">
        <f>[2]Р2!E$57</f>
        <v>0</v>
      </c>
      <c r="Y9" s="193">
        <f>[2]Р2!F$57</f>
        <v>0</v>
      </c>
      <c r="Z9" s="193">
        <f>[2]Р2!G$57</f>
        <v>0</v>
      </c>
      <c r="AA9" s="193">
        <f>[2]Р2!H$57</f>
        <v>0</v>
      </c>
      <c r="AB9" s="193">
        <f>[2]Р2!I$57</f>
        <v>0</v>
      </c>
      <c r="AC9" s="193">
        <f>[2]Р2!J$57</f>
        <v>0</v>
      </c>
      <c r="AD9" s="193">
        <f>[2]Р2!K$57</f>
        <v>0</v>
      </c>
      <c r="AE9" s="193">
        <f t="shared" si="3"/>
        <v>0</v>
      </c>
      <c r="AF9" s="193">
        <f t="shared" si="4"/>
        <v>0</v>
      </c>
      <c r="AG9" s="193">
        <f>[2]Р2!D$58</f>
        <v>0</v>
      </c>
      <c r="AH9" s="193">
        <f>[2]Р2!E$58</f>
        <v>0</v>
      </c>
      <c r="AI9" s="193">
        <f>[2]Р2!F$58</f>
        <v>0</v>
      </c>
      <c r="AJ9" s="193">
        <f>[2]Р2!G$58</f>
        <v>0</v>
      </c>
      <c r="AK9" s="193">
        <f>[2]Р2!H$58</f>
        <v>0</v>
      </c>
      <c r="AL9" s="193">
        <f>[2]Р2!I$58</f>
        <v>0</v>
      </c>
      <c r="AM9" s="193">
        <f>[2]Р2!J$58</f>
        <v>0</v>
      </c>
      <c r="AN9" s="193">
        <f>[2]Р2!K$58</f>
        <v>0</v>
      </c>
      <c r="AO9" s="193">
        <f t="shared" si="5"/>
        <v>0</v>
      </c>
      <c r="AP9" s="193">
        <f t="shared" si="6"/>
        <v>0</v>
      </c>
      <c r="AQ9" s="193">
        <f>[2]Р2!D$59</f>
        <v>0</v>
      </c>
      <c r="AR9" s="193">
        <f>[2]Р2!E$59</f>
        <v>0</v>
      </c>
      <c r="AS9" s="193">
        <f>[2]Р2!F$59</f>
        <v>0</v>
      </c>
      <c r="AT9" s="193">
        <f>[2]Р2!G$59</f>
        <v>0</v>
      </c>
      <c r="AU9" s="193">
        <f>[2]Р2!H$59</f>
        <v>0</v>
      </c>
      <c r="AV9" s="193">
        <f>[2]Р2!I$59</f>
        <v>0</v>
      </c>
      <c r="AW9" s="193">
        <f>[2]Р2!J$59</f>
        <v>0</v>
      </c>
      <c r="AX9" s="193">
        <f>[2]Р2!K$59</f>
        <v>0</v>
      </c>
      <c r="AY9" s="193">
        <f t="shared" si="7"/>
        <v>0</v>
      </c>
      <c r="AZ9" s="193">
        <f t="shared" si="8"/>
        <v>0</v>
      </c>
      <c r="BA9" s="193">
        <f>[2]Р2!D$60</f>
        <v>0</v>
      </c>
      <c r="BB9" s="193">
        <f>[2]Р2!E$60</f>
        <v>0</v>
      </c>
      <c r="BC9" s="193">
        <f>[2]Р2!F$60</f>
        <v>0</v>
      </c>
      <c r="BD9" s="193">
        <f>[2]Р2!G$60</f>
        <v>0</v>
      </c>
      <c r="BE9" s="193">
        <f>[2]Р2!H$60</f>
        <v>0</v>
      </c>
      <c r="BF9" s="193">
        <f>[2]Р2!I$60</f>
        <v>0</v>
      </c>
      <c r="BG9" s="193">
        <f>[2]Р2!J$60</f>
        <v>0</v>
      </c>
      <c r="BH9" s="193">
        <f>[2]Р2!K$60</f>
        <v>0</v>
      </c>
      <c r="BI9" s="193">
        <f t="shared" si="9"/>
        <v>0</v>
      </c>
      <c r="BJ9" s="193">
        <f t="shared" si="10"/>
        <v>0</v>
      </c>
      <c r="BK9" s="193">
        <f>[2]Р2!D61</f>
        <v>0</v>
      </c>
      <c r="BL9" s="193">
        <f>[2]Р2!E61</f>
        <v>21</v>
      </c>
      <c r="BM9" s="193">
        <f>[2]Р2!F61</f>
        <v>6</v>
      </c>
      <c r="BN9" s="193">
        <f>[2]Р2!G61</f>
        <v>26</v>
      </c>
      <c r="BO9" s="193">
        <f>[2]Р2!H61</f>
        <v>433</v>
      </c>
      <c r="BP9" s="193">
        <f>[2]Р2!I61</f>
        <v>558</v>
      </c>
      <c r="BQ9" s="193">
        <f>[2]Р2!J61</f>
        <v>0</v>
      </c>
      <c r="BR9" s="193">
        <f>[2]Р2!K61</f>
        <v>34</v>
      </c>
      <c r="BS9" s="193">
        <f>[2]Р2!L61</f>
        <v>1078</v>
      </c>
      <c r="BT9" s="193">
        <f t="shared" si="11"/>
        <v>86728104</v>
      </c>
      <c r="BU9" s="193">
        <f>[2]Р2!D62</f>
        <v>0</v>
      </c>
      <c r="BV9" s="193">
        <f>[2]Р2!E62</f>
        <v>13</v>
      </c>
      <c r="BW9" s="193">
        <f>[2]Р2!F62</f>
        <v>0</v>
      </c>
      <c r="BX9" s="193">
        <f>[2]Р2!G62</f>
        <v>20</v>
      </c>
      <c r="BY9" s="193">
        <f>[2]Р2!H62</f>
        <v>104</v>
      </c>
      <c r="BZ9" s="193">
        <f>[2]Р2!I62</f>
        <v>72</v>
      </c>
      <c r="CA9" s="193">
        <f>[2]Р2!J62</f>
        <v>0</v>
      </c>
      <c r="CB9" s="193">
        <f>[2]Р2!K62</f>
        <v>0</v>
      </c>
      <c r="CC9" s="193">
        <f t="shared" si="12"/>
        <v>209</v>
      </c>
      <c r="CD9" s="193">
        <f t="shared" si="13"/>
        <v>18153600</v>
      </c>
      <c r="CE9" s="193">
        <f>[2]Р2!D63</f>
        <v>0</v>
      </c>
      <c r="CF9" s="193">
        <f>[2]Р2!E63</f>
        <v>75</v>
      </c>
      <c r="CG9" s="193">
        <f>[2]Р2!F63</f>
        <v>0</v>
      </c>
      <c r="CH9" s="193">
        <f>[2]Р2!G63</f>
        <v>11</v>
      </c>
      <c r="CI9" s="193">
        <f>[2]Р2!H63</f>
        <v>394</v>
      </c>
      <c r="CJ9" s="193">
        <f>[2]Р2!I63</f>
        <v>369</v>
      </c>
      <c r="CK9" s="193">
        <f>[2]Р2!J63</f>
        <v>0</v>
      </c>
      <c r="CL9" s="193">
        <f>[2]Р2!K63</f>
        <v>9</v>
      </c>
      <c r="CM9" s="193">
        <f t="shared" si="14"/>
        <v>858</v>
      </c>
      <c r="CN9" s="193">
        <f t="shared" si="15"/>
        <v>89768628</v>
      </c>
      <c r="CO9" s="193">
        <f>[2]Р2!D64</f>
        <v>0</v>
      </c>
      <c r="CP9" s="193">
        <f>[2]Р2!E64</f>
        <v>21</v>
      </c>
      <c r="CQ9" s="193">
        <f>[2]Р2!F64</f>
        <v>0</v>
      </c>
      <c r="CR9" s="193">
        <f>[2]Р2!G64</f>
        <v>0</v>
      </c>
      <c r="CS9" s="193">
        <f>[2]Р2!H64</f>
        <v>112</v>
      </c>
      <c r="CT9" s="193">
        <f>[2]Р2!I64</f>
        <v>68</v>
      </c>
      <c r="CU9" s="193">
        <f>[2]Р2!J64</f>
        <v>0</v>
      </c>
      <c r="CV9" s="193">
        <f>[2]Р2!K64</f>
        <v>0</v>
      </c>
      <c r="CW9" s="193">
        <f t="shared" si="16"/>
        <v>201</v>
      </c>
      <c r="CX9" s="193">
        <f t="shared" si="17"/>
        <v>27228516</v>
      </c>
      <c r="CY9" s="193">
        <f>[2]Р2!D$65</f>
        <v>0</v>
      </c>
      <c r="CZ9" s="193">
        <f>[2]Р2!E$65</f>
        <v>0</v>
      </c>
      <c r="DA9" s="193">
        <f>[2]Р2!F$65</f>
        <v>0</v>
      </c>
      <c r="DB9" s="193">
        <f>[2]Р2!G$65</f>
        <v>0</v>
      </c>
      <c r="DC9" s="193">
        <f>[2]Р2!H$65</f>
        <v>40</v>
      </c>
      <c r="DD9" s="193">
        <f>[2]Р2!I$65</f>
        <v>0</v>
      </c>
      <c r="DE9" s="193">
        <f>[2]Р2!J$65</f>
        <v>0</v>
      </c>
      <c r="DF9" s="193">
        <f>[2]Р2!K$65</f>
        <v>0</v>
      </c>
      <c r="DG9" s="193">
        <f t="shared" si="18"/>
        <v>40</v>
      </c>
      <c r="DH9" s="193">
        <f t="shared" si="19"/>
        <v>7284480</v>
      </c>
      <c r="DI9" s="193">
        <f>[2]Р2!D$66</f>
        <v>0</v>
      </c>
      <c r="DJ9" s="193">
        <f>[2]Р2!E$66</f>
        <v>8</v>
      </c>
      <c r="DK9" s="193">
        <f>[2]Р2!F$66</f>
        <v>21</v>
      </c>
      <c r="DL9" s="193">
        <f>[2]Р2!G$66</f>
        <v>0</v>
      </c>
      <c r="DM9" s="193">
        <f>[2]Р2!H$66</f>
        <v>0</v>
      </c>
      <c r="DN9" s="193">
        <f>[2]Р2!I$66</f>
        <v>0</v>
      </c>
      <c r="DO9" s="193">
        <f>[2]Р2!J$66</f>
        <v>0</v>
      </c>
      <c r="DP9" s="193">
        <f>[2]Р2!K$66</f>
        <v>0</v>
      </c>
      <c r="DQ9" s="193">
        <f t="shared" si="20"/>
        <v>29</v>
      </c>
      <c r="DR9" s="193">
        <f t="shared" si="21"/>
        <v>1109364</v>
      </c>
      <c r="DS9" s="193">
        <f>[2]Р2!D$67</f>
        <v>0</v>
      </c>
      <c r="DT9" s="193">
        <f>[2]Р2!E$67</f>
        <v>0</v>
      </c>
      <c r="DU9" s="193">
        <f>[2]Р2!F$67</f>
        <v>0</v>
      </c>
      <c r="DV9" s="193">
        <f>[2]Р2!G$67</f>
        <v>0</v>
      </c>
      <c r="DW9" s="193">
        <f>[2]Р2!H$67</f>
        <v>0</v>
      </c>
      <c r="DX9" s="193">
        <f>[2]Р2!I$67</f>
        <v>0</v>
      </c>
      <c r="DY9" s="193">
        <f>[2]Р2!J$67</f>
        <v>0</v>
      </c>
      <c r="DZ9" s="193">
        <f>[2]Р2!K$67</f>
        <v>0</v>
      </c>
      <c r="EA9" s="193">
        <f t="shared" si="22"/>
        <v>0</v>
      </c>
      <c r="EB9" s="193">
        <f t="shared" si="23"/>
        <v>0</v>
      </c>
      <c r="EC9" s="193">
        <f>[2]Р2!D$68</f>
        <v>0</v>
      </c>
      <c r="ED9" s="193">
        <f>[2]Р2!E$68</f>
        <v>0</v>
      </c>
      <c r="EE9" s="193">
        <f>[2]Р2!F$68</f>
        <v>0</v>
      </c>
      <c r="EF9" s="193">
        <f>[2]Р2!G$68</f>
        <v>0</v>
      </c>
      <c r="EG9" s="193">
        <f>[2]Р2!H$68</f>
        <v>6</v>
      </c>
      <c r="EH9" s="193">
        <f>[2]Р2!I$68</f>
        <v>11</v>
      </c>
      <c r="EI9" s="193">
        <f>[2]Р2!J$68</f>
        <v>0</v>
      </c>
      <c r="EJ9" s="193">
        <f>[2]Р2!K$68</f>
        <v>0</v>
      </c>
      <c r="EK9" s="203">
        <f t="shared" si="24"/>
        <v>17</v>
      </c>
      <c r="EL9" s="193">
        <f t="shared" si="25"/>
        <v>4276872</v>
      </c>
      <c r="EM9" s="193">
        <f>[2]Р2!D$69</f>
        <v>0</v>
      </c>
      <c r="EN9" s="193">
        <f>[2]Р2!E$69</f>
        <v>0</v>
      </c>
      <c r="EO9" s="193">
        <f>[2]Р2!F$69</f>
        <v>0</v>
      </c>
      <c r="EP9" s="193">
        <f>[2]Р2!G$69</f>
        <v>0</v>
      </c>
      <c r="EQ9" s="193">
        <f>[2]Р2!H$69</f>
        <v>0</v>
      </c>
      <c r="ER9" s="193">
        <f>[2]Р2!I$69</f>
        <v>0</v>
      </c>
      <c r="ES9" s="193">
        <f>[2]Р2!J$69</f>
        <v>0</v>
      </c>
      <c r="ET9" s="193">
        <f>[2]Р2!K$69</f>
        <v>0</v>
      </c>
      <c r="EU9" s="203">
        <f t="shared" si="26"/>
        <v>0</v>
      </c>
      <c r="EV9" s="193">
        <f t="shared" si="27"/>
        <v>0</v>
      </c>
      <c r="EW9" s="205">
        <f t="shared" si="28"/>
        <v>0</v>
      </c>
      <c r="EX9" s="205">
        <f t="shared" si="28"/>
        <v>165</v>
      </c>
      <c r="EY9" s="205">
        <f t="shared" si="28"/>
        <v>27</v>
      </c>
      <c r="EZ9" s="205">
        <f t="shared" si="28"/>
        <v>57</v>
      </c>
      <c r="FA9" s="205">
        <f t="shared" si="28"/>
        <v>1685</v>
      </c>
      <c r="FB9" s="205">
        <f t="shared" si="28"/>
        <v>1802</v>
      </c>
      <c r="FC9" s="205">
        <f t="shared" si="28"/>
        <v>0</v>
      </c>
      <c r="FD9" s="205">
        <f t="shared" si="28"/>
        <v>141</v>
      </c>
      <c r="FE9" s="205">
        <f t="shared" si="28"/>
        <v>3877</v>
      </c>
      <c r="FF9" s="205">
        <f t="shared" si="28"/>
        <v>326031672</v>
      </c>
      <c r="FG9" s="193">
        <f>ОВЗ!D11</f>
        <v>0</v>
      </c>
      <c r="FH9" s="193">
        <f>ОВЗ!E11</f>
        <v>22</v>
      </c>
      <c r="FI9" s="193">
        <f>ОВЗ!F11</f>
        <v>0</v>
      </c>
      <c r="FJ9" s="193">
        <f>ОВЗ!G11</f>
        <v>0</v>
      </c>
      <c r="FK9" s="193">
        <f>ОВЗ!H11</f>
        <v>80</v>
      </c>
      <c r="FL9" s="193">
        <f>ОВЗ!I11</f>
        <v>34</v>
      </c>
      <c r="FM9" s="193">
        <f>ОВЗ!J11</f>
        <v>0</v>
      </c>
      <c r="FN9" s="193">
        <f>ОВЗ!K11</f>
        <v>0</v>
      </c>
      <c r="FO9" s="193">
        <f t="shared" si="29"/>
        <v>136</v>
      </c>
      <c r="FP9" s="193">
        <f>ОВЗ!L11</f>
        <v>13794072</v>
      </c>
      <c r="FQ9" s="205">
        <f t="shared" si="30"/>
        <v>0</v>
      </c>
      <c r="FR9" s="205">
        <f t="shared" si="30"/>
        <v>187</v>
      </c>
      <c r="FS9" s="205">
        <f t="shared" si="30"/>
        <v>27</v>
      </c>
      <c r="FT9" s="205">
        <f t="shared" si="30"/>
        <v>57</v>
      </c>
      <c r="FU9" s="205">
        <f t="shared" si="30"/>
        <v>1765</v>
      </c>
      <c r="FV9" s="205">
        <f t="shared" si="30"/>
        <v>1836</v>
      </c>
      <c r="FW9" s="205">
        <f t="shared" si="30"/>
        <v>0</v>
      </c>
      <c r="FX9" s="205">
        <f t="shared" si="30"/>
        <v>141</v>
      </c>
      <c r="FY9" s="205">
        <f t="shared" si="30"/>
        <v>4013</v>
      </c>
      <c r="FZ9" s="205">
        <f t="shared" si="30"/>
        <v>339825744</v>
      </c>
      <c r="GA9" s="205">
        <f>'Классное руководство'!D7*1000</f>
        <v>6218300</v>
      </c>
      <c r="GB9" s="206">
        <f t="shared" si="31"/>
        <v>346044044</v>
      </c>
      <c r="GC9" s="206">
        <f t="shared" si="32"/>
        <v>346044000</v>
      </c>
      <c r="GD9" s="206">
        <v>314294000</v>
      </c>
      <c r="GE9" s="207">
        <v>4057</v>
      </c>
      <c r="GF9" s="206">
        <v>360845700</v>
      </c>
      <c r="GG9" s="206">
        <f t="shared" ref="GG9:GG25" si="34">GF9-GC9</f>
        <v>14801700</v>
      </c>
      <c r="GH9" s="179"/>
      <c r="GI9" s="179"/>
      <c r="GJ9" s="179"/>
      <c r="GK9" s="179"/>
    </row>
    <row r="10" spans="1:193" s="198" customFormat="1" x14ac:dyDescent="0.25">
      <c r="A10" s="200">
        <v>3</v>
      </c>
      <c r="B10" s="200" t="s">
        <v>131</v>
      </c>
      <c r="C10" s="202">
        <f>[2]Р3!D$55</f>
        <v>0</v>
      </c>
      <c r="D10" s="202">
        <f>[2]Р3!E$55</f>
        <v>42</v>
      </c>
      <c r="E10" s="202">
        <f>[2]Р3!F$55</f>
        <v>0</v>
      </c>
      <c r="F10" s="202">
        <f>[2]Р3!G$55</f>
        <v>118</v>
      </c>
      <c r="G10" s="202">
        <f>[2]Р3!H$55</f>
        <v>2384</v>
      </c>
      <c r="H10" s="202">
        <f>[2]Р3!I$55</f>
        <v>2571</v>
      </c>
      <c r="I10" s="202">
        <f>[2]Р3!J$55</f>
        <v>0</v>
      </c>
      <c r="J10" s="202">
        <f>[2]Р3!K$55</f>
        <v>110</v>
      </c>
      <c r="K10" s="203">
        <f t="shared" si="0"/>
        <v>5225</v>
      </c>
      <c r="L10" s="193">
        <f t="shared" si="1"/>
        <v>321551664</v>
      </c>
      <c r="M10" s="202">
        <f>[2]Р3!D$56</f>
        <v>0</v>
      </c>
      <c r="N10" s="202">
        <f>[2]Р3!E$56</f>
        <v>0</v>
      </c>
      <c r="O10" s="202">
        <f>[2]Р3!F$56</f>
        <v>0</v>
      </c>
      <c r="P10" s="202">
        <f>[2]Р3!G$56</f>
        <v>57</v>
      </c>
      <c r="Q10" s="202">
        <f>[2]Р3!H$56</f>
        <v>156</v>
      </c>
      <c r="R10" s="202">
        <f>[2]Р3!I$56</f>
        <v>219</v>
      </c>
      <c r="S10" s="202">
        <f>[2]Р3!J$56</f>
        <v>0</v>
      </c>
      <c r="T10" s="202">
        <f>[2]Р3!K$56</f>
        <v>247</v>
      </c>
      <c r="U10" s="193">
        <f t="shared" si="33"/>
        <v>679</v>
      </c>
      <c r="V10" s="204">
        <f t="shared" si="2"/>
        <v>54772200</v>
      </c>
      <c r="W10" s="193">
        <f>[2]Р3!D$57</f>
        <v>0</v>
      </c>
      <c r="X10" s="193">
        <f>[2]Р3!E$57</f>
        <v>0</v>
      </c>
      <c r="Y10" s="193">
        <f>[2]Р3!F$57</f>
        <v>0</v>
      </c>
      <c r="Z10" s="193">
        <f>[2]Р3!G$57</f>
        <v>0</v>
      </c>
      <c r="AA10" s="193">
        <f>[2]Р3!H$57</f>
        <v>0</v>
      </c>
      <c r="AB10" s="193">
        <f>[2]Р3!I$57</f>
        <v>0</v>
      </c>
      <c r="AC10" s="193">
        <f>[2]Р3!J$57</f>
        <v>0</v>
      </c>
      <c r="AD10" s="193">
        <f>[2]Р3!K$57</f>
        <v>0</v>
      </c>
      <c r="AE10" s="193">
        <f t="shared" si="3"/>
        <v>0</v>
      </c>
      <c r="AF10" s="193">
        <f t="shared" si="4"/>
        <v>0</v>
      </c>
      <c r="AG10" s="193">
        <f>[2]Р3!D$58</f>
        <v>0</v>
      </c>
      <c r="AH10" s="193">
        <f>[2]Р3!E$58</f>
        <v>0</v>
      </c>
      <c r="AI10" s="193">
        <f>[2]Р3!F$58</f>
        <v>0</v>
      </c>
      <c r="AJ10" s="193">
        <f>[2]Р3!G$58</f>
        <v>0</v>
      </c>
      <c r="AK10" s="193">
        <f>[2]Р3!H$58</f>
        <v>0</v>
      </c>
      <c r="AL10" s="193">
        <f>[2]Р3!I$58</f>
        <v>0</v>
      </c>
      <c r="AM10" s="193">
        <f>[2]Р3!J$58</f>
        <v>0</v>
      </c>
      <c r="AN10" s="193">
        <f>[2]Р3!K$58</f>
        <v>0</v>
      </c>
      <c r="AO10" s="193">
        <f t="shared" si="5"/>
        <v>0</v>
      </c>
      <c r="AP10" s="193">
        <f t="shared" si="6"/>
        <v>0</v>
      </c>
      <c r="AQ10" s="193">
        <f>[2]Р3!D$59</f>
        <v>0</v>
      </c>
      <c r="AR10" s="193">
        <f>[2]Р3!E$59</f>
        <v>0</v>
      </c>
      <c r="AS10" s="193">
        <f>[2]Р3!F$59</f>
        <v>0</v>
      </c>
      <c r="AT10" s="193">
        <f>[2]Р3!G$59</f>
        <v>0</v>
      </c>
      <c r="AU10" s="193">
        <f>[2]Р3!H$59</f>
        <v>0</v>
      </c>
      <c r="AV10" s="193">
        <f>[2]Р3!I$59</f>
        <v>0</v>
      </c>
      <c r="AW10" s="193">
        <f>[2]Р3!J$59</f>
        <v>0</v>
      </c>
      <c r="AX10" s="193">
        <f>[2]Р3!K$59</f>
        <v>0</v>
      </c>
      <c r="AY10" s="193">
        <f t="shared" si="7"/>
        <v>0</v>
      </c>
      <c r="AZ10" s="193">
        <f t="shared" si="8"/>
        <v>0</v>
      </c>
      <c r="BA10" s="193">
        <f>[2]Р3!D$60</f>
        <v>0</v>
      </c>
      <c r="BB10" s="193">
        <f>[2]Р3!E$60</f>
        <v>0</v>
      </c>
      <c r="BC10" s="193">
        <f>[2]Р3!F$60</f>
        <v>0</v>
      </c>
      <c r="BD10" s="193">
        <f>[2]Р3!G$60</f>
        <v>0</v>
      </c>
      <c r="BE10" s="193">
        <f>[2]Р3!H$60</f>
        <v>0</v>
      </c>
      <c r="BF10" s="193">
        <f>[2]Р3!I$60</f>
        <v>0</v>
      </c>
      <c r="BG10" s="193">
        <f>[2]Р3!J$60</f>
        <v>0</v>
      </c>
      <c r="BH10" s="193">
        <f>[2]Р3!K$60</f>
        <v>0</v>
      </c>
      <c r="BI10" s="193">
        <f t="shared" si="9"/>
        <v>0</v>
      </c>
      <c r="BJ10" s="193">
        <f t="shared" si="10"/>
        <v>0</v>
      </c>
      <c r="BK10" s="193">
        <f>[2]Р3!D61</f>
        <v>0</v>
      </c>
      <c r="BL10" s="193">
        <f>[2]Р3!E61</f>
        <v>0</v>
      </c>
      <c r="BM10" s="193">
        <f>[2]Р3!F61</f>
        <v>0</v>
      </c>
      <c r="BN10" s="193">
        <f>[2]Р3!G61</f>
        <v>38</v>
      </c>
      <c r="BO10" s="193">
        <f>[2]Р3!H61</f>
        <v>126</v>
      </c>
      <c r="BP10" s="193">
        <f>[2]Р3!I61</f>
        <v>148</v>
      </c>
      <c r="BQ10" s="193">
        <f>[2]Р3!J61</f>
        <v>0</v>
      </c>
      <c r="BR10" s="193">
        <f>[2]Р3!K61</f>
        <v>0</v>
      </c>
      <c r="BS10" s="193">
        <f>[2]Р3!L61</f>
        <v>312</v>
      </c>
      <c r="BT10" s="193">
        <f t="shared" si="11"/>
        <v>24999456</v>
      </c>
      <c r="BU10" s="193">
        <f>[2]Р3!D62</f>
        <v>0</v>
      </c>
      <c r="BV10" s="193">
        <f>[2]Р3!E62</f>
        <v>0</v>
      </c>
      <c r="BW10" s="193">
        <f>[2]Р3!F62</f>
        <v>0</v>
      </c>
      <c r="BX10" s="193">
        <f>[2]Р3!G62</f>
        <v>12</v>
      </c>
      <c r="BY10" s="193">
        <f>[2]Р3!H62</f>
        <v>99</v>
      </c>
      <c r="BZ10" s="193">
        <f>[2]Р3!I62</f>
        <v>92</v>
      </c>
      <c r="CA10" s="193">
        <f>[2]Р3!J62</f>
        <v>0</v>
      </c>
      <c r="CB10" s="193">
        <f>[2]Р3!K62</f>
        <v>0</v>
      </c>
      <c r="CC10" s="193">
        <f t="shared" si="12"/>
        <v>203</v>
      </c>
      <c r="CD10" s="193">
        <f t="shared" si="13"/>
        <v>17970444</v>
      </c>
      <c r="CE10" s="193">
        <f>[2]Р3!D63</f>
        <v>0</v>
      </c>
      <c r="CF10" s="193">
        <f>[2]Р3!E63</f>
        <v>16</v>
      </c>
      <c r="CG10" s="193">
        <f>[2]Р3!F63</f>
        <v>0</v>
      </c>
      <c r="CH10" s="193">
        <f>[2]Р3!G63</f>
        <v>9</v>
      </c>
      <c r="CI10" s="193">
        <f>[2]Р3!H63</f>
        <v>199</v>
      </c>
      <c r="CJ10" s="193">
        <f>[2]Р3!I63</f>
        <v>176</v>
      </c>
      <c r="CK10" s="193">
        <f>[2]Р3!J63</f>
        <v>0</v>
      </c>
      <c r="CL10" s="193">
        <f>[2]Р3!K63</f>
        <v>0</v>
      </c>
      <c r="CM10" s="193">
        <f t="shared" si="14"/>
        <v>400</v>
      </c>
      <c r="CN10" s="193">
        <f t="shared" si="15"/>
        <v>41648160</v>
      </c>
      <c r="CO10" s="193">
        <f>[2]Р3!D64</f>
        <v>0</v>
      </c>
      <c r="CP10" s="193">
        <f>[2]Р3!E64</f>
        <v>11</v>
      </c>
      <c r="CQ10" s="193">
        <f>[2]Р3!F64</f>
        <v>0</v>
      </c>
      <c r="CR10" s="193">
        <f>[2]Р3!G64</f>
        <v>0</v>
      </c>
      <c r="CS10" s="193">
        <f>[2]Р3!H64</f>
        <v>96</v>
      </c>
      <c r="CT10" s="193">
        <f>[2]Р3!I64</f>
        <v>102</v>
      </c>
      <c r="CU10" s="193">
        <f>[2]Р3!J64</f>
        <v>0</v>
      </c>
      <c r="CV10" s="193">
        <f>[2]Р3!K64</f>
        <v>0</v>
      </c>
      <c r="CW10" s="193">
        <f t="shared" si="16"/>
        <v>209</v>
      </c>
      <c r="CX10" s="193">
        <f t="shared" si="17"/>
        <v>29764884</v>
      </c>
      <c r="CY10" s="193">
        <f>[2]Р3!D$65</f>
        <v>0</v>
      </c>
      <c r="CZ10" s="193">
        <f>[2]Р3!E$65</f>
        <v>6</v>
      </c>
      <c r="DA10" s="193">
        <f>[2]Р3!F$65</f>
        <v>0</v>
      </c>
      <c r="DB10" s="193">
        <f>[2]Р3!G$65</f>
        <v>13</v>
      </c>
      <c r="DC10" s="193">
        <f>[2]Р3!H$65</f>
        <v>78</v>
      </c>
      <c r="DD10" s="193">
        <f>[2]Р3!I$65</f>
        <v>52</v>
      </c>
      <c r="DE10" s="193">
        <f>[2]Р3!J$65</f>
        <v>0</v>
      </c>
      <c r="DF10" s="193">
        <f>[2]Р3!K$65</f>
        <v>0</v>
      </c>
      <c r="DG10" s="193">
        <f t="shared" si="18"/>
        <v>149</v>
      </c>
      <c r="DH10" s="193">
        <f t="shared" si="19"/>
        <v>32532912</v>
      </c>
      <c r="DI10" s="193">
        <f>[2]Р3!D$66</f>
        <v>0</v>
      </c>
      <c r="DJ10" s="193">
        <f>[2]Р3!E$66</f>
        <v>12</v>
      </c>
      <c r="DK10" s="193">
        <f>[2]Р3!F$66</f>
        <v>25</v>
      </c>
      <c r="DL10" s="193">
        <f>[2]Р3!G$66</f>
        <v>0</v>
      </c>
      <c r="DM10" s="193">
        <f>[2]Р3!H$66</f>
        <v>0</v>
      </c>
      <c r="DN10" s="193">
        <f>[2]Р3!I$66</f>
        <v>0</v>
      </c>
      <c r="DO10" s="193">
        <f>[2]Р3!J$66</f>
        <v>0</v>
      </c>
      <c r="DP10" s="193">
        <f>[2]Р3!K$66</f>
        <v>0</v>
      </c>
      <c r="DQ10" s="193">
        <f t="shared" si="20"/>
        <v>37</v>
      </c>
      <c r="DR10" s="193">
        <f t="shared" si="21"/>
        <v>1414212</v>
      </c>
      <c r="DS10" s="193">
        <f>[2]Р3!D$67</f>
        <v>0</v>
      </c>
      <c r="DT10" s="193">
        <f>[2]Р3!E$67</f>
        <v>0</v>
      </c>
      <c r="DU10" s="193">
        <f>[2]Р3!F$67</f>
        <v>0</v>
      </c>
      <c r="DV10" s="193">
        <f>[2]Р3!G$67</f>
        <v>0</v>
      </c>
      <c r="DW10" s="193">
        <f>[2]Р3!H$67</f>
        <v>0</v>
      </c>
      <c r="DX10" s="193">
        <f>[2]Р3!I$67</f>
        <v>0</v>
      </c>
      <c r="DY10" s="193">
        <f>[2]Р3!J$67</f>
        <v>0</v>
      </c>
      <c r="DZ10" s="193">
        <f>[2]Р3!K$67</f>
        <v>0</v>
      </c>
      <c r="EA10" s="193">
        <f t="shared" si="22"/>
        <v>0</v>
      </c>
      <c r="EB10" s="193">
        <f t="shared" si="23"/>
        <v>0</v>
      </c>
      <c r="EC10" s="193">
        <f>[2]Р3!D$68</f>
        <v>6</v>
      </c>
      <c r="ED10" s="193">
        <f>[2]Р3!E$68</f>
        <v>35</v>
      </c>
      <c r="EE10" s="193">
        <f>[2]Р3!F$68</f>
        <v>1</v>
      </c>
      <c r="EF10" s="193">
        <f>[2]Р3!G$68</f>
        <v>0</v>
      </c>
      <c r="EG10" s="193">
        <f>[2]Р3!H$68</f>
        <v>31</v>
      </c>
      <c r="EH10" s="193">
        <f>[2]Р3!I$68</f>
        <v>44</v>
      </c>
      <c r="EI10" s="193">
        <f>[2]Р3!J$68</f>
        <v>0</v>
      </c>
      <c r="EJ10" s="193">
        <f>[2]Р3!K$68</f>
        <v>0</v>
      </c>
      <c r="EK10" s="203">
        <f t="shared" si="24"/>
        <v>117</v>
      </c>
      <c r="EL10" s="193">
        <f t="shared" si="25"/>
        <v>29697420</v>
      </c>
      <c r="EM10" s="193">
        <f>[2]Р3!D$69</f>
        <v>0</v>
      </c>
      <c r="EN10" s="193">
        <f>[2]Р3!E$69</f>
        <v>0</v>
      </c>
      <c r="EO10" s="193">
        <f>[2]Р3!F$69</f>
        <v>0</v>
      </c>
      <c r="EP10" s="193">
        <f>[2]Р3!G$69</f>
        <v>0</v>
      </c>
      <c r="EQ10" s="193">
        <f>[2]Р3!H$69</f>
        <v>0</v>
      </c>
      <c r="ER10" s="193">
        <f>[2]Р3!I$69</f>
        <v>0</v>
      </c>
      <c r="ES10" s="193">
        <f>[2]Р3!J$69</f>
        <v>0</v>
      </c>
      <c r="ET10" s="193">
        <f>[2]Р3!K$69</f>
        <v>0</v>
      </c>
      <c r="EU10" s="203">
        <f t="shared" si="26"/>
        <v>0</v>
      </c>
      <c r="EV10" s="193">
        <f t="shared" si="27"/>
        <v>0</v>
      </c>
      <c r="EW10" s="205">
        <f t="shared" si="28"/>
        <v>6</v>
      </c>
      <c r="EX10" s="205">
        <f t="shared" si="28"/>
        <v>122</v>
      </c>
      <c r="EY10" s="205">
        <f t="shared" si="28"/>
        <v>26</v>
      </c>
      <c r="EZ10" s="205">
        <f t="shared" si="28"/>
        <v>247</v>
      </c>
      <c r="FA10" s="205">
        <f t="shared" si="28"/>
        <v>3169</v>
      </c>
      <c r="FB10" s="205">
        <f t="shared" si="28"/>
        <v>3404</v>
      </c>
      <c r="FC10" s="205">
        <f t="shared" si="28"/>
        <v>0</v>
      </c>
      <c r="FD10" s="205">
        <f t="shared" si="28"/>
        <v>357</v>
      </c>
      <c r="FE10" s="205">
        <f t="shared" si="28"/>
        <v>7331</v>
      </c>
      <c r="FF10" s="205">
        <f t="shared" si="28"/>
        <v>554351352</v>
      </c>
      <c r="FG10" s="193">
        <f>ОВЗ!D12</f>
        <v>8</v>
      </c>
      <c r="FH10" s="193">
        <f>ОВЗ!E12</f>
        <v>67</v>
      </c>
      <c r="FI10" s="193">
        <f>ОВЗ!F12</f>
        <v>0</v>
      </c>
      <c r="FJ10" s="193">
        <f>ОВЗ!G12</f>
        <v>0</v>
      </c>
      <c r="FK10" s="193">
        <f>ОВЗ!H12</f>
        <v>84</v>
      </c>
      <c r="FL10" s="193">
        <f>ОВЗ!I12</f>
        <v>152</v>
      </c>
      <c r="FM10" s="193">
        <f>ОВЗ!J12</f>
        <v>0</v>
      </c>
      <c r="FN10" s="193">
        <f>ОВЗ!K12</f>
        <v>0</v>
      </c>
      <c r="FO10" s="193">
        <f t="shared" si="29"/>
        <v>311</v>
      </c>
      <c r="FP10" s="193">
        <f>ОВЗ!L12</f>
        <v>26718252</v>
      </c>
      <c r="FQ10" s="205">
        <f t="shared" si="30"/>
        <v>14</v>
      </c>
      <c r="FR10" s="205">
        <f t="shared" si="30"/>
        <v>189</v>
      </c>
      <c r="FS10" s="205">
        <f t="shared" si="30"/>
        <v>26</v>
      </c>
      <c r="FT10" s="205">
        <f t="shared" si="30"/>
        <v>247</v>
      </c>
      <c r="FU10" s="205">
        <f t="shared" si="30"/>
        <v>3253</v>
      </c>
      <c r="FV10" s="205">
        <f t="shared" si="30"/>
        <v>3556</v>
      </c>
      <c r="FW10" s="205">
        <f t="shared" si="30"/>
        <v>0</v>
      </c>
      <c r="FX10" s="205">
        <f t="shared" si="30"/>
        <v>357</v>
      </c>
      <c r="FY10" s="205">
        <f t="shared" si="30"/>
        <v>7642</v>
      </c>
      <c r="FZ10" s="205">
        <f t="shared" si="30"/>
        <v>581069604</v>
      </c>
      <c r="GA10" s="205">
        <f>'Классное руководство'!D8*1000</f>
        <v>9802699.9999999981</v>
      </c>
      <c r="GB10" s="206">
        <f t="shared" si="31"/>
        <v>590872304</v>
      </c>
      <c r="GC10" s="206">
        <f t="shared" si="32"/>
        <v>590872300</v>
      </c>
      <c r="GD10" s="206">
        <v>515480800</v>
      </c>
      <c r="GE10" s="207">
        <v>7521</v>
      </c>
      <c r="GF10" s="206">
        <v>588382400</v>
      </c>
      <c r="GG10" s="206">
        <f t="shared" si="34"/>
        <v>-2489900</v>
      </c>
      <c r="GH10" s="179"/>
      <c r="GI10" s="179"/>
      <c r="GJ10" s="179"/>
      <c r="GK10" s="179"/>
    </row>
    <row r="11" spans="1:193" s="198" customFormat="1" x14ac:dyDescent="0.25">
      <c r="A11" s="200">
        <v>4</v>
      </c>
      <c r="B11" s="200" t="s">
        <v>132</v>
      </c>
      <c r="C11" s="202">
        <f>[2]Р4!D$55</f>
        <v>0</v>
      </c>
      <c r="D11" s="202">
        <f>[2]Р4!E$55</f>
        <v>302</v>
      </c>
      <c r="E11" s="202">
        <f>[2]Р4!F$55</f>
        <v>0</v>
      </c>
      <c r="F11" s="202">
        <f>[2]Р4!G$55</f>
        <v>401</v>
      </c>
      <c r="G11" s="202">
        <f>[2]Р4!H$55</f>
        <v>8988.5</v>
      </c>
      <c r="H11" s="202">
        <f>[2]Р4!I$55</f>
        <v>6716</v>
      </c>
      <c r="I11" s="202">
        <f>[2]Р4!J$55</f>
        <v>0</v>
      </c>
      <c r="J11" s="202">
        <f>[2]Р4!K$55</f>
        <v>501</v>
      </c>
      <c r="K11" s="203">
        <f t="shared" si="0"/>
        <v>16908.5</v>
      </c>
      <c r="L11" s="193">
        <f t="shared" si="1"/>
        <v>1012098732</v>
      </c>
      <c r="M11" s="202">
        <f>[2]Р4!D$56</f>
        <v>0</v>
      </c>
      <c r="N11" s="202">
        <f>[2]Р4!E$56</f>
        <v>0</v>
      </c>
      <c r="O11" s="202">
        <f>[2]Р4!F$56</f>
        <v>0</v>
      </c>
      <c r="P11" s="202">
        <f>[2]Р4!G$56</f>
        <v>320</v>
      </c>
      <c r="Q11" s="202">
        <f>[2]Р4!H$56</f>
        <v>96</v>
      </c>
      <c r="R11" s="202">
        <f>[2]Р4!I$56</f>
        <v>1163</v>
      </c>
      <c r="S11" s="202">
        <f>[2]Р4!J$56</f>
        <v>0</v>
      </c>
      <c r="T11" s="202">
        <f>[2]Р4!K$56</f>
        <v>271</v>
      </c>
      <c r="U11" s="193">
        <f t="shared" si="33"/>
        <v>1850</v>
      </c>
      <c r="V11" s="204">
        <f t="shared" si="2"/>
        <v>147748416</v>
      </c>
      <c r="W11" s="193">
        <f>[2]Р4!D$57</f>
        <v>0</v>
      </c>
      <c r="X11" s="193">
        <f>[2]Р4!E$57</f>
        <v>158</v>
      </c>
      <c r="Y11" s="193">
        <f>[2]Р4!F$57</f>
        <v>0</v>
      </c>
      <c r="Z11" s="193">
        <f>[2]Р4!G$57</f>
        <v>303</v>
      </c>
      <c r="AA11" s="193">
        <f>[2]Р4!H$57</f>
        <v>2657</v>
      </c>
      <c r="AB11" s="193">
        <f>[2]Р4!I$57</f>
        <v>2407</v>
      </c>
      <c r="AC11" s="193">
        <f>[2]Р4!J$57</f>
        <v>0</v>
      </c>
      <c r="AD11" s="193">
        <f>[2]Р4!K$57</f>
        <v>64</v>
      </c>
      <c r="AE11" s="193">
        <f t="shared" si="3"/>
        <v>5589</v>
      </c>
      <c r="AF11" s="193">
        <f t="shared" si="4"/>
        <v>338816244</v>
      </c>
      <c r="AG11" s="193">
        <f>[2]Р4!D$58</f>
        <v>0</v>
      </c>
      <c r="AH11" s="193">
        <f>[2]Р4!E$58</f>
        <v>0</v>
      </c>
      <c r="AI11" s="193">
        <f>[2]Р4!F$58</f>
        <v>0</v>
      </c>
      <c r="AJ11" s="193">
        <f>[2]Р4!G$58</f>
        <v>0</v>
      </c>
      <c r="AK11" s="193">
        <f>[2]Р4!H$58</f>
        <v>0</v>
      </c>
      <c r="AL11" s="193">
        <f>[2]Р4!I$58</f>
        <v>0</v>
      </c>
      <c r="AM11" s="193">
        <f>[2]Р4!J$58</f>
        <v>0</v>
      </c>
      <c r="AN11" s="193">
        <f>[2]Р4!K$58</f>
        <v>0</v>
      </c>
      <c r="AO11" s="193">
        <f t="shared" si="5"/>
        <v>0</v>
      </c>
      <c r="AP11" s="193">
        <f t="shared" si="6"/>
        <v>0</v>
      </c>
      <c r="AQ11" s="193">
        <f>[2]Р4!D$59</f>
        <v>0</v>
      </c>
      <c r="AR11" s="193">
        <f>[2]Р4!E$59</f>
        <v>0</v>
      </c>
      <c r="AS11" s="193">
        <f>[2]Р4!F$59</f>
        <v>0</v>
      </c>
      <c r="AT11" s="193">
        <f>[2]Р4!G$59</f>
        <v>0</v>
      </c>
      <c r="AU11" s="193">
        <f>[2]Р4!H$59</f>
        <v>0</v>
      </c>
      <c r="AV11" s="193">
        <f>[2]Р4!I$59</f>
        <v>0</v>
      </c>
      <c r="AW11" s="193">
        <f>[2]Р4!J$59</f>
        <v>0</v>
      </c>
      <c r="AX11" s="193">
        <f>[2]Р4!K$59</f>
        <v>0</v>
      </c>
      <c r="AY11" s="193">
        <f t="shared" si="7"/>
        <v>0</v>
      </c>
      <c r="AZ11" s="193">
        <f t="shared" si="8"/>
        <v>0</v>
      </c>
      <c r="BA11" s="193">
        <f>[2]Р4!D$60</f>
        <v>0</v>
      </c>
      <c r="BB11" s="193">
        <f>[2]Р4!E$60</f>
        <v>0</v>
      </c>
      <c r="BC11" s="193">
        <f>[2]Р4!F$60</f>
        <v>0</v>
      </c>
      <c r="BD11" s="193">
        <f>[2]Р4!G$60</f>
        <v>0</v>
      </c>
      <c r="BE11" s="193">
        <f>[2]Р4!H$60</f>
        <v>0</v>
      </c>
      <c r="BF11" s="193">
        <f>[2]Р4!I$60</f>
        <v>0</v>
      </c>
      <c r="BG11" s="193">
        <f>[2]Р4!J$60</f>
        <v>0</v>
      </c>
      <c r="BH11" s="193">
        <f>[2]Р4!K$60</f>
        <v>0</v>
      </c>
      <c r="BI11" s="193">
        <f t="shared" si="9"/>
        <v>0</v>
      </c>
      <c r="BJ11" s="193">
        <f t="shared" si="10"/>
        <v>0</v>
      </c>
      <c r="BK11" s="193">
        <f>[2]Р4!D61</f>
        <v>0</v>
      </c>
      <c r="BL11" s="193">
        <f>[2]Р4!E61</f>
        <v>303</v>
      </c>
      <c r="BM11" s="193">
        <f>[2]Р4!F61</f>
        <v>9</v>
      </c>
      <c r="BN11" s="193">
        <f>[2]Р4!G61</f>
        <v>328</v>
      </c>
      <c r="BO11" s="193">
        <f>[2]Р4!H61</f>
        <v>4818</v>
      </c>
      <c r="BP11" s="193">
        <f>[2]Р4!I61</f>
        <v>3940</v>
      </c>
      <c r="BQ11" s="193">
        <f>[2]Р4!J61</f>
        <v>0</v>
      </c>
      <c r="BR11" s="193">
        <f>[2]Р4!K61</f>
        <v>247</v>
      </c>
      <c r="BS11" s="193">
        <f>[2]Р4!L61</f>
        <v>9645</v>
      </c>
      <c r="BT11" s="193">
        <f t="shared" si="11"/>
        <v>745293288</v>
      </c>
      <c r="BU11" s="193">
        <f>[2]Р4!D62</f>
        <v>0</v>
      </c>
      <c r="BV11" s="193">
        <f>[2]Р4!E62</f>
        <v>7</v>
      </c>
      <c r="BW11" s="193">
        <f>[2]Р4!F62</f>
        <v>0</v>
      </c>
      <c r="BX11" s="193">
        <f>[2]Р4!G62</f>
        <v>0</v>
      </c>
      <c r="BY11" s="193">
        <f>[2]Р4!H62</f>
        <v>157</v>
      </c>
      <c r="BZ11" s="193">
        <f>[2]Р4!I62</f>
        <v>86</v>
      </c>
      <c r="CA11" s="193">
        <f>[2]Р4!J62</f>
        <v>0</v>
      </c>
      <c r="CB11" s="193">
        <f>[2]Р4!K62</f>
        <v>0</v>
      </c>
      <c r="CC11" s="193">
        <f t="shared" si="12"/>
        <v>250</v>
      </c>
      <c r="CD11" s="193">
        <f t="shared" si="13"/>
        <v>20822172</v>
      </c>
      <c r="CE11" s="193">
        <f>[2]Р4!D63</f>
        <v>0</v>
      </c>
      <c r="CF11" s="193">
        <f>[2]Р4!E63</f>
        <v>0</v>
      </c>
      <c r="CG11" s="193">
        <f>[2]Р4!F63</f>
        <v>0</v>
      </c>
      <c r="CH11" s="193">
        <f>[2]Р4!G63</f>
        <v>0</v>
      </c>
      <c r="CI11" s="193">
        <f>[2]Р4!H63</f>
        <v>0</v>
      </c>
      <c r="CJ11" s="193">
        <f>[2]Р4!I63</f>
        <v>0</v>
      </c>
      <c r="CK11" s="193">
        <f>[2]Р4!J63</f>
        <v>0</v>
      </c>
      <c r="CL11" s="193">
        <f>[2]Р4!K63</f>
        <v>0</v>
      </c>
      <c r="CM11" s="193">
        <f t="shared" si="14"/>
        <v>0</v>
      </c>
      <c r="CN11" s="193">
        <f t="shared" si="15"/>
        <v>0</v>
      </c>
      <c r="CO11" s="193">
        <f>[2]Р4!D64</f>
        <v>0</v>
      </c>
      <c r="CP11" s="193">
        <f>[2]Р4!E64</f>
        <v>0</v>
      </c>
      <c r="CQ11" s="193">
        <f>[2]Р4!F64</f>
        <v>0</v>
      </c>
      <c r="CR11" s="193">
        <f>[2]Р4!G64</f>
        <v>0</v>
      </c>
      <c r="CS11" s="193">
        <f>[2]Р4!H64</f>
        <v>0</v>
      </c>
      <c r="CT11" s="193">
        <f>[2]Р4!I64</f>
        <v>0</v>
      </c>
      <c r="CU11" s="193">
        <f>[2]Р4!J64</f>
        <v>0</v>
      </c>
      <c r="CV11" s="193">
        <f>[2]Р4!K64</f>
        <v>0</v>
      </c>
      <c r="CW11" s="193">
        <f t="shared" si="16"/>
        <v>0</v>
      </c>
      <c r="CX11" s="193">
        <f t="shared" si="17"/>
        <v>0</v>
      </c>
      <c r="CY11" s="193">
        <f>[2]Р4!D$65</f>
        <v>0</v>
      </c>
      <c r="CZ11" s="193">
        <f>[2]Р4!E$65</f>
        <v>0</v>
      </c>
      <c r="DA11" s="193">
        <f>[2]Р4!F$65</f>
        <v>0</v>
      </c>
      <c r="DB11" s="193">
        <f>[2]Р4!G$65</f>
        <v>0</v>
      </c>
      <c r="DC11" s="193">
        <f>[2]Р4!H$65</f>
        <v>0</v>
      </c>
      <c r="DD11" s="193">
        <f>[2]Р4!I$65</f>
        <v>0</v>
      </c>
      <c r="DE11" s="193">
        <f>[2]Р4!J$65</f>
        <v>0</v>
      </c>
      <c r="DF11" s="193">
        <f>[2]Р4!K$65</f>
        <v>0</v>
      </c>
      <c r="DG11" s="193">
        <f t="shared" si="18"/>
        <v>0</v>
      </c>
      <c r="DH11" s="193">
        <f t="shared" si="19"/>
        <v>0</v>
      </c>
      <c r="DI11" s="193">
        <f>[2]Р4!D$66</f>
        <v>0</v>
      </c>
      <c r="DJ11" s="193">
        <f>[2]Р4!E$66</f>
        <v>5</v>
      </c>
      <c r="DK11" s="193">
        <f>[2]Р4!F$66</f>
        <v>47</v>
      </c>
      <c r="DL11" s="193">
        <f>[2]Р4!G$66</f>
        <v>0</v>
      </c>
      <c r="DM11" s="193">
        <f>[2]Р4!H$66</f>
        <v>0</v>
      </c>
      <c r="DN11" s="193">
        <f>[2]Р4!I$66</f>
        <v>14</v>
      </c>
      <c r="DO11" s="193">
        <f>[2]Р4!J$66</f>
        <v>0</v>
      </c>
      <c r="DP11" s="193">
        <f>[2]Р4!K$66</f>
        <v>0</v>
      </c>
      <c r="DQ11" s="193">
        <f t="shared" si="20"/>
        <v>66</v>
      </c>
      <c r="DR11" s="193">
        <f t="shared" si="21"/>
        <v>2524236</v>
      </c>
      <c r="DS11" s="193">
        <f>[2]Р4!D$67</f>
        <v>0</v>
      </c>
      <c r="DT11" s="193">
        <f>[2]Р4!E$67</f>
        <v>39</v>
      </c>
      <c r="DU11" s="193">
        <f>[2]Р4!F$67</f>
        <v>95</v>
      </c>
      <c r="DV11" s="193">
        <f>[2]Р4!G$67</f>
        <v>0</v>
      </c>
      <c r="DW11" s="193">
        <f>[2]Р4!H$67</f>
        <v>0</v>
      </c>
      <c r="DX11" s="193">
        <f>[2]Р4!I$67</f>
        <v>49</v>
      </c>
      <c r="DY11" s="193">
        <f>[2]Р4!J$67</f>
        <v>0</v>
      </c>
      <c r="DZ11" s="193">
        <f>[2]Р4!K$67</f>
        <v>0</v>
      </c>
      <c r="EA11" s="193">
        <f t="shared" si="22"/>
        <v>183</v>
      </c>
      <c r="EB11" s="193">
        <f t="shared" si="23"/>
        <v>7254744</v>
      </c>
      <c r="EC11" s="193">
        <f>[2]Р4!D$68</f>
        <v>0</v>
      </c>
      <c r="ED11" s="193">
        <f>[2]Р4!E$68</f>
        <v>16</v>
      </c>
      <c r="EE11" s="193">
        <f>[2]Р4!F$68</f>
        <v>5</v>
      </c>
      <c r="EF11" s="193">
        <f>[2]Р4!G$68</f>
        <v>0</v>
      </c>
      <c r="EG11" s="193">
        <f>[2]Р4!H$68</f>
        <v>97</v>
      </c>
      <c r="EH11" s="193">
        <f>[2]Р4!I$68</f>
        <v>119</v>
      </c>
      <c r="EI11" s="193">
        <f>[2]Р4!J$68</f>
        <v>2</v>
      </c>
      <c r="EJ11" s="193">
        <f>[2]Р4!K$68</f>
        <v>0</v>
      </c>
      <c r="EK11" s="203">
        <f t="shared" si="24"/>
        <v>239</v>
      </c>
      <c r="EL11" s="193">
        <f t="shared" si="25"/>
        <v>59527932</v>
      </c>
      <c r="EM11" s="193">
        <f>[2]Р4!D$69</f>
        <v>14</v>
      </c>
      <c r="EN11" s="193">
        <f>[2]Р4!E$69</f>
        <v>9</v>
      </c>
      <c r="EO11" s="193">
        <f>[2]Р4!F$69</f>
        <v>3</v>
      </c>
      <c r="EP11" s="193">
        <f>[2]Р4!G$69</f>
        <v>0</v>
      </c>
      <c r="EQ11" s="193">
        <f>[2]Р4!H$69</f>
        <v>40</v>
      </c>
      <c r="ER11" s="193">
        <f>[2]Р4!I$69</f>
        <v>15</v>
      </c>
      <c r="ES11" s="193">
        <f>[2]Р4!J$69</f>
        <v>0</v>
      </c>
      <c r="ET11" s="193">
        <f>[2]Р4!K$69</f>
        <v>0</v>
      </c>
      <c r="EU11" s="203">
        <f t="shared" si="26"/>
        <v>81</v>
      </c>
      <c r="EV11" s="193">
        <f t="shared" si="27"/>
        <v>834876</v>
      </c>
      <c r="EW11" s="205">
        <f t="shared" si="28"/>
        <v>14</v>
      </c>
      <c r="EX11" s="205">
        <f t="shared" si="28"/>
        <v>839</v>
      </c>
      <c r="EY11" s="205">
        <f t="shared" si="28"/>
        <v>159</v>
      </c>
      <c r="EZ11" s="205">
        <f t="shared" si="28"/>
        <v>1352</v>
      </c>
      <c r="FA11" s="205">
        <f t="shared" si="28"/>
        <v>16853.5</v>
      </c>
      <c r="FB11" s="205">
        <f t="shared" si="28"/>
        <v>14509</v>
      </c>
      <c r="FC11" s="205">
        <f t="shared" si="28"/>
        <v>2</v>
      </c>
      <c r="FD11" s="205">
        <f t="shared" si="28"/>
        <v>1083</v>
      </c>
      <c r="FE11" s="205">
        <f t="shared" si="28"/>
        <v>34811.5</v>
      </c>
      <c r="FF11" s="205">
        <f t="shared" si="28"/>
        <v>2334920640</v>
      </c>
      <c r="FG11" s="193">
        <f>ОВЗ!D13</f>
        <v>0</v>
      </c>
      <c r="FH11" s="193">
        <f>ОВЗ!E13</f>
        <v>28</v>
      </c>
      <c r="FI11" s="193">
        <f>ОВЗ!F13</f>
        <v>0</v>
      </c>
      <c r="FJ11" s="193">
        <f>ОВЗ!G13</f>
        <v>0</v>
      </c>
      <c r="FK11" s="193">
        <f>ОВЗ!H13</f>
        <v>239</v>
      </c>
      <c r="FL11" s="193">
        <f>ОВЗ!I13</f>
        <v>24</v>
      </c>
      <c r="FM11" s="193">
        <f>ОВЗ!J13</f>
        <v>0</v>
      </c>
      <c r="FN11" s="193">
        <f>ОВЗ!K13</f>
        <v>0</v>
      </c>
      <c r="FO11" s="193">
        <f t="shared" si="29"/>
        <v>291</v>
      </c>
      <c r="FP11" s="193">
        <f>ОВЗ!L13</f>
        <v>34738032</v>
      </c>
      <c r="FQ11" s="205">
        <f t="shared" si="30"/>
        <v>14</v>
      </c>
      <c r="FR11" s="205">
        <f t="shared" si="30"/>
        <v>867</v>
      </c>
      <c r="FS11" s="205">
        <f t="shared" si="30"/>
        <v>159</v>
      </c>
      <c r="FT11" s="205">
        <f t="shared" si="30"/>
        <v>1352</v>
      </c>
      <c r="FU11" s="205">
        <f t="shared" si="30"/>
        <v>17092.5</v>
      </c>
      <c r="FV11" s="205">
        <f t="shared" si="30"/>
        <v>14533</v>
      </c>
      <c r="FW11" s="205">
        <f t="shared" si="30"/>
        <v>2</v>
      </c>
      <c r="FX11" s="205">
        <f t="shared" si="30"/>
        <v>1083</v>
      </c>
      <c r="FY11" s="205">
        <f t="shared" si="30"/>
        <v>35102.5</v>
      </c>
      <c r="FZ11" s="205">
        <f>FP11+FF11</f>
        <v>2369658672</v>
      </c>
      <c r="GA11" s="205">
        <f>'Классное руководство'!D9*1000</f>
        <v>39727500</v>
      </c>
      <c r="GB11" s="206">
        <f t="shared" si="31"/>
        <v>2409386172</v>
      </c>
      <c r="GC11" s="206">
        <f>ROUND((FZ11+GA11),-2)</f>
        <v>2409386200</v>
      </c>
      <c r="GD11" s="206">
        <v>1872398800</v>
      </c>
      <c r="GE11" s="207">
        <v>39015</v>
      </c>
      <c r="GF11" s="206">
        <v>2673927100</v>
      </c>
      <c r="GG11" s="206">
        <f t="shared" si="34"/>
        <v>264540900</v>
      </c>
      <c r="GH11" s="179"/>
      <c r="GI11" s="179"/>
      <c r="GJ11" s="179"/>
      <c r="GK11" s="179"/>
    </row>
    <row r="12" spans="1:193" s="198" customFormat="1" x14ac:dyDescent="0.25">
      <c r="A12" s="200">
        <v>5</v>
      </c>
      <c r="B12" s="200" t="s">
        <v>133</v>
      </c>
      <c r="C12" s="202">
        <f>[2]Р5!D$55</f>
        <v>0</v>
      </c>
      <c r="D12" s="202">
        <f>[2]Р5!E$55</f>
        <v>0</v>
      </c>
      <c r="E12" s="202">
        <f>[2]Р5!F$55</f>
        <v>0</v>
      </c>
      <c r="F12" s="202">
        <f>[2]Р5!G$55</f>
        <v>321</v>
      </c>
      <c r="G12" s="202">
        <f>[2]Р5!H$55</f>
        <v>4421</v>
      </c>
      <c r="H12" s="202">
        <f>[2]Р5!I$55</f>
        <v>4314</v>
      </c>
      <c r="I12" s="202">
        <f>[2]Р5!J$55</f>
        <v>0</v>
      </c>
      <c r="J12" s="202">
        <f>[2]Р5!K$55</f>
        <v>613</v>
      </c>
      <c r="K12" s="203">
        <f t="shared" si="0"/>
        <v>9669</v>
      </c>
      <c r="L12" s="193">
        <f t="shared" si="1"/>
        <v>604673520</v>
      </c>
      <c r="M12" s="202">
        <f>[2]Р5!D$56</f>
        <v>0</v>
      </c>
      <c r="N12" s="202">
        <f>[2]Р5!E$56</f>
        <v>35</v>
      </c>
      <c r="O12" s="202">
        <f>[2]Р5!F$56</f>
        <v>0</v>
      </c>
      <c r="P12" s="202">
        <f>[2]Р5!G$56</f>
        <v>0</v>
      </c>
      <c r="Q12" s="202">
        <f>[2]Р5!H$56</f>
        <v>0</v>
      </c>
      <c r="R12" s="202">
        <f>[2]Р5!I$56</f>
        <v>709</v>
      </c>
      <c r="S12" s="202">
        <f>[2]Р5!J$56</f>
        <v>0</v>
      </c>
      <c r="T12" s="202">
        <f>[2]Р5!K$56</f>
        <v>0</v>
      </c>
      <c r="U12" s="193">
        <f t="shared" si="33"/>
        <v>744</v>
      </c>
      <c r="V12" s="204">
        <f t="shared" si="2"/>
        <v>56603616</v>
      </c>
      <c r="W12" s="193">
        <f>[2]Р5!D$57</f>
        <v>0</v>
      </c>
      <c r="X12" s="193">
        <f>[2]Р5!E$57</f>
        <v>0</v>
      </c>
      <c r="Y12" s="193">
        <f>[2]Р5!F$57</f>
        <v>0</v>
      </c>
      <c r="Z12" s="193">
        <f>[2]Р5!G$57</f>
        <v>133</v>
      </c>
      <c r="AA12" s="193">
        <f>[2]Р5!H$57</f>
        <v>681</v>
      </c>
      <c r="AB12" s="193">
        <f>[2]Р5!I$57</f>
        <v>694</v>
      </c>
      <c r="AC12" s="193">
        <f>[2]Р5!J$57</f>
        <v>0</v>
      </c>
      <c r="AD12" s="193">
        <f>[2]Р5!K$57</f>
        <v>0</v>
      </c>
      <c r="AE12" s="193">
        <f t="shared" si="3"/>
        <v>1508</v>
      </c>
      <c r="AF12" s="193">
        <f t="shared" si="4"/>
        <v>92608044</v>
      </c>
      <c r="AG12" s="193">
        <f>[2]Р5!D$58</f>
        <v>0</v>
      </c>
      <c r="AH12" s="193">
        <f>[2]Р5!E$58</f>
        <v>0</v>
      </c>
      <c r="AI12" s="193">
        <f>[2]Р5!F$58</f>
        <v>0</v>
      </c>
      <c r="AJ12" s="193">
        <f>[2]Р5!G$58</f>
        <v>0</v>
      </c>
      <c r="AK12" s="193">
        <f>[2]Р5!H$58</f>
        <v>108</v>
      </c>
      <c r="AL12" s="193">
        <f>[2]Р5!I$58</f>
        <v>108</v>
      </c>
      <c r="AM12" s="193">
        <f>[2]Р5!J$58</f>
        <v>0</v>
      </c>
      <c r="AN12" s="193">
        <f>[2]Р5!K$58</f>
        <v>0</v>
      </c>
      <c r="AO12" s="193">
        <f t="shared" si="5"/>
        <v>216</v>
      </c>
      <c r="AP12" s="193">
        <f t="shared" si="6"/>
        <v>14087520</v>
      </c>
      <c r="AQ12" s="193">
        <f>[2]Р5!D$59</f>
        <v>0</v>
      </c>
      <c r="AR12" s="193">
        <f>[2]Р5!E$59</f>
        <v>0</v>
      </c>
      <c r="AS12" s="193">
        <f>[2]Р5!F$59</f>
        <v>0</v>
      </c>
      <c r="AT12" s="193">
        <f>[2]Р5!G$59</f>
        <v>0</v>
      </c>
      <c r="AU12" s="193">
        <f>[2]Р5!H$59</f>
        <v>0</v>
      </c>
      <c r="AV12" s="193">
        <f>[2]Р5!I$59</f>
        <v>0</v>
      </c>
      <c r="AW12" s="193">
        <f>[2]Р5!J$59</f>
        <v>0</v>
      </c>
      <c r="AX12" s="193">
        <f>[2]Р5!K$59</f>
        <v>0</v>
      </c>
      <c r="AY12" s="193">
        <f t="shared" si="7"/>
        <v>0</v>
      </c>
      <c r="AZ12" s="193">
        <f t="shared" si="8"/>
        <v>0</v>
      </c>
      <c r="BA12" s="193">
        <f>[2]Р5!D$60</f>
        <v>0</v>
      </c>
      <c r="BB12" s="193">
        <f>[2]Р5!E$60</f>
        <v>0</v>
      </c>
      <c r="BC12" s="193">
        <f>[2]Р5!F$60</f>
        <v>0</v>
      </c>
      <c r="BD12" s="193">
        <f>[2]Р5!G$60</f>
        <v>0</v>
      </c>
      <c r="BE12" s="193">
        <f>[2]Р5!H$60</f>
        <v>0</v>
      </c>
      <c r="BF12" s="193">
        <f>[2]Р5!I$60</f>
        <v>0</v>
      </c>
      <c r="BG12" s="193">
        <f>[2]Р5!J$60</f>
        <v>0</v>
      </c>
      <c r="BH12" s="193">
        <f>[2]Р5!K$60</f>
        <v>0</v>
      </c>
      <c r="BI12" s="193">
        <f t="shared" si="9"/>
        <v>0</v>
      </c>
      <c r="BJ12" s="193">
        <f t="shared" si="10"/>
        <v>0</v>
      </c>
      <c r="BK12" s="193">
        <f>[2]Р5!D61</f>
        <v>0</v>
      </c>
      <c r="BL12" s="193">
        <f>[2]Р5!E61</f>
        <v>0</v>
      </c>
      <c r="BM12" s="193">
        <f>[2]Р5!F61</f>
        <v>0</v>
      </c>
      <c r="BN12" s="193">
        <f>[2]Р5!G61</f>
        <v>44</v>
      </c>
      <c r="BO12" s="193">
        <f>[2]Р5!H61</f>
        <v>520</v>
      </c>
      <c r="BP12" s="193">
        <f>[2]Р5!I61</f>
        <v>503</v>
      </c>
      <c r="BQ12" s="193">
        <f>[2]Р5!J61</f>
        <v>0</v>
      </c>
      <c r="BR12" s="193">
        <f>[2]Р5!K61</f>
        <v>43</v>
      </c>
      <c r="BS12" s="193">
        <f>[2]Р5!L61</f>
        <v>1110</v>
      </c>
      <c r="BT12" s="193">
        <f t="shared" si="11"/>
        <v>87879732</v>
      </c>
      <c r="BU12" s="193">
        <f>[2]Р5!D62</f>
        <v>0</v>
      </c>
      <c r="BV12" s="193">
        <f>[2]Р5!E62</f>
        <v>0</v>
      </c>
      <c r="BW12" s="193">
        <f>[2]Р5!F62</f>
        <v>0</v>
      </c>
      <c r="BX12" s="193">
        <f>[2]Р5!G62</f>
        <v>18</v>
      </c>
      <c r="BY12" s="193">
        <f>[2]Р5!H62</f>
        <v>107</v>
      </c>
      <c r="BZ12" s="193">
        <f>[2]Р5!I62</f>
        <v>116</v>
      </c>
      <c r="CA12" s="193">
        <f>[2]Р5!J62</f>
        <v>0</v>
      </c>
      <c r="CB12" s="193">
        <f>[2]Р5!K62</f>
        <v>0</v>
      </c>
      <c r="CC12" s="193">
        <f t="shared" si="12"/>
        <v>241</v>
      </c>
      <c r="CD12" s="193">
        <f t="shared" si="13"/>
        <v>21677268</v>
      </c>
      <c r="CE12" s="193">
        <f>[2]Р5!D63</f>
        <v>0</v>
      </c>
      <c r="CF12" s="193">
        <f>[2]Р5!E63</f>
        <v>74</v>
      </c>
      <c r="CG12" s="193">
        <f>[2]Р5!F63</f>
        <v>28</v>
      </c>
      <c r="CH12" s="193">
        <f>[2]Р5!G63</f>
        <v>62</v>
      </c>
      <c r="CI12" s="193">
        <f>[2]Р5!H63</f>
        <v>772</v>
      </c>
      <c r="CJ12" s="193">
        <f>[2]Р5!I63</f>
        <v>751</v>
      </c>
      <c r="CK12" s="193">
        <f>[2]Р5!J63</f>
        <v>0</v>
      </c>
      <c r="CL12" s="193">
        <f>[2]Р5!K63</f>
        <v>0</v>
      </c>
      <c r="CM12" s="193">
        <f t="shared" si="14"/>
        <v>1687</v>
      </c>
      <c r="CN12" s="193">
        <f t="shared" si="15"/>
        <v>177957180</v>
      </c>
      <c r="CO12" s="193">
        <f>[2]Р5!D64</f>
        <v>0</v>
      </c>
      <c r="CP12" s="193">
        <f>[2]Р5!E64</f>
        <v>10</v>
      </c>
      <c r="CQ12" s="193">
        <f>[2]Р5!F64</f>
        <v>0</v>
      </c>
      <c r="CR12" s="193">
        <f>[2]Р5!G64</f>
        <v>0</v>
      </c>
      <c r="CS12" s="193">
        <f>[2]Р5!H64</f>
        <v>213</v>
      </c>
      <c r="CT12" s="193">
        <f>[2]Р5!I64</f>
        <v>228</v>
      </c>
      <c r="CU12" s="193">
        <f>[2]Р5!J64</f>
        <v>0</v>
      </c>
      <c r="CV12" s="193">
        <f>[2]Р5!K64</f>
        <v>0</v>
      </c>
      <c r="CW12" s="193">
        <f t="shared" si="16"/>
        <v>451</v>
      </c>
      <c r="CX12" s="193">
        <f t="shared" si="17"/>
        <v>64442796</v>
      </c>
      <c r="CY12" s="193">
        <f>[2]Р5!D$65</f>
        <v>0</v>
      </c>
      <c r="CZ12" s="193">
        <f>[2]Р5!E$65</f>
        <v>8</v>
      </c>
      <c r="DA12" s="193">
        <f>[2]Р5!F$65</f>
        <v>0</v>
      </c>
      <c r="DB12" s="193">
        <f>[2]Р5!G$65</f>
        <v>0</v>
      </c>
      <c r="DC12" s="193">
        <f>[2]Р5!H$65</f>
        <v>115</v>
      </c>
      <c r="DD12" s="193">
        <f>[2]Р5!I$65</f>
        <v>62</v>
      </c>
      <c r="DE12" s="193">
        <f>[2]Р5!J$65</f>
        <v>0</v>
      </c>
      <c r="DF12" s="193">
        <f>[2]Р5!K$65</f>
        <v>0</v>
      </c>
      <c r="DG12" s="193">
        <f t="shared" si="18"/>
        <v>185</v>
      </c>
      <c r="DH12" s="193">
        <f t="shared" si="19"/>
        <v>38818488</v>
      </c>
      <c r="DI12" s="193">
        <f>[2]Р5!D$66</f>
        <v>0</v>
      </c>
      <c r="DJ12" s="193">
        <f>[2]Р5!E$66</f>
        <v>1</v>
      </c>
      <c r="DK12" s="193">
        <f>[2]Р5!F$66</f>
        <v>36</v>
      </c>
      <c r="DL12" s="193">
        <f>[2]Р5!G$66</f>
        <v>0</v>
      </c>
      <c r="DM12" s="193">
        <f>[2]Р5!H$66</f>
        <v>0</v>
      </c>
      <c r="DN12" s="193">
        <f>[2]Р5!I$66</f>
        <v>0</v>
      </c>
      <c r="DO12" s="193">
        <f>[2]Р5!J$66</f>
        <v>0</v>
      </c>
      <c r="DP12" s="193">
        <f>[2]Р5!K$66</f>
        <v>0</v>
      </c>
      <c r="DQ12" s="193">
        <f t="shared" si="20"/>
        <v>37</v>
      </c>
      <c r="DR12" s="193">
        <f t="shared" si="21"/>
        <v>1421472</v>
      </c>
      <c r="DS12" s="193">
        <f>[2]Р5!D$67</f>
        <v>0</v>
      </c>
      <c r="DT12" s="193">
        <f>[2]Р5!E$67</f>
        <v>0</v>
      </c>
      <c r="DU12" s="193">
        <f>[2]Р5!F$67</f>
        <v>24</v>
      </c>
      <c r="DV12" s="193">
        <f>[2]Р5!G$67</f>
        <v>0</v>
      </c>
      <c r="DW12" s="193">
        <f>[2]Р5!H$67</f>
        <v>0</v>
      </c>
      <c r="DX12" s="193">
        <f>[2]Р5!I$67</f>
        <v>0</v>
      </c>
      <c r="DY12" s="193">
        <f>[2]Р5!J$67</f>
        <v>0</v>
      </c>
      <c r="DZ12" s="193">
        <f>[2]Р5!K$67</f>
        <v>0</v>
      </c>
      <c r="EA12" s="193">
        <f t="shared" si="22"/>
        <v>24</v>
      </c>
      <c r="EB12" s="193">
        <f t="shared" si="23"/>
        <v>954432</v>
      </c>
      <c r="EC12" s="193">
        <f>[2]Р5!D$68</f>
        <v>0</v>
      </c>
      <c r="ED12" s="193">
        <f>[2]Р5!E$68</f>
        <v>0</v>
      </c>
      <c r="EE12" s="193">
        <f>[2]Р5!F$68</f>
        <v>0</v>
      </c>
      <c r="EF12" s="193">
        <f>[2]Р5!G$68</f>
        <v>0</v>
      </c>
      <c r="EG12" s="193">
        <f>[2]Р5!H$68</f>
        <v>57</v>
      </c>
      <c r="EH12" s="193">
        <f>[2]Р5!I$68</f>
        <v>137</v>
      </c>
      <c r="EI12" s="193">
        <f>[2]Р5!J$68</f>
        <v>6</v>
      </c>
      <c r="EJ12" s="193">
        <f>[2]Р5!K$68</f>
        <v>0</v>
      </c>
      <c r="EK12" s="203">
        <f t="shared" si="24"/>
        <v>200</v>
      </c>
      <c r="EL12" s="193">
        <f t="shared" si="25"/>
        <v>51319620</v>
      </c>
      <c r="EM12" s="193">
        <f>[2]Р5!D$69</f>
        <v>0</v>
      </c>
      <c r="EN12" s="193">
        <f>[2]Р5!E$69</f>
        <v>0</v>
      </c>
      <c r="EO12" s="193">
        <f>[2]Р5!F$69</f>
        <v>0</v>
      </c>
      <c r="EP12" s="193">
        <f>[2]Р5!G$69</f>
        <v>0</v>
      </c>
      <c r="EQ12" s="193">
        <f>[2]Р5!H$69</f>
        <v>16</v>
      </c>
      <c r="ER12" s="193">
        <f>[2]Р5!I$69</f>
        <v>14</v>
      </c>
      <c r="ES12" s="193">
        <f>[2]Р5!J$69</f>
        <v>0</v>
      </c>
      <c r="ET12" s="193">
        <f>[2]Р5!K$69</f>
        <v>0</v>
      </c>
      <c r="EU12" s="203">
        <f t="shared" si="26"/>
        <v>30</v>
      </c>
      <c r="EV12" s="193">
        <f t="shared" si="27"/>
        <v>340440</v>
      </c>
      <c r="EW12" s="205">
        <f t="shared" si="28"/>
        <v>0</v>
      </c>
      <c r="EX12" s="205">
        <f t="shared" si="28"/>
        <v>128</v>
      </c>
      <c r="EY12" s="205">
        <f t="shared" si="28"/>
        <v>88</v>
      </c>
      <c r="EZ12" s="205">
        <f t="shared" si="28"/>
        <v>578</v>
      </c>
      <c r="FA12" s="205">
        <f t="shared" si="28"/>
        <v>7010</v>
      </c>
      <c r="FB12" s="205">
        <f t="shared" si="28"/>
        <v>7636</v>
      </c>
      <c r="FC12" s="205">
        <f t="shared" si="28"/>
        <v>6</v>
      </c>
      <c r="FD12" s="205">
        <f t="shared" si="28"/>
        <v>656</v>
      </c>
      <c r="FE12" s="205">
        <f t="shared" si="28"/>
        <v>16102</v>
      </c>
      <c r="FF12" s="205">
        <f t="shared" si="28"/>
        <v>1212784128</v>
      </c>
      <c r="FG12" s="193">
        <f>ОВЗ!D14</f>
        <v>0</v>
      </c>
      <c r="FH12" s="193">
        <f>ОВЗ!E14</f>
        <v>352</v>
      </c>
      <c r="FI12" s="193">
        <f>ОВЗ!F14</f>
        <v>1</v>
      </c>
      <c r="FJ12" s="193">
        <f>ОВЗ!G14</f>
        <v>0</v>
      </c>
      <c r="FK12" s="193">
        <f>ОВЗ!H14</f>
        <v>197</v>
      </c>
      <c r="FL12" s="193">
        <f>ОВЗ!I14</f>
        <v>0</v>
      </c>
      <c r="FM12" s="193">
        <f>ОВЗ!J14</f>
        <v>0</v>
      </c>
      <c r="FN12" s="193">
        <f>ОВЗ!K14</f>
        <v>0</v>
      </c>
      <c r="FO12" s="193">
        <f t="shared" si="29"/>
        <v>550</v>
      </c>
      <c r="FP12" s="193">
        <f>ОВЗ!L14</f>
        <v>49109400</v>
      </c>
      <c r="FQ12" s="205">
        <f t="shared" si="30"/>
        <v>0</v>
      </c>
      <c r="FR12" s="205">
        <f t="shared" si="30"/>
        <v>480</v>
      </c>
      <c r="FS12" s="205">
        <f t="shared" si="30"/>
        <v>89</v>
      </c>
      <c r="FT12" s="205">
        <f t="shared" si="30"/>
        <v>578</v>
      </c>
      <c r="FU12" s="205">
        <f t="shared" si="30"/>
        <v>7207</v>
      </c>
      <c r="FV12" s="205">
        <f t="shared" si="30"/>
        <v>7636</v>
      </c>
      <c r="FW12" s="205">
        <f t="shared" si="30"/>
        <v>6</v>
      </c>
      <c r="FX12" s="205">
        <f t="shared" si="30"/>
        <v>656</v>
      </c>
      <c r="FY12" s="205">
        <f t="shared" si="30"/>
        <v>16652</v>
      </c>
      <c r="FZ12" s="205">
        <f t="shared" si="30"/>
        <v>1261893528</v>
      </c>
      <c r="GA12" s="205">
        <f>'Классное руководство'!D10*1000</f>
        <v>20538300.000000004</v>
      </c>
      <c r="GB12" s="206">
        <f t="shared" si="31"/>
        <v>1282431828</v>
      </c>
      <c r="GC12" s="206">
        <f t="shared" si="32"/>
        <v>1282431800</v>
      </c>
      <c r="GD12" s="206">
        <v>1154091300</v>
      </c>
      <c r="GE12" s="207">
        <v>16727</v>
      </c>
      <c r="GF12" s="206">
        <v>1319791800</v>
      </c>
      <c r="GG12" s="206">
        <f t="shared" si="34"/>
        <v>37360000</v>
      </c>
      <c r="GH12" s="179"/>
      <c r="GI12" s="179"/>
      <c r="GJ12" s="179"/>
      <c r="GK12" s="179"/>
    </row>
    <row r="13" spans="1:193" s="198" customFormat="1" x14ac:dyDescent="0.25">
      <c r="A13" s="200">
        <v>6</v>
      </c>
      <c r="B13" s="200" t="s">
        <v>134</v>
      </c>
      <c r="C13" s="202">
        <f>[2]Р6!D$55</f>
        <v>0</v>
      </c>
      <c r="D13" s="202">
        <f>[2]Р6!E$55</f>
        <v>254</v>
      </c>
      <c r="E13" s="202">
        <f>[2]Р6!F$55</f>
        <v>85</v>
      </c>
      <c r="F13" s="202">
        <f>[2]Р6!G$55</f>
        <v>177</v>
      </c>
      <c r="G13" s="202">
        <f>[2]Р6!H$55</f>
        <v>4410</v>
      </c>
      <c r="H13" s="202">
        <f>[2]Р6!I$55</f>
        <v>3412</v>
      </c>
      <c r="I13" s="202">
        <f>[2]Р6!J$55</f>
        <v>57</v>
      </c>
      <c r="J13" s="202">
        <f>[2]Р6!K$55</f>
        <v>275</v>
      </c>
      <c r="K13" s="203">
        <f t="shared" si="0"/>
        <v>8670</v>
      </c>
      <c r="L13" s="193">
        <f t="shared" si="1"/>
        <v>522834156</v>
      </c>
      <c r="M13" s="202">
        <f>[2]Р6!D$56</f>
        <v>0</v>
      </c>
      <c r="N13" s="202">
        <f>[2]Р6!E$56</f>
        <v>155</v>
      </c>
      <c r="O13" s="202">
        <f>[2]Р6!F$56</f>
        <v>255</v>
      </c>
      <c r="P13" s="202">
        <f>[2]Р6!G$56</f>
        <v>0</v>
      </c>
      <c r="Q13" s="202">
        <f>[2]Р6!H$56</f>
        <v>0</v>
      </c>
      <c r="R13" s="202">
        <f>[2]Р6!I$56</f>
        <v>1313</v>
      </c>
      <c r="S13" s="202">
        <f>[2]Р6!J$56</f>
        <v>50</v>
      </c>
      <c r="T13" s="202">
        <f>[2]Р6!K$56</f>
        <v>0</v>
      </c>
      <c r="U13" s="193">
        <f t="shared" si="33"/>
        <v>1773</v>
      </c>
      <c r="V13" s="204">
        <f t="shared" si="2"/>
        <v>135699492</v>
      </c>
      <c r="W13" s="193">
        <f>[2]Р6!D$57</f>
        <v>0</v>
      </c>
      <c r="X13" s="193">
        <f>[2]Р6!E$57</f>
        <v>0</v>
      </c>
      <c r="Y13" s="193">
        <f>[2]Р6!F$57</f>
        <v>11</v>
      </c>
      <c r="Z13" s="193">
        <f>[2]Р6!G$57</f>
        <v>14</v>
      </c>
      <c r="AA13" s="193">
        <f>[2]Р6!H$57</f>
        <v>891</v>
      </c>
      <c r="AB13" s="193">
        <f>[2]Р6!I$57</f>
        <v>795</v>
      </c>
      <c r="AC13" s="193">
        <f>[2]Р6!J$57</f>
        <v>13</v>
      </c>
      <c r="AD13" s="193">
        <f>[2]Р6!K$57</f>
        <v>58</v>
      </c>
      <c r="AE13" s="193">
        <f t="shared" si="3"/>
        <v>1782</v>
      </c>
      <c r="AF13" s="193">
        <f t="shared" si="4"/>
        <v>108686820</v>
      </c>
      <c r="AG13" s="193">
        <f>[2]Р6!D$58</f>
        <v>0</v>
      </c>
      <c r="AH13" s="193">
        <f>[2]Р6!E$58</f>
        <v>32</v>
      </c>
      <c r="AI13" s="193">
        <f>[2]Р6!F$58</f>
        <v>8</v>
      </c>
      <c r="AJ13" s="193">
        <f>[2]Р6!G$58</f>
        <v>0</v>
      </c>
      <c r="AK13" s="193">
        <f>[2]Р6!H$58</f>
        <v>120</v>
      </c>
      <c r="AL13" s="193">
        <f>[2]Р6!I$58</f>
        <v>105</v>
      </c>
      <c r="AM13" s="193">
        <f>[2]Р6!J$58</f>
        <v>0</v>
      </c>
      <c r="AN13" s="193">
        <f>[2]Р6!K$58</f>
        <v>0</v>
      </c>
      <c r="AO13" s="193">
        <f t="shared" si="5"/>
        <v>265</v>
      </c>
      <c r="AP13" s="193">
        <f t="shared" si="6"/>
        <v>17011020</v>
      </c>
      <c r="AQ13" s="193">
        <f>[2]Р6!D$59</f>
        <v>0</v>
      </c>
      <c r="AR13" s="193">
        <f>[2]Р6!E$59</f>
        <v>14</v>
      </c>
      <c r="AS13" s="193">
        <f>[2]Р6!F$59</f>
        <v>0</v>
      </c>
      <c r="AT13" s="193">
        <f>[2]Р6!G$59</f>
        <v>0</v>
      </c>
      <c r="AU13" s="193">
        <f>[2]Р6!H$59</f>
        <v>29</v>
      </c>
      <c r="AV13" s="193">
        <f>[2]Р6!I$59</f>
        <v>14</v>
      </c>
      <c r="AW13" s="193">
        <f>[2]Р6!J$59</f>
        <v>0</v>
      </c>
      <c r="AX13" s="193">
        <f>[2]Р6!K$59</f>
        <v>0</v>
      </c>
      <c r="AY13" s="193">
        <f t="shared" si="7"/>
        <v>57</v>
      </c>
      <c r="AZ13" s="193">
        <f t="shared" si="8"/>
        <v>5233896</v>
      </c>
      <c r="BA13" s="193">
        <f>[2]Р6!D$60</f>
        <v>0</v>
      </c>
      <c r="BB13" s="193">
        <f>[2]Р6!E$60</f>
        <v>0</v>
      </c>
      <c r="BC13" s="193">
        <f>[2]Р6!F$60</f>
        <v>0</v>
      </c>
      <c r="BD13" s="193">
        <f>[2]Р6!G$60</f>
        <v>0</v>
      </c>
      <c r="BE13" s="193">
        <f>[2]Р6!H$60</f>
        <v>0</v>
      </c>
      <c r="BF13" s="193">
        <f>[2]Р6!I$60</f>
        <v>0</v>
      </c>
      <c r="BG13" s="193">
        <f>[2]Р6!J$60</f>
        <v>0</v>
      </c>
      <c r="BH13" s="193">
        <f>[2]Р6!K$60</f>
        <v>0</v>
      </c>
      <c r="BI13" s="193">
        <f t="shared" si="9"/>
        <v>0</v>
      </c>
      <c r="BJ13" s="193">
        <f t="shared" si="10"/>
        <v>0</v>
      </c>
      <c r="BK13" s="193">
        <f>[2]Р6!D61</f>
        <v>0</v>
      </c>
      <c r="BL13" s="193">
        <f>[2]Р6!E61</f>
        <v>40</v>
      </c>
      <c r="BM13" s="193">
        <f>[2]Р6!F61</f>
        <v>100</v>
      </c>
      <c r="BN13" s="193">
        <f>[2]Р6!G61</f>
        <v>0</v>
      </c>
      <c r="BO13" s="193">
        <f>[2]Р6!H61</f>
        <v>1774</v>
      </c>
      <c r="BP13" s="193">
        <f>[2]Р6!I61</f>
        <v>1727</v>
      </c>
      <c r="BQ13" s="193">
        <f>[2]Р6!J61</f>
        <v>96</v>
      </c>
      <c r="BR13" s="193">
        <f>[2]Р6!K61</f>
        <v>34</v>
      </c>
      <c r="BS13" s="193">
        <f>[2]Р6!L61</f>
        <v>3771</v>
      </c>
      <c r="BT13" s="193">
        <f t="shared" si="11"/>
        <v>295778700</v>
      </c>
      <c r="BU13" s="193">
        <f>[2]Р6!D62</f>
        <v>0</v>
      </c>
      <c r="BV13" s="193">
        <f>[2]Р6!E62</f>
        <v>0</v>
      </c>
      <c r="BW13" s="193">
        <f>[2]Р6!F62</f>
        <v>0</v>
      </c>
      <c r="BX13" s="193">
        <f>[2]Р6!G62</f>
        <v>0</v>
      </c>
      <c r="BY13" s="193">
        <f>[2]Р6!H62</f>
        <v>96</v>
      </c>
      <c r="BZ13" s="193">
        <f>[2]Р6!I62</f>
        <v>113</v>
      </c>
      <c r="CA13" s="193">
        <f>[2]Р6!J62</f>
        <v>9</v>
      </c>
      <c r="CB13" s="193">
        <f>[2]Р6!K62</f>
        <v>0</v>
      </c>
      <c r="CC13" s="193">
        <f t="shared" si="12"/>
        <v>218</v>
      </c>
      <c r="CD13" s="193">
        <f t="shared" si="13"/>
        <v>19804788</v>
      </c>
      <c r="CE13" s="193">
        <f>[2]Р6!D63</f>
        <v>0</v>
      </c>
      <c r="CF13" s="193">
        <f>[2]Р6!E63</f>
        <v>101</v>
      </c>
      <c r="CG13" s="193">
        <f>[2]Р6!F63</f>
        <v>9</v>
      </c>
      <c r="CH13" s="193">
        <f>[2]Р6!G63</f>
        <v>0</v>
      </c>
      <c r="CI13" s="193">
        <f>[2]Р6!H63</f>
        <v>609</v>
      </c>
      <c r="CJ13" s="193">
        <f>[2]Р6!I63</f>
        <v>529</v>
      </c>
      <c r="CK13" s="193">
        <f>[2]Р6!J63</f>
        <v>9</v>
      </c>
      <c r="CL13" s="193">
        <f>[2]Р6!K63</f>
        <v>0</v>
      </c>
      <c r="CM13" s="193">
        <f t="shared" si="14"/>
        <v>1257</v>
      </c>
      <c r="CN13" s="193">
        <f t="shared" si="15"/>
        <v>130231920</v>
      </c>
      <c r="CO13" s="193">
        <f>[2]Р6!D64</f>
        <v>0</v>
      </c>
      <c r="CP13" s="193">
        <f>[2]Р6!E64</f>
        <v>0</v>
      </c>
      <c r="CQ13" s="193">
        <f>[2]Р6!F64</f>
        <v>0</v>
      </c>
      <c r="CR13" s="193">
        <f>[2]Р6!G64</f>
        <v>0</v>
      </c>
      <c r="CS13" s="193">
        <f>[2]Р6!H64</f>
        <v>62</v>
      </c>
      <c r="CT13" s="193">
        <f>[2]Р6!I64</f>
        <v>0</v>
      </c>
      <c r="CU13" s="193">
        <f>[2]Р6!J64</f>
        <v>0</v>
      </c>
      <c r="CV13" s="193">
        <f>[2]Р6!K64</f>
        <v>0</v>
      </c>
      <c r="CW13" s="193">
        <f t="shared" si="16"/>
        <v>62</v>
      </c>
      <c r="CX13" s="193">
        <f t="shared" si="17"/>
        <v>7233912</v>
      </c>
      <c r="CY13" s="193">
        <f>[2]Р6!D$65</f>
        <v>0</v>
      </c>
      <c r="CZ13" s="193">
        <f>[2]Р6!E$65</f>
        <v>5</v>
      </c>
      <c r="DA13" s="193">
        <f>[2]Р6!F$65</f>
        <v>0</v>
      </c>
      <c r="DB13" s="193">
        <f>[2]Р6!G$65</f>
        <v>0</v>
      </c>
      <c r="DC13" s="193">
        <f>[2]Р6!H$65</f>
        <v>106</v>
      </c>
      <c r="DD13" s="193">
        <f>[2]Р6!I$65</f>
        <v>23</v>
      </c>
      <c r="DE13" s="193">
        <f>[2]Р6!J$65</f>
        <v>0</v>
      </c>
      <c r="DF13" s="193">
        <f>[2]Р6!K$65</f>
        <v>0</v>
      </c>
      <c r="DG13" s="193">
        <f t="shared" si="18"/>
        <v>134</v>
      </c>
      <c r="DH13" s="193">
        <f t="shared" si="19"/>
        <v>26349312</v>
      </c>
      <c r="DI13" s="193">
        <f>[2]Р6!D$66</f>
        <v>0</v>
      </c>
      <c r="DJ13" s="193">
        <f>[2]Р6!E$66</f>
        <v>0</v>
      </c>
      <c r="DK13" s="193">
        <f>[2]Р6!F$66</f>
        <v>24</v>
      </c>
      <c r="DL13" s="193">
        <f>[2]Р6!G$66</f>
        <v>0</v>
      </c>
      <c r="DM13" s="193">
        <f>[2]Р6!H$66</f>
        <v>0</v>
      </c>
      <c r="DN13" s="193">
        <f>[2]Р6!I$66</f>
        <v>0</v>
      </c>
      <c r="DO13" s="193">
        <f>[2]Р6!J$66</f>
        <v>0</v>
      </c>
      <c r="DP13" s="193">
        <f>[2]Р6!K$66</f>
        <v>0</v>
      </c>
      <c r="DQ13" s="193">
        <f t="shared" si="20"/>
        <v>24</v>
      </c>
      <c r="DR13" s="193">
        <f t="shared" si="21"/>
        <v>922464</v>
      </c>
      <c r="DS13" s="193">
        <f>[2]Р6!D$67</f>
        <v>0</v>
      </c>
      <c r="DT13" s="193">
        <f>[2]Р6!E$67</f>
        <v>0</v>
      </c>
      <c r="DU13" s="193">
        <f>[2]Р6!F$67</f>
        <v>0</v>
      </c>
      <c r="DV13" s="193">
        <f>[2]Р6!G$67</f>
        <v>0</v>
      </c>
      <c r="DW13" s="193">
        <f>[2]Р6!H$67</f>
        <v>0</v>
      </c>
      <c r="DX13" s="193">
        <f>[2]Р6!I$67</f>
        <v>0</v>
      </c>
      <c r="DY13" s="193">
        <f>[2]Р6!J$67</f>
        <v>0</v>
      </c>
      <c r="DZ13" s="193">
        <f>[2]Р6!K$67</f>
        <v>0</v>
      </c>
      <c r="EA13" s="193">
        <f t="shared" si="22"/>
        <v>0</v>
      </c>
      <c r="EB13" s="193">
        <f t="shared" si="23"/>
        <v>0</v>
      </c>
      <c r="EC13" s="193">
        <f>[2]Р6!D$68</f>
        <v>43</v>
      </c>
      <c r="ED13" s="193">
        <f>[2]Р6!E$68</f>
        <v>88</v>
      </c>
      <c r="EE13" s="193">
        <f>[2]Р6!F$68</f>
        <v>1</v>
      </c>
      <c r="EF13" s="193">
        <f>[2]Р6!G$68</f>
        <v>0</v>
      </c>
      <c r="EG13" s="193">
        <f>[2]Р6!H$68</f>
        <v>0</v>
      </c>
      <c r="EH13" s="193">
        <f>[2]Р6!I$68</f>
        <v>0</v>
      </c>
      <c r="EI13" s="193">
        <f>[2]Р6!J$68</f>
        <v>0</v>
      </c>
      <c r="EJ13" s="193">
        <f>[2]Р6!K$68</f>
        <v>0</v>
      </c>
      <c r="EK13" s="203">
        <f t="shared" si="24"/>
        <v>132</v>
      </c>
      <c r="EL13" s="193">
        <f t="shared" si="25"/>
        <v>33366864</v>
      </c>
      <c r="EM13" s="193">
        <f>[2]Р6!D$69</f>
        <v>22</v>
      </c>
      <c r="EN13" s="193">
        <f>[2]Р6!E$69</f>
        <v>26</v>
      </c>
      <c r="EO13" s="193">
        <f>[2]Р6!F$69</f>
        <v>4</v>
      </c>
      <c r="EP13" s="193">
        <f>[2]Р6!G$69</f>
        <v>0</v>
      </c>
      <c r="EQ13" s="193">
        <f>[2]Р6!H$69</f>
        <v>0</v>
      </c>
      <c r="ER13" s="193">
        <f>[2]Р6!I$69</f>
        <v>0</v>
      </c>
      <c r="ES13" s="193">
        <f>[2]Р6!J$69</f>
        <v>0</v>
      </c>
      <c r="ET13" s="193">
        <f>[2]Р6!K$69</f>
        <v>0</v>
      </c>
      <c r="EU13" s="203">
        <f t="shared" si="26"/>
        <v>52</v>
      </c>
      <c r="EV13" s="193">
        <f t="shared" si="27"/>
        <v>602064</v>
      </c>
      <c r="EW13" s="205">
        <f t="shared" si="28"/>
        <v>65</v>
      </c>
      <c r="EX13" s="205">
        <f t="shared" si="28"/>
        <v>715</v>
      </c>
      <c r="EY13" s="205">
        <f t="shared" si="28"/>
        <v>497</v>
      </c>
      <c r="EZ13" s="205">
        <f t="shared" si="28"/>
        <v>191</v>
      </c>
      <c r="FA13" s="205">
        <f t="shared" si="28"/>
        <v>8097</v>
      </c>
      <c r="FB13" s="205">
        <f t="shared" si="28"/>
        <v>8031</v>
      </c>
      <c r="FC13" s="205">
        <f t="shared" si="28"/>
        <v>234</v>
      </c>
      <c r="FD13" s="205">
        <f t="shared" si="28"/>
        <v>367</v>
      </c>
      <c r="FE13" s="205">
        <f t="shared" si="28"/>
        <v>18197</v>
      </c>
      <c r="FF13" s="205">
        <f t="shared" si="28"/>
        <v>1303755408</v>
      </c>
      <c r="FG13" s="193">
        <f>ОВЗ!D15</f>
        <v>234</v>
      </c>
      <c r="FH13" s="193">
        <f>ОВЗ!E15</f>
        <v>545</v>
      </c>
      <c r="FI13" s="193">
        <f>ОВЗ!F15</f>
        <v>0</v>
      </c>
      <c r="FJ13" s="193">
        <f>ОВЗ!G15</f>
        <v>0</v>
      </c>
      <c r="FK13" s="193">
        <f>ОВЗ!H15</f>
        <v>95</v>
      </c>
      <c r="FL13" s="193">
        <f>ОВЗ!I15</f>
        <v>0</v>
      </c>
      <c r="FM13" s="193">
        <f>ОВЗ!J15</f>
        <v>0</v>
      </c>
      <c r="FN13" s="193">
        <f>ОВЗ!K15</f>
        <v>0</v>
      </c>
      <c r="FO13" s="193">
        <f t="shared" si="29"/>
        <v>874</v>
      </c>
      <c r="FP13" s="193">
        <f>ОВЗ!L15</f>
        <v>62870364</v>
      </c>
      <c r="FQ13" s="205">
        <f t="shared" si="30"/>
        <v>299</v>
      </c>
      <c r="FR13" s="205">
        <f t="shared" si="30"/>
        <v>1260</v>
      </c>
      <c r="FS13" s="205">
        <f t="shared" si="30"/>
        <v>497</v>
      </c>
      <c r="FT13" s="205">
        <f t="shared" si="30"/>
        <v>191</v>
      </c>
      <c r="FU13" s="205">
        <f t="shared" si="30"/>
        <v>8192</v>
      </c>
      <c r="FV13" s="205">
        <f t="shared" si="30"/>
        <v>8031</v>
      </c>
      <c r="FW13" s="205">
        <f t="shared" si="30"/>
        <v>234</v>
      </c>
      <c r="FX13" s="205">
        <f t="shared" si="30"/>
        <v>367</v>
      </c>
      <c r="FY13" s="205">
        <f t="shared" si="30"/>
        <v>19071</v>
      </c>
      <c r="FZ13" s="205">
        <f t="shared" si="30"/>
        <v>1366625772</v>
      </c>
      <c r="GA13" s="205">
        <f>'Классное руководство'!D11*1000</f>
        <v>24290900</v>
      </c>
      <c r="GB13" s="206">
        <f t="shared" si="31"/>
        <v>1390916672</v>
      </c>
      <c r="GC13" s="206">
        <f t="shared" si="32"/>
        <v>1390916700</v>
      </c>
      <c r="GD13" s="206">
        <v>1245392100</v>
      </c>
      <c r="GE13" s="207">
        <v>19641</v>
      </c>
      <c r="GF13" s="206">
        <v>1424785600</v>
      </c>
      <c r="GG13" s="206">
        <f t="shared" si="34"/>
        <v>33868900</v>
      </c>
      <c r="GH13" s="179"/>
      <c r="GI13" s="179"/>
      <c r="GJ13" s="179"/>
      <c r="GK13" s="179"/>
    </row>
    <row r="14" spans="1:193" s="198" customFormat="1" x14ac:dyDescent="0.25">
      <c r="A14" s="200">
        <v>7</v>
      </c>
      <c r="B14" s="201" t="s">
        <v>135</v>
      </c>
      <c r="C14" s="202">
        <f>[2]Р7!D$55</f>
        <v>0</v>
      </c>
      <c r="D14" s="202">
        <f>[2]Р7!E$55</f>
        <v>0</v>
      </c>
      <c r="E14" s="202">
        <f>[2]Р7!F$55</f>
        <v>0</v>
      </c>
      <c r="F14" s="202">
        <f>[2]Р7!G$55</f>
        <v>0</v>
      </c>
      <c r="G14" s="202">
        <f>[2]Р7!H$55</f>
        <v>1723</v>
      </c>
      <c r="H14" s="202">
        <f>[2]Р7!I$55</f>
        <v>2062</v>
      </c>
      <c r="I14" s="202">
        <f>[2]Р7!J$55</f>
        <v>0</v>
      </c>
      <c r="J14" s="202">
        <f>[2]Р7!K$55</f>
        <v>310</v>
      </c>
      <c r="K14" s="203">
        <f t="shared" si="0"/>
        <v>4095</v>
      </c>
      <c r="L14" s="193">
        <f t="shared" si="1"/>
        <v>260368272</v>
      </c>
      <c r="M14" s="202">
        <f>[2]Р7!D$56</f>
        <v>0</v>
      </c>
      <c r="N14" s="202">
        <f>[2]Р7!E$56</f>
        <v>0</v>
      </c>
      <c r="O14" s="202">
        <f>[2]Р7!F$56</f>
        <v>0</v>
      </c>
      <c r="P14" s="202">
        <f>[2]Р7!G$56</f>
        <v>0</v>
      </c>
      <c r="Q14" s="202">
        <f>[2]Р7!H$56</f>
        <v>685</v>
      </c>
      <c r="R14" s="202">
        <f>[2]Р7!I$56</f>
        <v>719</v>
      </c>
      <c r="S14" s="202">
        <f>[2]Р7!J$56</f>
        <v>0</v>
      </c>
      <c r="T14" s="202">
        <f>[2]Р7!K$56</f>
        <v>179</v>
      </c>
      <c r="U14" s="193">
        <f t="shared" si="33"/>
        <v>1583</v>
      </c>
      <c r="V14" s="204">
        <f t="shared" si="2"/>
        <v>109476840</v>
      </c>
      <c r="W14" s="193">
        <f>[2]Р7!D$57</f>
        <v>0</v>
      </c>
      <c r="X14" s="193">
        <f>[2]Р7!E$57</f>
        <v>0</v>
      </c>
      <c r="Y14" s="193">
        <f>[2]Р7!F$57</f>
        <v>0</v>
      </c>
      <c r="Z14" s="193">
        <f>[2]Р7!G$57</f>
        <v>0</v>
      </c>
      <c r="AA14" s="193">
        <f>[2]Р7!H$57</f>
        <v>0</v>
      </c>
      <c r="AB14" s="193">
        <f>[2]Р7!I$57</f>
        <v>0</v>
      </c>
      <c r="AC14" s="193">
        <f>[2]Р7!J$57</f>
        <v>0</v>
      </c>
      <c r="AD14" s="193">
        <f>[2]Р7!K$57</f>
        <v>0</v>
      </c>
      <c r="AE14" s="193">
        <f t="shared" si="3"/>
        <v>0</v>
      </c>
      <c r="AF14" s="193">
        <f t="shared" si="4"/>
        <v>0</v>
      </c>
      <c r="AG14" s="193">
        <f>[2]Р7!D$58</f>
        <v>0</v>
      </c>
      <c r="AH14" s="193">
        <f>[2]Р7!E$58</f>
        <v>0</v>
      </c>
      <c r="AI14" s="193">
        <f>[2]Р7!F$58</f>
        <v>0</v>
      </c>
      <c r="AJ14" s="193">
        <f>[2]Р7!G$58</f>
        <v>0</v>
      </c>
      <c r="AK14" s="193">
        <f>[2]Р7!H$58</f>
        <v>0</v>
      </c>
      <c r="AL14" s="193">
        <f>[2]Р7!I$58</f>
        <v>0</v>
      </c>
      <c r="AM14" s="193">
        <f>[2]Р7!J$58</f>
        <v>0</v>
      </c>
      <c r="AN14" s="193">
        <f>[2]Р7!K$58</f>
        <v>0</v>
      </c>
      <c r="AO14" s="193">
        <f t="shared" si="5"/>
        <v>0</v>
      </c>
      <c r="AP14" s="193">
        <f t="shared" si="6"/>
        <v>0</v>
      </c>
      <c r="AQ14" s="193">
        <f>[2]Р7!D$59</f>
        <v>0</v>
      </c>
      <c r="AR14" s="193">
        <f>[2]Р7!E$59</f>
        <v>0</v>
      </c>
      <c r="AS14" s="193">
        <f>[2]Р7!F$59</f>
        <v>0</v>
      </c>
      <c r="AT14" s="193">
        <f>[2]Р7!G$59</f>
        <v>0</v>
      </c>
      <c r="AU14" s="193">
        <f>[2]Р7!H$59</f>
        <v>0</v>
      </c>
      <c r="AV14" s="193">
        <f>[2]Р7!I$59</f>
        <v>0</v>
      </c>
      <c r="AW14" s="193">
        <f>[2]Р7!J$59</f>
        <v>0</v>
      </c>
      <c r="AX14" s="193">
        <f>[2]Р7!K$59</f>
        <v>0</v>
      </c>
      <c r="AY14" s="193">
        <f t="shared" si="7"/>
        <v>0</v>
      </c>
      <c r="AZ14" s="193">
        <f t="shared" si="8"/>
        <v>0</v>
      </c>
      <c r="BA14" s="193">
        <f>[2]Р7!D$60</f>
        <v>0</v>
      </c>
      <c r="BB14" s="193">
        <f>[2]Р7!E$60</f>
        <v>0</v>
      </c>
      <c r="BC14" s="193">
        <f>[2]Р7!F$60</f>
        <v>0</v>
      </c>
      <c r="BD14" s="193">
        <f>[2]Р7!G$60</f>
        <v>0</v>
      </c>
      <c r="BE14" s="193">
        <f>[2]Р7!H$60</f>
        <v>0</v>
      </c>
      <c r="BF14" s="193">
        <f>[2]Р7!I$60</f>
        <v>0</v>
      </c>
      <c r="BG14" s="193">
        <f>[2]Р7!J$60</f>
        <v>0</v>
      </c>
      <c r="BH14" s="193">
        <f>[2]Р7!K$60</f>
        <v>0</v>
      </c>
      <c r="BI14" s="193">
        <f t="shared" si="9"/>
        <v>0</v>
      </c>
      <c r="BJ14" s="193">
        <f t="shared" si="10"/>
        <v>0</v>
      </c>
      <c r="BK14" s="193">
        <f>[2]Р7!D61</f>
        <v>0</v>
      </c>
      <c r="BL14" s="193">
        <f>[2]Р7!E61</f>
        <v>0</v>
      </c>
      <c r="BM14" s="193">
        <f>[2]Р7!F61</f>
        <v>10</v>
      </c>
      <c r="BN14" s="193">
        <f>[2]Р7!G61</f>
        <v>0</v>
      </c>
      <c r="BO14" s="193">
        <f>[2]Р7!H61</f>
        <v>150</v>
      </c>
      <c r="BP14" s="193">
        <f>[2]Р7!I61</f>
        <v>149</v>
      </c>
      <c r="BQ14" s="193">
        <f>[2]Р7!J61</f>
        <v>0</v>
      </c>
      <c r="BR14" s="193">
        <f>[2]Р7!K61</f>
        <v>9</v>
      </c>
      <c r="BS14" s="193">
        <f>[2]Р7!L61</f>
        <v>318</v>
      </c>
      <c r="BT14" s="193">
        <f t="shared" si="11"/>
        <v>24997596</v>
      </c>
      <c r="BU14" s="193">
        <f>[2]Р7!D62</f>
        <v>0</v>
      </c>
      <c r="BV14" s="193">
        <f>[2]Р7!E62</f>
        <v>0</v>
      </c>
      <c r="BW14" s="193">
        <f>[2]Р7!F62</f>
        <v>0</v>
      </c>
      <c r="BX14" s="193">
        <f>[2]Р7!G62</f>
        <v>0</v>
      </c>
      <c r="BY14" s="193">
        <f>[2]Р7!H62</f>
        <v>109</v>
      </c>
      <c r="BZ14" s="193">
        <f>[2]Р7!I62</f>
        <v>98</v>
      </c>
      <c r="CA14" s="193">
        <f>[2]Р7!J62</f>
        <v>9</v>
      </c>
      <c r="CB14" s="193">
        <f>[2]Р7!K62</f>
        <v>7</v>
      </c>
      <c r="CC14" s="193">
        <f t="shared" si="12"/>
        <v>223</v>
      </c>
      <c r="CD14" s="193">
        <f t="shared" si="13"/>
        <v>20128848</v>
      </c>
      <c r="CE14" s="193">
        <f>[2]Р7!D63</f>
        <v>0</v>
      </c>
      <c r="CF14" s="193">
        <f>[2]Р7!E63</f>
        <v>0</v>
      </c>
      <c r="CG14" s="193">
        <f>[2]Р7!F63</f>
        <v>0</v>
      </c>
      <c r="CH14" s="193">
        <f>[2]Р7!G63</f>
        <v>0</v>
      </c>
      <c r="CI14" s="193">
        <f>[2]Р7!H63</f>
        <v>260</v>
      </c>
      <c r="CJ14" s="193">
        <f>[2]Р7!I63</f>
        <v>289</v>
      </c>
      <c r="CK14" s="193">
        <f>[2]Р7!J63</f>
        <v>5</v>
      </c>
      <c r="CL14" s="193">
        <f>[2]Р7!K63</f>
        <v>16</v>
      </c>
      <c r="CM14" s="193">
        <f t="shared" si="14"/>
        <v>570</v>
      </c>
      <c r="CN14" s="193">
        <f t="shared" si="15"/>
        <v>61564848</v>
      </c>
      <c r="CO14" s="193">
        <f>[2]Р7!D64</f>
        <v>0</v>
      </c>
      <c r="CP14" s="193">
        <f>[2]Р7!E64</f>
        <v>0</v>
      </c>
      <c r="CQ14" s="193">
        <f>[2]Р7!F64</f>
        <v>0</v>
      </c>
      <c r="CR14" s="193">
        <f>[2]Р7!G64</f>
        <v>0</v>
      </c>
      <c r="CS14" s="193">
        <f>[2]Р7!H64</f>
        <v>35</v>
      </c>
      <c r="CT14" s="193">
        <f>[2]Р7!I64</f>
        <v>53</v>
      </c>
      <c r="CU14" s="193">
        <f>[2]Р7!J64</f>
        <v>0</v>
      </c>
      <c r="CV14" s="193">
        <f>[2]Р7!K64</f>
        <v>0</v>
      </c>
      <c r="CW14" s="193">
        <f t="shared" si="16"/>
        <v>88</v>
      </c>
      <c r="CX14" s="193">
        <f t="shared" si="17"/>
        <v>12983208</v>
      </c>
      <c r="CY14" s="193">
        <f>[2]Р7!D$65</f>
        <v>0</v>
      </c>
      <c r="CZ14" s="193">
        <f>[2]Р7!E$65</f>
        <v>0</v>
      </c>
      <c r="DA14" s="193">
        <f>[2]Р7!F$65</f>
        <v>0</v>
      </c>
      <c r="DB14" s="193">
        <f>[2]Р7!G$65</f>
        <v>0</v>
      </c>
      <c r="DC14" s="193">
        <f>[2]Р7!H$65</f>
        <v>0</v>
      </c>
      <c r="DD14" s="193">
        <f>[2]Р7!I$65</f>
        <v>0</v>
      </c>
      <c r="DE14" s="193">
        <f>[2]Р7!J$65</f>
        <v>0</v>
      </c>
      <c r="DF14" s="193">
        <f>[2]Р7!K$65</f>
        <v>0</v>
      </c>
      <c r="DG14" s="193">
        <f t="shared" si="18"/>
        <v>0</v>
      </c>
      <c r="DH14" s="193">
        <f t="shared" si="19"/>
        <v>0</v>
      </c>
      <c r="DI14" s="193">
        <f>[2]Р7!D$66</f>
        <v>0</v>
      </c>
      <c r="DJ14" s="193">
        <f>[2]Р7!E$66</f>
        <v>0</v>
      </c>
      <c r="DK14" s="193">
        <f>[2]Р7!F$66</f>
        <v>28</v>
      </c>
      <c r="DL14" s="193">
        <f>[2]Р7!G$66</f>
        <v>0</v>
      </c>
      <c r="DM14" s="193">
        <f>[2]Р7!H$66</f>
        <v>0</v>
      </c>
      <c r="DN14" s="193">
        <f>[2]Р7!I$66</f>
        <v>0</v>
      </c>
      <c r="DO14" s="193">
        <f>[2]Р7!J$66</f>
        <v>0</v>
      </c>
      <c r="DP14" s="193">
        <f>[2]Р7!K$66</f>
        <v>0</v>
      </c>
      <c r="DQ14" s="193">
        <f t="shared" si="20"/>
        <v>28</v>
      </c>
      <c r="DR14" s="193">
        <f t="shared" si="21"/>
        <v>1076208</v>
      </c>
      <c r="DS14" s="193">
        <f>[2]Р7!D$67</f>
        <v>0</v>
      </c>
      <c r="DT14" s="193">
        <f>[2]Р7!E$67</f>
        <v>0</v>
      </c>
      <c r="DU14" s="193">
        <f>[2]Р7!F$67</f>
        <v>0</v>
      </c>
      <c r="DV14" s="193">
        <f>[2]Р7!G$67</f>
        <v>0</v>
      </c>
      <c r="DW14" s="193">
        <f>[2]Р7!H$67</f>
        <v>0</v>
      </c>
      <c r="DX14" s="193">
        <f>[2]Р7!I$67</f>
        <v>0</v>
      </c>
      <c r="DY14" s="193">
        <f>[2]Р7!J$67</f>
        <v>0</v>
      </c>
      <c r="DZ14" s="193">
        <f>[2]Р7!K$67</f>
        <v>0</v>
      </c>
      <c r="EA14" s="193">
        <f t="shared" si="22"/>
        <v>0</v>
      </c>
      <c r="EB14" s="193">
        <f t="shared" si="23"/>
        <v>0</v>
      </c>
      <c r="EC14" s="193">
        <f>[2]Р7!D$68</f>
        <v>0</v>
      </c>
      <c r="ED14" s="193">
        <f>[2]Р7!E$68</f>
        <v>0</v>
      </c>
      <c r="EE14" s="193">
        <f>[2]Р7!F$68</f>
        <v>0</v>
      </c>
      <c r="EF14" s="193">
        <f>[2]Р7!G$68</f>
        <v>0</v>
      </c>
      <c r="EG14" s="193">
        <f>[2]Р7!H$68</f>
        <v>9</v>
      </c>
      <c r="EH14" s="193">
        <f>[2]Р7!I$68</f>
        <v>31</v>
      </c>
      <c r="EI14" s="193">
        <f>[2]Р7!J$68</f>
        <v>5</v>
      </c>
      <c r="EJ14" s="193">
        <f>[2]Р7!K$68</f>
        <v>0</v>
      </c>
      <c r="EK14" s="203">
        <f t="shared" si="24"/>
        <v>45</v>
      </c>
      <c r="EL14" s="193">
        <f t="shared" si="25"/>
        <v>11883912</v>
      </c>
      <c r="EM14" s="193">
        <f>[2]Р7!D$69</f>
        <v>0</v>
      </c>
      <c r="EN14" s="193">
        <f>[2]Р7!E$69</f>
        <v>0</v>
      </c>
      <c r="EO14" s="193">
        <f>[2]Р7!F$69</f>
        <v>0</v>
      </c>
      <c r="EP14" s="193">
        <f>[2]Р7!G$69</f>
        <v>0</v>
      </c>
      <c r="EQ14" s="193">
        <f>[2]Р7!H$69</f>
        <v>2</v>
      </c>
      <c r="ER14" s="193">
        <f>[2]Р7!I$69</f>
        <v>3</v>
      </c>
      <c r="ES14" s="193">
        <f>[2]Р7!J$69</f>
        <v>0</v>
      </c>
      <c r="ET14" s="193">
        <f>[2]Р7!K$69</f>
        <v>0</v>
      </c>
      <c r="EU14" s="203">
        <f t="shared" si="26"/>
        <v>5</v>
      </c>
      <c r="EV14" s="193">
        <f t="shared" si="27"/>
        <v>61260</v>
      </c>
      <c r="EW14" s="205">
        <f t="shared" si="28"/>
        <v>0</v>
      </c>
      <c r="EX14" s="205">
        <f t="shared" si="28"/>
        <v>0</v>
      </c>
      <c r="EY14" s="205">
        <f t="shared" si="28"/>
        <v>38</v>
      </c>
      <c r="EZ14" s="205">
        <f t="shared" si="28"/>
        <v>0</v>
      </c>
      <c r="FA14" s="205">
        <f t="shared" si="28"/>
        <v>2973</v>
      </c>
      <c r="FB14" s="205">
        <f t="shared" si="28"/>
        <v>3404</v>
      </c>
      <c r="FC14" s="205">
        <f t="shared" si="28"/>
        <v>19</v>
      </c>
      <c r="FD14" s="205">
        <f t="shared" si="28"/>
        <v>521</v>
      </c>
      <c r="FE14" s="205">
        <f t="shared" si="28"/>
        <v>6955</v>
      </c>
      <c r="FF14" s="205">
        <f t="shared" si="28"/>
        <v>502540992</v>
      </c>
      <c r="FG14" s="193">
        <f>ОВЗ!D16</f>
        <v>9</v>
      </c>
      <c r="FH14" s="193">
        <f>ОВЗ!E16</f>
        <v>97</v>
      </c>
      <c r="FI14" s="193">
        <f>ОВЗ!F16</f>
        <v>0</v>
      </c>
      <c r="FJ14" s="193">
        <f>ОВЗ!G16</f>
        <v>0</v>
      </c>
      <c r="FK14" s="193">
        <f>ОВЗ!H16</f>
        <v>139</v>
      </c>
      <c r="FL14" s="193">
        <f>ОВЗ!I16</f>
        <v>67</v>
      </c>
      <c r="FM14" s="193">
        <f>ОВЗ!J16</f>
        <v>2</v>
      </c>
      <c r="FN14" s="193">
        <f>ОВЗ!K16</f>
        <v>0</v>
      </c>
      <c r="FO14" s="193">
        <f t="shared" si="29"/>
        <v>314</v>
      </c>
      <c r="FP14" s="193">
        <f>ОВЗ!L16</f>
        <v>34707456</v>
      </c>
      <c r="FQ14" s="205">
        <f t="shared" si="30"/>
        <v>9</v>
      </c>
      <c r="FR14" s="205">
        <f t="shared" si="30"/>
        <v>97</v>
      </c>
      <c r="FS14" s="205">
        <f t="shared" si="30"/>
        <v>38</v>
      </c>
      <c r="FT14" s="205">
        <f t="shared" si="30"/>
        <v>0</v>
      </c>
      <c r="FU14" s="205">
        <f t="shared" si="30"/>
        <v>3112</v>
      </c>
      <c r="FV14" s="205">
        <f t="shared" si="30"/>
        <v>3471</v>
      </c>
      <c r="FW14" s="205">
        <f t="shared" si="30"/>
        <v>21</v>
      </c>
      <c r="FX14" s="205">
        <f t="shared" si="30"/>
        <v>521</v>
      </c>
      <c r="FY14" s="205">
        <f t="shared" si="30"/>
        <v>7269</v>
      </c>
      <c r="FZ14" s="205">
        <f t="shared" si="30"/>
        <v>537248448</v>
      </c>
      <c r="GA14" s="205">
        <f>'Классное руководство'!D12*1000</f>
        <v>9362900</v>
      </c>
      <c r="GB14" s="206">
        <f t="shared" si="31"/>
        <v>546611348</v>
      </c>
      <c r="GC14" s="206">
        <f t="shared" si="32"/>
        <v>546611300</v>
      </c>
      <c r="GD14" s="206">
        <v>496893300</v>
      </c>
      <c r="GE14" s="207">
        <v>7355</v>
      </c>
      <c r="GF14" s="206">
        <v>548775900</v>
      </c>
      <c r="GG14" s="206">
        <f t="shared" si="34"/>
        <v>2164600</v>
      </c>
      <c r="GH14" s="179"/>
      <c r="GI14" s="179"/>
      <c r="GJ14" s="179"/>
      <c r="GK14" s="179"/>
    </row>
    <row r="15" spans="1:193" s="198" customFormat="1" x14ac:dyDescent="0.25">
      <c r="A15" s="200">
        <v>8</v>
      </c>
      <c r="B15" s="201" t="s">
        <v>136</v>
      </c>
      <c r="C15" s="202">
        <f>[2]Р8!D$55</f>
        <v>0</v>
      </c>
      <c r="D15" s="202">
        <f>[2]Р8!E$55</f>
        <v>0</v>
      </c>
      <c r="E15" s="202">
        <f>[2]Р8!F$55</f>
        <v>24</v>
      </c>
      <c r="F15" s="202">
        <f>[2]Р8!G$55</f>
        <v>107</v>
      </c>
      <c r="G15" s="202">
        <f>[2]Р8!H$55</f>
        <v>2455</v>
      </c>
      <c r="H15" s="202">
        <f>[2]Р8!I$55</f>
        <v>2456</v>
      </c>
      <c r="I15" s="202">
        <f>[2]Р8!J$55</f>
        <v>0</v>
      </c>
      <c r="J15" s="202">
        <f>[2]Р8!K$55</f>
        <v>285</v>
      </c>
      <c r="K15" s="203">
        <f t="shared" si="0"/>
        <v>5327</v>
      </c>
      <c r="L15" s="193">
        <f t="shared" si="1"/>
        <v>331449816</v>
      </c>
      <c r="M15" s="202">
        <f>[2]Р8!D$56</f>
        <v>0</v>
      </c>
      <c r="N15" s="202">
        <f>[2]Р8!E$56</f>
        <v>0</v>
      </c>
      <c r="O15" s="202">
        <f>[2]Р8!F$56</f>
        <v>0</v>
      </c>
      <c r="P15" s="202">
        <f>[2]Р8!G$56</f>
        <v>0</v>
      </c>
      <c r="Q15" s="202">
        <f>[2]Р8!H$56</f>
        <v>0</v>
      </c>
      <c r="R15" s="202">
        <f>[2]Р8!I$56</f>
        <v>262</v>
      </c>
      <c r="S15" s="202">
        <f>[2]Р8!J$56</f>
        <v>0</v>
      </c>
      <c r="T15" s="202">
        <f>[2]Р8!K$56</f>
        <v>147</v>
      </c>
      <c r="U15" s="193">
        <f t="shared" si="33"/>
        <v>409</v>
      </c>
      <c r="V15" s="204">
        <f t="shared" si="2"/>
        <v>35125260</v>
      </c>
      <c r="W15" s="193">
        <f>[2]Р8!D$57</f>
        <v>0</v>
      </c>
      <c r="X15" s="193">
        <f>[2]Р8!E$57</f>
        <v>0</v>
      </c>
      <c r="Y15" s="193">
        <f>[2]Р8!F$57</f>
        <v>0</v>
      </c>
      <c r="Z15" s="193">
        <f>[2]Р8!G$57</f>
        <v>0</v>
      </c>
      <c r="AA15" s="193">
        <f>[2]Р8!H$57</f>
        <v>117</v>
      </c>
      <c r="AB15" s="193">
        <f>[2]Р8!I$57</f>
        <v>198</v>
      </c>
      <c r="AC15" s="193">
        <f>[2]Р8!J$57</f>
        <v>28</v>
      </c>
      <c r="AD15" s="193">
        <f>[2]Р8!K$57</f>
        <v>0</v>
      </c>
      <c r="AE15" s="193">
        <f t="shared" si="3"/>
        <v>343</v>
      </c>
      <c r="AF15" s="193">
        <f t="shared" si="4"/>
        <v>22315896</v>
      </c>
      <c r="AG15" s="193">
        <f>[2]Р8!D$58</f>
        <v>0</v>
      </c>
      <c r="AH15" s="193">
        <f>[2]Р8!E$58</f>
        <v>0</v>
      </c>
      <c r="AI15" s="193">
        <f>[2]Р8!F$58</f>
        <v>0</v>
      </c>
      <c r="AJ15" s="193">
        <f>[2]Р8!G$58</f>
        <v>0</v>
      </c>
      <c r="AK15" s="193">
        <f>[2]Р8!H$58</f>
        <v>0</v>
      </c>
      <c r="AL15" s="193">
        <f>[2]Р8!I$58</f>
        <v>0</v>
      </c>
      <c r="AM15" s="193">
        <f>[2]Р8!J$58</f>
        <v>0</v>
      </c>
      <c r="AN15" s="193">
        <f>[2]Р8!K$58</f>
        <v>0</v>
      </c>
      <c r="AO15" s="193">
        <f t="shared" si="5"/>
        <v>0</v>
      </c>
      <c r="AP15" s="193">
        <f t="shared" si="6"/>
        <v>0</v>
      </c>
      <c r="AQ15" s="193">
        <f>[2]Р8!D$59</f>
        <v>0</v>
      </c>
      <c r="AR15" s="193">
        <f>[2]Р8!E$59</f>
        <v>0</v>
      </c>
      <c r="AS15" s="193">
        <f>[2]Р8!F$59</f>
        <v>0</v>
      </c>
      <c r="AT15" s="193">
        <f>[2]Р8!G$59</f>
        <v>0</v>
      </c>
      <c r="AU15" s="193">
        <f>[2]Р8!H$59</f>
        <v>0</v>
      </c>
      <c r="AV15" s="193">
        <f>[2]Р8!I$59</f>
        <v>0</v>
      </c>
      <c r="AW15" s="193">
        <f>[2]Р8!J$59</f>
        <v>0</v>
      </c>
      <c r="AX15" s="193">
        <f>[2]Р8!K$59</f>
        <v>0</v>
      </c>
      <c r="AY15" s="193">
        <f t="shared" si="7"/>
        <v>0</v>
      </c>
      <c r="AZ15" s="193">
        <f t="shared" si="8"/>
        <v>0</v>
      </c>
      <c r="BA15" s="193">
        <f>[2]Р8!D$60</f>
        <v>0</v>
      </c>
      <c r="BB15" s="193">
        <f>[2]Р8!E$60</f>
        <v>0</v>
      </c>
      <c r="BC15" s="193">
        <f>[2]Р8!F$60</f>
        <v>0</v>
      </c>
      <c r="BD15" s="193">
        <f>[2]Р8!G$60</f>
        <v>0</v>
      </c>
      <c r="BE15" s="193">
        <f>[2]Р8!H$60</f>
        <v>0</v>
      </c>
      <c r="BF15" s="193">
        <f>[2]Р8!I$60</f>
        <v>0</v>
      </c>
      <c r="BG15" s="193">
        <f>[2]Р8!J$60</f>
        <v>0</v>
      </c>
      <c r="BH15" s="193">
        <f>[2]Р8!K$60</f>
        <v>0</v>
      </c>
      <c r="BI15" s="193">
        <f t="shared" si="9"/>
        <v>0</v>
      </c>
      <c r="BJ15" s="193">
        <f t="shared" si="10"/>
        <v>0</v>
      </c>
      <c r="BK15" s="193">
        <f>[2]Р8!D61</f>
        <v>0</v>
      </c>
      <c r="BL15" s="193">
        <f>[2]Р8!E61</f>
        <v>0</v>
      </c>
      <c r="BM15" s="193">
        <f>[2]Р8!F61</f>
        <v>0</v>
      </c>
      <c r="BN15" s="193">
        <f>[2]Р8!G61</f>
        <v>0</v>
      </c>
      <c r="BO15" s="193">
        <f>[2]Р8!H61</f>
        <v>0</v>
      </c>
      <c r="BP15" s="193">
        <f>[2]Р8!I61</f>
        <v>0</v>
      </c>
      <c r="BQ15" s="193">
        <f>[2]Р8!J61</f>
        <v>0</v>
      </c>
      <c r="BR15" s="193">
        <f>[2]Р8!K61</f>
        <v>0</v>
      </c>
      <c r="BS15" s="193">
        <f>[2]Р8!L61</f>
        <v>0</v>
      </c>
      <c r="BT15" s="193">
        <f t="shared" si="11"/>
        <v>0</v>
      </c>
      <c r="BU15" s="193">
        <f>[2]Р8!D62</f>
        <v>0</v>
      </c>
      <c r="BV15" s="193">
        <f>[2]Р8!E62</f>
        <v>0</v>
      </c>
      <c r="BW15" s="193">
        <f>[2]Р8!F62</f>
        <v>0</v>
      </c>
      <c r="BX15" s="193">
        <f>[2]Р8!G62</f>
        <v>18</v>
      </c>
      <c r="BY15" s="193">
        <f>[2]Р8!H62</f>
        <v>112</v>
      </c>
      <c r="BZ15" s="193">
        <f>[2]Р8!I62</f>
        <v>120</v>
      </c>
      <c r="CA15" s="193">
        <f>[2]Р8!J62</f>
        <v>0</v>
      </c>
      <c r="CB15" s="193">
        <f>[2]Р8!K62</f>
        <v>0</v>
      </c>
      <c r="CC15" s="193">
        <f t="shared" si="12"/>
        <v>250</v>
      </c>
      <c r="CD15" s="193">
        <f t="shared" si="13"/>
        <v>22453368</v>
      </c>
      <c r="CE15" s="193">
        <f>[2]Р8!D63</f>
        <v>0</v>
      </c>
      <c r="CF15" s="193">
        <f>[2]Р8!E63</f>
        <v>0</v>
      </c>
      <c r="CG15" s="193">
        <f>[2]Р8!F63</f>
        <v>0</v>
      </c>
      <c r="CH15" s="193">
        <f>[2]Р8!G63</f>
        <v>0</v>
      </c>
      <c r="CI15" s="193">
        <f>[2]Р8!H63</f>
        <v>0</v>
      </c>
      <c r="CJ15" s="193">
        <f>[2]Р8!I63</f>
        <v>0</v>
      </c>
      <c r="CK15" s="193">
        <f>[2]Р8!J63</f>
        <v>0</v>
      </c>
      <c r="CL15" s="193">
        <f>[2]Р8!K63</f>
        <v>0</v>
      </c>
      <c r="CM15" s="193">
        <f t="shared" si="14"/>
        <v>0</v>
      </c>
      <c r="CN15" s="193">
        <f t="shared" si="15"/>
        <v>0</v>
      </c>
      <c r="CO15" s="193">
        <f>[2]Р8!D64</f>
        <v>0</v>
      </c>
      <c r="CP15" s="193">
        <f>[2]Р8!E64</f>
        <v>0</v>
      </c>
      <c r="CQ15" s="193">
        <f>[2]Р8!F64</f>
        <v>0</v>
      </c>
      <c r="CR15" s="193">
        <f>[2]Р8!G64</f>
        <v>17</v>
      </c>
      <c r="CS15" s="193">
        <f>[2]Р8!H64</f>
        <v>97</v>
      </c>
      <c r="CT15" s="193">
        <f>[2]Р8!I64</f>
        <v>117</v>
      </c>
      <c r="CU15" s="193">
        <f>[2]Р8!J64</f>
        <v>0</v>
      </c>
      <c r="CV15" s="193">
        <f>[2]Р8!K64</f>
        <v>0</v>
      </c>
      <c r="CW15" s="193">
        <f t="shared" si="16"/>
        <v>231</v>
      </c>
      <c r="CX15" s="193">
        <f t="shared" si="17"/>
        <v>33880944</v>
      </c>
      <c r="CY15" s="193">
        <f>[2]Р8!D$65</f>
        <v>0</v>
      </c>
      <c r="CZ15" s="193">
        <f>[2]Р8!E$65</f>
        <v>0</v>
      </c>
      <c r="DA15" s="193">
        <f>[2]Р8!F$65</f>
        <v>0</v>
      </c>
      <c r="DB15" s="193">
        <f>[2]Р8!G$65</f>
        <v>0</v>
      </c>
      <c r="DC15" s="193">
        <f>[2]Р8!H$65</f>
        <v>0</v>
      </c>
      <c r="DD15" s="193">
        <f>[2]Р8!I$65</f>
        <v>0</v>
      </c>
      <c r="DE15" s="193">
        <f>[2]Р8!J$65</f>
        <v>0</v>
      </c>
      <c r="DF15" s="193">
        <f>[2]Р8!K$65</f>
        <v>0</v>
      </c>
      <c r="DG15" s="193">
        <f t="shared" si="18"/>
        <v>0</v>
      </c>
      <c r="DH15" s="193">
        <f t="shared" si="19"/>
        <v>0</v>
      </c>
      <c r="DI15" s="193">
        <f>[2]Р8!D$66</f>
        <v>0</v>
      </c>
      <c r="DJ15" s="193">
        <f>[2]Р8!E$66</f>
        <v>0</v>
      </c>
      <c r="DK15" s="193">
        <f>[2]Р8!F$66</f>
        <v>0</v>
      </c>
      <c r="DL15" s="193">
        <f>[2]Р8!G$66</f>
        <v>25</v>
      </c>
      <c r="DM15" s="193">
        <f>[2]Р8!H$66</f>
        <v>0</v>
      </c>
      <c r="DN15" s="193">
        <f>[2]Р8!I$66</f>
        <v>0</v>
      </c>
      <c r="DO15" s="193">
        <f>[2]Р8!J$66</f>
        <v>0</v>
      </c>
      <c r="DP15" s="193">
        <f>[2]Р8!K$66</f>
        <v>0</v>
      </c>
      <c r="DQ15" s="193">
        <f t="shared" si="20"/>
        <v>25</v>
      </c>
      <c r="DR15" s="193">
        <f t="shared" si="21"/>
        <v>0</v>
      </c>
      <c r="DS15" s="193">
        <f>[2]Р8!D$67</f>
        <v>0</v>
      </c>
      <c r="DT15" s="193">
        <f>[2]Р8!E$67</f>
        <v>0</v>
      </c>
      <c r="DU15" s="193">
        <f>[2]Р8!F$67</f>
        <v>0</v>
      </c>
      <c r="DV15" s="193">
        <f>[2]Р8!G$67</f>
        <v>0</v>
      </c>
      <c r="DW15" s="193">
        <f>[2]Р8!H$67</f>
        <v>0</v>
      </c>
      <c r="DX15" s="193">
        <f>[2]Р8!I$67</f>
        <v>0</v>
      </c>
      <c r="DY15" s="193">
        <f>[2]Р8!J$67</f>
        <v>0</v>
      </c>
      <c r="DZ15" s="193">
        <f>[2]Р8!K$67</f>
        <v>0</v>
      </c>
      <c r="EA15" s="193">
        <f t="shared" si="22"/>
        <v>0</v>
      </c>
      <c r="EB15" s="193">
        <f t="shared" si="23"/>
        <v>0</v>
      </c>
      <c r="EC15" s="193">
        <f>[2]Р8!D$68</f>
        <v>0</v>
      </c>
      <c r="ED15" s="193">
        <f>[2]Р8!E$68</f>
        <v>1</v>
      </c>
      <c r="EE15" s="193">
        <f>[2]Р8!F$68</f>
        <v>1</v>
      </c>
      <c r="EF15" s="193">
        <f>[2]Р8!G$68</f>
        <v>0</v>
      </c>
      <c r="EG15" s="193">
        <f>[2]Р8!H$68</f>
        <v>6</v>
      </c>
      <c r="EH15" s="193">
        <f>[2]Р8!I$68</f>
        <v>14</v>
      </c>
      <c r="EI15" s="193">
        <f>[2]Р8!J$68</f>
        <v>2</v>
      </c>
      <c r="EJ15" s="193">
        <f>[2]Р8!K$68</f>
        <v>0</v>
      </c>
      <c r="EK15" s="203">
        <f t="shared" si="24"/>
        <v>24</v>
      </c>
      <c r="EL15" s="193">
        <f t="shared" si="25"/>
        <v>6271896</v>
      </c>
      <c r="EM15" s="193">
        <f>[2]Р8!D$69</f>
        <v>0</v>
      </c>
      <c r="EN15" s="193">
        <f>[2]Р8!E$69</f>
        <v>0</v>
      </c>
      <c r="EO15" s="193">
        <f>[2]Р8!F$69</f>
        <v>0</v>
      </c>
      <c r="EP15" s="193">
        <f>[2]Р8!G$69</f>
        <v>0</v>
      </c>
      <c r="EQ15" s="193">
        <f>[2]Р8!H$69</f>
        <v>0</v>
      </c>
      <c r="ER15" s="193">
        <f>[2]Р8!I$69</f>
        <v>0</v>
      </c>
      <c r="ES15" s="193">
        <f>[2]Р8!J$69</f>
        <v>0</v>
      </c>
      <c r="ET15" s="193">
        <f>[2]Р8!K$69</f>
        <v>0</v>
      </c>
      <c r="EU15" s="203">
        <f t="shared" si="26"/>
        <v>0</v>
      </c>
      <c r="EV15" s="193">
        <f t="shared" si="27"/>
        <v>0</v>
      </c>
      <c r="EW15" s="205">
        <f t="shared" si="28"/>
        <v>0</v>
      </c>
      <c r="EX15" s="205">
        <f t="shared" si="28"/>
        <v>1</v>
      </c>
      <c r="EY15" s="205">
        <f t="shared" si="28"/>
        <v>25</v>
      </c>
      <c r="EZ15" s="205">
        <f t="shared" si="28"/>
        <v>167</v>
      </c>
      <c r="FA15" s="205">
        <f t="shared" si="28"/>
        <v>2787</v>
      </c>
      <c r="FB15" s="205">
        <f t="shared" si="28"/>
        <v>3167</v>
      </c>
      <c r="FC15" s="205">
        <f t="shared" si="28"/>
        <v>30</v>
      </c>
      <c r="FD15" s="205">
        <f t="shared" si="28"/>
        <v>432</v>
      </c>
      <c r="FE15" s="205">
        <f t="shared" si="28"/>
        <v>6609</v>
      </c>
      <c r="FF15" s="205">
        <f t="shared" si="28"/>
        <v>451497180</v>
      </c>
      <c r="FG15" s="193">
        <f>ОВЗ!D17</f>
        <v>0</v>
      </c>
      <c r="FH15" s="193">
        <f>ОВЗ!E17</f>
        <v>8</v>
      </c>
      <c r="FI15" s="193">
        <f>ОВЗ!F17</f>
        <v>0</v>
      </c>
      <c r="FJ15" s="193">
        <f>ОВЗ!G17</f>
        <v>0</v>
      </c>
      <c r="FK15" s="193">
        <f>ОВЗ!H17</f>
        <v>111</v>
      </c>
      <c r="FL15" s="193">
        <f>ОВЗ!I17</f>
        <v>85</v>
      </c>
      <c r="FM15" s="193">
        <f>ОВЗ!J17</f>
        <v>0</v>
      </c>
      <c r="FN15" s="193">
        <f>ОВЗ!K17</f>
        <v>0</v>
      </c>
      <c r="FO15" s="193">
        <f t="shared" si="29"/>
        <v>204</v>
      </c>
      <c r="FP15" s="193">
        <f>ОВЗ!L17</f>
        <v>30911676</v>
      </c>
      <c r="FQ15" s="205">
        <f t="shared" si="30"/>
        <v>0</v>
      </c>
      <c r="FR15" s="205">
        <f t="shared" si="30"/>
        <v>9</v>
      </c>
      <c r="FS15" s="205">
        <f t="shared" si="30"/>
        <v>25</v>
      </c>
      <c r="FT15" s="205">
        <f t="shared" si="30"/>
        <v>167</v>
      </c>
      <c r="FU15" s="205">
        <f t="shared" si="30"/>
        <v>2898</v>
      </c>
      <c r="FV15" s="205">
        <f t="shared" si="30"/>
        <v>3252</v>
      </c>
      <c r="FW15" s="205">
        <f t="shared" si="30"/>
        <v>30</v>
      </c>
      <c r="FX15" s="205">
        <f t="shared" si="30"/>
        <v>432</v>
      </c>
      <c r="FY15" s="205">
        <f t="shared" si="30"/>
        <v>6813</v>
      </c>
      <c r="FZ15" s="205">
        <f t="shared" si="30"/>
        <v>482408856</v>
      </c>
      <c r="GA15" s="205">
        <f>'Классное руководство'!D13*1000</f>
        <v>8453400</v>
      </c>
      <c r="GB15" s="206">
        <f t="shared" si="31"/>
        <v>490862256</v>
      </c>
      <c r="GC15" s="206">
        <f t="shared" si="32"/>
        <v>490862300</v>
      </c>
      <c r="GD15" s="206">
        <v>430949600</v>
      </c>
      <c r="GE15" s="207">
        <v>6843</v>
      </c>
      <c r="GF15" s="206">
        <v>494638400</v>
      </c>
      <c r="GG15" s="206">
        <f t="shared" si="34"/>
        <v>3776100</v>
      </c>
      <c r="GH15" s="179"/>
      <c r="GI15" s="179"/>
      <c r="GJ15" s="179"/>
      <c r="GK15" s="179"/>
    </row>
    <row r="16" spans="1:193" s="198" customFormat="1" ht="13.5" customHeight="1" x14ac:dyDescent="0.25">
      <c r="A16" s="200">
        <v>9</v>
      </c>
      <c r="B16" s="201" t="s">
        <v>137</v>
      </c>
      <c r="C16" s="202">
        <f>[2]Р9!D$55</f>
        <v>0</v>
      </c>
      <c r="D16" s="202">
        <f>[2]Р9!E$55</f>
        <v>55</v>
      </c>
      <c r="E16" s="202">
        <f>[2]Р9!F$55</f>
        <v>17</v>
      </c>
      <c r="F16" s="202">
        <f>[2]Р9!G$55</f>
        <v>15</v>
      </c>
      <c r="G16" s="202">
        <f>[2]Р9!H$55</f>
        <v>2548</v>
      </c>
      <c r="H16" s="202">
        <f>[2]Р9!I$55</f>
        <v>2334</v>
      </c>
      <c r="I16" s="202">
        <f>[2]Р9!J$55</f>
        <v>0</v>
      </c>
      <c r="J16" s="202">
        <f>[2]Р9!K$55</f>
        <v>181</v>
      </c>
      <c r="K16" s="203">
        <f t="shared" si="0"/>
        <v>5150</v>
      </c>
      <c r="L16" s="193">
        <f t="shared" si="1"/>
        <v>313567068</v>
      </c>
      <c r="M16" s="202">
        <f>[2]Р9!D$56</f>
        <v>0</v>
      </c>
      <c r="N16" s="202">
        <f>[2]Р9!E$56</f>
        <v>0</v>
      </c>
      <c r="O16" s="202">
        <f>[2]Р9!F$56</f>
        <v>0</v>
      </c>
      <c r="P16" s="202">
        <f>[2]Р9!G$56</f>
        <v>31</v>
      </c>
      <c r="Q16" s="202">
        <f>[2]Р9!H$56</f>
        <v>0</v>
      </c>
      <c r="R16" s="202">
        <f>[2]Р9!I$56</f>
        <v>431</v>
      </c>
      <c r="S16" s="202">
        <f>[2]Р9!J$56</f>
        <v>0</v>
      </c>
      <c r="T16" s="202">
        <f>[2]Р9!K$56</f>
        <v>73</v>
      </c>
      <c r="U16" s="193">
        <f t="shared" si="33"/>
        <v>535</v>
      </c>
      <c r="V16" s="204">
        <f t="shared" si="2"/>
        <v>43064064</v>
      </c>
      <c r="W16" s="193">
        <f>[2]Р9!D$57</f>
        <v>0</v>
      </c>
      <c r="X16" s="193">
        <f>[2]Р9!E$57</f>
        <v>168</v>
      </c>
      <c r="Y16" s="193">
        <f>[2]Р9!F$57</f>
        <v>104</v>
      </c>
      <c r="Z16" s="193">
        <f>[2]Р9!G$57</f>
        <v>36</v>
      </c>
      <c r="AA16" s="193">
        <f>[2]Р9!H$57</f>
        <v>809</v>
      </c>
      <c r="AB16" s="193">
        <f>[2]Р9!I$57</f>
        <v>696</v>
      </c>
      <c r="AC16" s="193">
        <f>[2]Р9!J$57</f>
        <v>0</v>
      </c>
      <c r="AD16" s="193">
        <f>[2]Р9!K$57</f>
        <v>0</v>
      </c>
      <c r="AE16" s="193">
        <f t="shared" si="3"/>
        <v>1813</v>
      </c>
      <c r="AF16" s="193">
        <f t="shared" si="4"/>
        <v>108415080</v>
      </c>
      <c r="AG16" s="193">
        <f>[2]Р9!D$58</f>
        <v>0</v>
      </c>
      <c r="AH16" s="193">
        <f>[2]Р9!E$58</f>
        <v>0</v>
      </c>
      <c r="AI16" s="193">
        <f>[2]Р9!F$58</f>
        <v>0</v>
      </c>
      <c r="AJ16" s="193">
        <f>[2]Р9!G$58</f>
        <v>0</v>
      </c>
      <c r="AK16" s="193">
        <f>[2]Р9!H$58</f>
        <v>0</v>
      </c>
      <c r="AL16" s="193">
        <f>[2]Р9!I$58</f>
        <v>0</v>
      </c>
      <c r="AM16" s="193">
        <f>[2]Р9!J$58</f>
        <v>0</v>
      </c>
      <c r="AN16" s="193">
        <f>[2]Р9!K$58</f>
        <v>0</v>
      </c>
      <c r="AO16" s="193">
        <f t="shared" si="5"/>
        <v>0</v>
      </c>
      <c r="AP16" s="193">
        <f t="shared" si="6"/>
        <v>0</v>
      </c>
      <c r="AQ16" s="193">
        <f>[2]Р9!D$59</f>
        <v>0</v>
      </c>
      <c r="AR16" s="193">
        <f>[2]Р9!E$59</f>
        <v>17</v>
      </c>
      <c r="AS16" s="193">
        <f>[2]Р9!F$59</f>
        <v>0</v>
      </c>
      <c r="AT16" s="193">
        <f>[2]Р9!G$59</f>
        <v>0</v>
      </c>
      <c r="AU16" s="193">
        <f>[2]Р9!H$59</f>
        <v>83</v>
      </c>
      <c r="AV16" s="193">
        <f>[2]Р9!I$59</f>
        <v>61</v>
      </c>
      <c r="AW16" s="193">
        <f>[2]Р9!J$59</f>
        <v>0</v>
      </c>
      <c r="AX16" s="193">
        <f>[2]Р9!K$59</f>
        <v>0</v>
      </c>
      <c r="AY16" s="193">
        <f t="shared" si="7"/>
        <v>161</v>
      </c>
      <c r="AZ16" s="193">
        <f t="shared" si="8"/>
        <v>15329616</v>
      </c>
      <c r="BA16" s="193">
        <f>[2]Р9!D$60</f>
        <v>0</v>
      </c>
      <c r="BB16" s="193">
        <f>[2]Р9!E$60</f>
        <v>0</v>
      </c>
      <c r="BC16" s="193">
        <f>[2]Р9!F$60</f>
        <v>0</v>
      </c>
      <c r="BD16" s="193">
        <f>[2]Р9!G$60</f>
        <v>0</v>
      </c>
      <c r="BE16" s="193">
        <f>[2]Р9!H$60</f>
        <v>0</v>
      </c>
      <c r="BF16" s="193">
        <f>[2]Р9!I$60</f>
        <v>0</v>
      </c>
      <c r="BG16" s="193">
        <f>[2]Р9!J$60</f>
        <v>0</v>
      </c>
      <c r="BH16" s="193">
        <f>[2]Р9!K$60</f>
        <v>0</v>
      </c>
      <c r="BI16" s="193">
        <f t="shared" si="9"/>
        <v>0</v>
      </c>
      <c r="BJ16" s="193">
        <f t="shared" si="10"/>
        <v>0</v>
      </c>
      <c r="BK16" s="193">
        <f>[2]Р9!D61</f>
        <v>0</v>
      </c>
      <c r="BL16" s="193">
        <f>[2]Р9!E61</f>
        <v>0</v>
      </c>
      <c r="BM16" s="193">
        <f>[2]Р9!F61</f>
        <v>0</v>
      </c>
      <c r="BN16" s="193">
        <f>[2]Р9!G61</f>
        <v>0</v>
      </c>
      <c r="BO16" s="193">
        <f>[2]Р9!H61</f>
        <v>0</v>
      </c>
      <c r="BP16" s="193">
        <f>[2]Р9!I61</f>
        <v>0</v>
      </c>
      <c r="BQ16" s="193">
        <f>[2]Р9!J61</f>
        <v>0</v>
      </c>
      <c r="BR16" s="193">
        <f>[2]Р9!K61</f>
        <v>0</v>
      </c>
      <c r="BS16" s="193">
        <f>[2]Р9!L61</f>
        <v>0</v>
      </c>
      <c r="BT16" s="193">
        <f t="shared" si="11"/>
        <v>0</v>
      </c>
      <c r="BU16" s="193">
        <f>[2]Р9!D62</f>
        <v>0</v>
      </c>
      <c r="BV16" s="193">
        <f>[2]Р9!E62</f>
        <v>0</v>
      </c>
      <c r="BW16" s="193">
        <f>[2]Р9!F62</f>
        <v>0</v>
      </c>
      <c r="BX16" s="193">
        <f>[2]Р9!G62</f>
        <v>0</v>
      </c>
      <c r="BY16" s="193">
        <f>[2]Р9!H62</f>
        <v>0</v>
      </c>
      <c r="BZ16" s="193">
        <f>[2]Р9!I62</f>
        <v>0</v>
      </c>
      <c r="CA16" s="193">
        <f>[2]Р9!J62</f>
        <v>0</v>
      </c>
      <c r="CB16" s="193">
        <f>[2]Р9!K62</f>
        <v>0</v>
      </c>
      <c r="CC16" s="193">
        <f t="shared" si="12"/>
        <v>0</v>
      </c>
      <c r="CD16" s="193">
        <f t="shared" si="13"/>
        <v>0</v>
      </c>
      <c r="CE16" s="193">
        <f>[2]Р9!D63</f>
        <v>0</v>
      </c>
      <c r="CF16" s="193">
        <f>[2]Р9!E63</f>
        <v>21</v>
      </c>
      <c r="CG16" s="193">
        <f>[2]Р9!F63</f>
        <v>14</v>
      </c>
      <c r="CH16" s="193">
        <f>[2]Р9!G63</f>
        <v>0</v>
      </c>
      <c r="CI16" s="193">
        <f>[2]Р9!H63</f>
        <v>166</v>
      </c>
      <c r="CJ16" s="193">
        <f>[2]Р9!I63</f>
        <v>155</v>
      </c>
      <c r="CK16" s="193">
        <f>[2]Р9!J63</f>
        <v>0</v>
      </c>
      <c r="CL16" s="193">
        <f>[2]Р9!K63</f>
        <v>0</v>
      </c>
      <c r="CM16" s="193">
        <f t="shared" si="14"/>
        <v>356</v>
      </c>
      <c r="CN16" s="193">
        <f t="shared" si="15"/>
        <v>37215384</v>
      </c>
      <c r="CO16" s="193">
        <f>[2]Р9!D64</f>
        <v>0</v>
      </c>
      <c r="CP16" s="193">
        <f>[2]Р9!E64</f>
        <v>0</v>
      </c>
      <c r="CQ16" s="193">
        <f>[2]Р9!F64</f>
        <v>0</v>
      </c>
      <c r="CR16" s="193">
        <f>[2]Р9!G64</f>
        <v>0</v>
      </c>
      <c r="CS16" s="193">
        <f>[2]Р9!H64</f>
        <v>0</v>
      </c>
      <c r="CT16" s="193">
        <f>[2]Р9!I64</f>
        <v>0</v>
      </c>
      <c r="CU16" s="193">
        <f>[2]Р9!J64</f>
        <v>0</v>
      </c>
      <c r="CV16" s="193">
        <f>[2]Р9!K64</f>
        <v>0</v>
      </c>
      <c r="CW16" s="193">
        <f t="shared" si="16"/>
        <v>0</v>
      </c>
      <c r="CX16" s="193">
        <f t="shared" si="17"/>
        <v>0</v>
      </c>
      <c r="CY16" s="193">
        <f>[2]Р9!D$65</f>
        <v>0</v>
      </c>
      <c r="CZ16" s="193">
        <f>[2]Р9!E$65</f>
        <v>8</v>
      </c>
      <c r="DA16" s="193">
        <f>[2]Р9!F$65</f>
        <v>0</v>
      </c>
      <c r="DB16" s="193">
        <f>[2]Р9!G$65</f>
        <v>0</v>
      </c>
      <c r="DC16" s="193">
        <f>[2]Р9!H$65</f>
        <v>70</v>
      </c>
      <c r="DD16" s="193">
        <f>[2]Р9!I$65</f>
        <v>38</v>
      </c>
      <c r="DE16" s="193">
        <f>[2]Р9!J$65</f>
        <v>0</v>
      </c>
      <c r="DF16" s="193">
        <f>[2]Р9!K$65</f>
        <v>0</v>
      </c>
      <c r="DG16" s="193">
        <f t="shared" si="18"/>
        <v>116</v>
      </c>
      <c r="DH16" s="193">
        <f t="shared" si="19"/>
        <v>24334968</v>
      </c>
      <c r="DI16" s="193">
        <f>[2]Р9!D$66</f>
        <v>0</v>
      </c>
      <c r="DJ16" s="193">
        <f>[2]Р9!E$66</f>
        <v>10</v>
      </c>
      <c r="DK16" s="193">
        <f>[2]Р9!F$66</f>
        <v>25</v>
      </c>
      <c r="DL16" s="193">
        <f>[2]Р9!G$66</f>
        <v>0</v>
      </c>
      <c r="DM16" s="193">
        <f>[2]Р9!H$66</f>
        <v>0</v>
      </c>
      <c r="DN16" s="193">
        <f>[2]Р9!I$66</f>
        <v>0</v>
      </c>
      <c r="DO16" s="193">
        <f>[2]Р9!J$66</f>
        <v>0</v>
      </c>
      <c r="DP16" s="193">
        <f>[2]Р9!K$66</f>
        <v>0</v>
      </c>
      <c r="DQ16" s="193">
        <f t="shared" si="20"/>
        <v>35</v>
      </c>
      <c r="DR16" s="193">
        <f t="shared" si="21"/>
        <v>1338660</v>
      </c>
      <c r="DS16" s="193">
        <f>[2]Р9!D$67</f>
        <v>0</v>
      </c>
      <c r="DT16" s="193">
        <f>[2]Р9!E$67</f>
        <v>0</v>
      </c>
      <c r="DU16" s="193">
        <f>[2]Р9!F$67</f>
        <v>0</v>
      </c>
      <c r="DV16" s="193">
        <f>[2]Р9!G$67</f>
        <v>0</v>
      </c>
      <c r="DW16" s="193">
        <f>[2]Р9!H$67</f>
        <v>0</v>
      </c>
      <c r="DX16" s="193">
        <f>[2]Р9!I$67</f>
        <v>0</v>
      </c>
      <c r="DY16" s="193">
        <f>[2]Р9!J$67</f>
        <v>0</v>
      </c>
      <c r="DZ16" s="193">
        <f>[2]Р9!K$67</f>
        <v>0</v>
      </c>
      <c r="EA16" s="193">
        <f t="shared" si="22"/>
        <v>0</v>
      </c>
      <c r="EB16" s="193">
        <f t="shared" si="23"/>
        <v>0</v>
      </c>
      <c r="EC16" s="193">
        <f>[2]Р9!D$68</f>
        <v>0</v>
      </c>
      <c r="ED16" s="193">
        <f>[2]Р9!E$68</f>
        <v>7</v>
      </c>
      <c r="EE16" s="193">
        <f>[2]Р9!F$68</f>
        <v>10</v>
      </c>
      <c r="EF16" s="193">
        <f>[2]Р9!G$68</f>
        <v>0</v>
      </c>
      <c r="EG16" s="193">
        <f>[2]Р9!H$68</f>
        <v>67</v>
      </c>
      <c r="EH16" s="193">
        <f>[2]Р9!I$68</f>
        <v>74</v>
      </c>
      <c r="EI16" s="193">
        <f>[2]Р9!J$68</f>
        <v>14</v>
      </c>
      <c r="EJ16" s="193">
        <f>[2]Р9!K$68</f>
        <v>0</v>
      </c>
      <c r="EK16" s="203">
        <f t="shared" si="24"/>
        <v>172</v>
      </c>
      <c r="EL16" s="193">
        <f t="shared" si="25"/>
        <v>43538076</v>
      </c>
      <c r="EM16" s="193">
        <f>[2]Р9!D$69</f>
        <v>0</v>
      </c>
      <c r="EN16" s="193">
        <f>[2]Р9!E$69</f>
        <v>5</v>
      </c>
      <c r="EO16" s="193">
        <f>[2]Р9!F$69</f>
        <v>1</v>
      </c>
      <c r="EP16" s="193">
        <f>[2]Р9!G$69</f>
        <v>0</v>
      </c>
      <c r="EQ16" s="193">
        <f>[2]Р9!H$69</f>
        <v>2</v>
      </c>
      <c r="ER16" s="193">
        <f>[2]Р9!I$69</f>
        <v>3</v>
      </c>
      <c r="ES16" s="193">
        <f>[2]Р9!J$69</f>
        <v>3</v>
      </c>
      <c r="ET16" s="193">
        <f>[2]Р9!K$69</f>
        <v>0</v>
      </c>
      <c r="EU16" s="203">
        <f t="shared" si="26"/>
        <v>14</v>
      </c>
      <c r="EV16" s="193">
        <f t="shared" si="27"/>
        <v>200208</v>
      </c>
      <c r="EW16" s="205">
        <f t="shared" si="28"/>
        <v>0</v>
      </c>
      <c r="EX16" s="205">
        <f t="shared" si="28"/>
        <v>291</v>
      </c>
      <c r="EY16" s="205">
        <f t="shared" si="28"/>
        <v>171</v>
      </c>
      <c r="EZ16" s="205">
        <f t="shared" si="28"/>
        <v>82</v>
      </c>
      <c r="FA16" s="205">
        <f t="shared" si="28"/>
        <v>3745</v>
      </c>
      <c r="FB16" s="205">
        <f t="shared" si="28"/>
        <v>3792</v>
      </c>
      <c r="FC16" s="205">
        <f t="shared" si="28"/>
        <v>17</v>
      </c>
      <c r="FD16" s="205">
        <f t="shared" si="28"/>
        <v>254</v>
      </c>
      <c r="FE16" s="205">
        <f t="shared" si="28"/>
        <v>8352</v>
      </c>
      <c r="FF16" s="205">
        <f t="shared" si="28"/>
        <v>587003124</v>
      </c>
      <c r="FG16" s="193">
        <f>ОВЗ!D18</f>
        <v>0</v>
      </c>
      <c r="FH16" s="193">
        <f>ОВЗ!E18</f>
        <v>0</v>
      </c>
      <c r="FI16" s="193">
        <f>ОВЗ!F18</f>
        <v>0</v>
      </c>
      <c r="FJ16" s="193">
        <f>ОВЗ!G18</f>
        <v>0</v>
      </c>
      <c r="FK16" s="193">
        <f>ОВЗ!H18</f>
        <v>34</v>
      </c>
      <c r="FL16" s="193">
        <f>ОВЗ!I18</f>
        <v>0</v>
      </c>
      <c r="FM16" s="193">
        <f>ОВЗ!J18</f>
        <v>0</v>
      </c>
      <c r="FN16" s="193">
        <f>ОВЗ!K18</f>
        <v>0</v>
      </c>
      <c r="FO16" s="193">
        <f t="shared" si="29"/>
        <v>34</v>
      </c>
      <c r="FP16" s="193">
        <f>ОВЗ!L18</f>
        <v>2078292</v>
      </c>
      <c r="FQ16" s="205">
        <f t="shared" si="30"/>
        <v>0</v>
      </c>
      <c r="FR16" s="205">
        <f t="shared" si="30"/>
        <v>291</v>
      </c>
      <c r="FS16" s="205">
        <f t="shared" si="30"/>
        <v>171</v>
      </c>
      <c r="FT16" s="205">
        <f t="shared" si="30"/>
        <v>82</v>
      </c>
      <c r="FU16" s="205">
        <f t="shared" si="30"/>
        <v>3779</v>
      </c>
      <c r="FV16" s="205">
        <f t="shared" si="30"/>
        <v>3792</v>
      </c>
      <c r="FW16" s="205">
        <f t="shared" si="30"/>
        <v>17</v>
      </c>
      <c r="FX16" s="205">
        <f t="shared" si="30"/>
        <v>254</v>
      </c>
      <c r="FY16" s="205">
        <f t="shared" si="30"/>
        <v>8386</v>
      </c>
      <c r="FZ16" s="205">
        <f t="shared" si="30"/>
        <v>589081416</v>
      </c>
      <c r="GA16" s="205">
        <f>'Классное руководство'!D14*1000</f>
        <v>9633100.0000000019</v>
      </c>
      <c r="GB16" s="206">
        <f t="shared" si="31"/>
        <v>598714516</v>
      </c>
      <c r="GC16" s="206">
        <f t="shared" si="32"/>
        <v>598714500</v>
      </c>
      <c r="GD16" s="206">
        <v>542456300</v>
      </c>
      <c r="GE16" s="207">
        <v>8768</v>
      </c>
      <c r="GF16" s="206">
        <v>629695200</v>
      </c>
      <c r="GG16" s="206">
        <f t="shared" si="34"/>
        <v>30980700</v>
      </c>
      <c r="GH16" s="179"/>
      <c r="GI16" s="179"/>
      <c r="GJ16" s="179"/>
      <c r="GK16" s="179"/>
    </row>
    <row r="17" spans="1:193" s="198" customFormat="1" ht="15" customHeight="1" x14ac:dyDescent="0.25">
      <c r="A17" s="200">
        <v>10</v>
      </c>
      <c r="B17" s="201" t="s">
        <v>138</v>
      </c>
      <c r="C17" s="202">
        <f>[2]Р10!D$55</f>
        <v>0</v>
      </c>
      <c r="D17" s="202">
        <f>[2]Р10!E$55</f>
        <v>0</v>
      </c>
      <c r="E17" s="202">
        <f>[2]Р10!F$55</f>
        <v>0</v>
      </c>
      <c r="F17" s="202">
        <f>[2]Р10!G$55</f>
        <v>74</v>
      </c>
      <c r="G17" s="202">
        <f>[2]Р10!H$55</f>
        <v>850</v>
      </c>
      <c r="H17" s="202">
        <f>[2]Р10!I$55</f>
        <v>867</v>
      </c>
      <c r="I17" s="202">
        <f>[2]Р10!J$55</f>
        <v>2</v>
      </c>
      <c r="J17" s="202">
        <f>[2]Р10!K$55</f>
        <v>1</v>
      </c>
      <c r="K17" s="203">
        <f t="shared" si="0"/>
        <v>1794</v>
      </c>
      <c r="L17" s="193">
        <f t="shared" si="1"/>
        <v>109226172</v>
      </c>
      <c r="M17" s="202">
        <f>[2]Р10!D$56</f>
        <v>0</v>
      </c>
      <c r="N17" s="202">
        <f>[2]Р10!E$56</f>
        <v>0</v>
      </c>
      <c r="O17" s="202">
        <f>[2]Р10!F$56</f>
        <v>0</v>
      </c>
      <c r="P17" s="202">
        <f>[2]Р10!G$56</f>
        <v>0</v>
      </c>
      <c r="Q17" s="202">
        <f>[2]Р10!H$56</f>
        <v>0</v>
      </c>
      <c r="R17" s="202">
        <f>[2]Р10!I$56</f>
        <v>211</v>
      </c>
      <c r="S17" s="202">
        <f>[2]Р10!J$56</f>
        <v>75</v>
      </c>
      <c r="T17" s="202">
        <f>[2]Р10!K$56</f>
        <v>0</v>
      </c>
      <c r="U17" s="193">
        <f t="shared" si="33"/>
        <v>286</v>
      </c>
      <c r="V17" s="204">
        <f t="shared" si="2"/>
        <v>23844624</v>
      </c>
      <c r="W17" s="193">
        <f>[2]Р10!D$57</f>
        <v>0</v>
      </c>
      <c r="X17" s="193">
        <f>[2]Р10!E$57</f>
        <v>0</v>
      </c>
      <c r="Y17" s="193">
        <f>[2]Р10!F$57</f>
        <v>0</v>
      </c>
      <c r="Z17" s="193">
        <f>[2]Р10!G$57</f>
        <v>0</v>
      </c>
      <c r="AA17" s="193">
        <f>[2]Р10!H$57</f>
        <v>0</v>
      </c>
      <c r="AB17" s="193">
        <f>[2]Р10!I$57</f>
        <v>0</v>
      </c>
      <c r="AC17" s="193">
        <f>[2]Р10!J$57</f>
        <v>0</v>
      </c>
      <c r="AD17" s="193">
        <f>[2]Р10!K$57</f>
        <v>0</v>
      </c>
      <c r="AE17" s="193">
        <f t="shared" si="3"/>
        <v>0</v>
      </c>
      <c r="AF17" s="193">
        <f t="shared" si="4"/>
        <v>0</v>
      </c>
      <c r="AG17" s="193">
        <f>[2]Р10!D$58</f>
        <v>0</v>
      </c>
      <c r="AH17" s="193">
        <f>[2]Р10!E$58</f>
        <v>0</v>
      </c>
      <c r="AI17" s="193">
        <f>[2]Р10!F$58</f>
        <v>0</v>
      </c>
      <c r="AJ17" s="193">
        <f>[2]Р10!G$58</f>
        <v>0</v>
      </c>
      <c r="AK17" s="193">
        <f>[2]Р10!H$58</f>
        <v>0</v>
      </c>
      <c r="AL17" s="193">
        <f>[2]Р10!I$58</f>
        <v>0</v>
      </c>
      <c r="AM17" s="193">
        <f>[2]Р10!J$58</f>
        <v>0</v>
      </c>
      <c r="AN17" s="193">
        <f>[2]Р10!K$58</f>
        <v>0</v>
      </c>
      <c r="AO17" s="193">
        <f t="shared" si="5"/>
        <v>0</v>
      </c>
      <c r="AP17" s="193">
        <f t="shared" si="6"/>
        <v>0</v>
      </c>
      <c r="AQ17" s="193">
        <f>[2]Р10!D$59</f>
        <v>0</v>
      </c>
      <c r="AR17" s="193">
        <f>[2]Р10!E$59</f>
        <v>0</v>
      </c>
      <c r="AS17" s="193">
        <f>[2]Р10!F$59</f>
        <v>0</v>
      </c>
      <c r="AT17" s="193">
        <f>[2]Р10!G$59</f>
        <v>0</v>
      </c>
      <c r="AU17" s="193">
        <f>[2]Р10!H$59</f>
        <v>0</v>
      </c>
      <c r="AV17" s="193">
        <f>[2]Р10!I$59</f>
        <v>0</v>
      </c>
      <c r="AW17" s="193">
        <f>[2]Р10!J$59</f>
        <v>0</v>
      </c>
      <c r="AX17" s="193">
        <f>[2]Р10!K$59</f>
        <v>0</v>
      </c>
      <c r="AY17" s="193">
        <f t="shared" si="7"/>
        <v>0</v>
      </c>
      <c r="AZ17" s="193">
        <f t="shared" si="8"/>
        <v>0</v>
      </c>
      <c r="BA17" s="193">
        <f>[2]Р10!D$60</f>
        <v>0</v>
      </c>
      <c r="BB17" s="193">
        <f>[2]Р10!E$60</f>
        <v>0</v>
      </c>
      <c r="BC17" s="193">
        <f>[2]Р10!F$60</f>
        <v>0</v>
      </c>
      <c r="BD17" s="193">
        <f>[2]Р10!G$60</f>
        <v>0</v>
      </c>
      <c r="BE17" s="193">
        <f>[2]Р10!H$60</f>
        <v>0</v>
      </c>
      <c r="BF17" s="193">
        <f>[2]Р10!I$60</f>
        <v>0</v>
      </c>
      <c r="BG17" s="193">
        <f>[2]Р10!J$60</f>
        <v>0</v>
      </c>
      <c r="BH17" s="193">
        <f>[2]Р10!K$60</f>
        <v>0</v>
      </c>
      <c r="BI17" s="193">
        <f t="shared" si="9"/>
        <v>0</v>
      </c>
      <c r="BJ17" s="193">
        <f t="shared" si="10"/>
        <v>0</v>
      </c>
      <c r="BK17" s="193">
        <f>[2]Р10!D61</f>
        <v>0</v>
      </c>
      <c r="BL17" s="193">
        <f>[2]Р10!E61</f>
        <v>0</v>
      </c>
      <c r="BM17" s="193">
        <f>[2]Р10!F61</f>
        <v>0</v>
      </c>
      <c r="BN17" s="193">
        <f>[2]Р10!G61</f>
        <v>0</v>
      </c>
      <c r="BO17" s="193">
        <f>[2]Р10!H61</f>
        <v>0</v>
      </c>
      <c r="BP17" s="193">
        <f>[2]Р10!I61</f>
        <v>0</v>
      </c>
      <c r="BQ17" s="193">
        <f>[2]Р10!J61</f>
        <v>0</v>
      </c>
      <c r="BR17" s="193">
        <f>[2]Р10!K61</f>
        <v>0</v>
      </c>
      <c r="BS17" s="193">
        <f>[2]Р10!L61</f>
        <v>0</v>
      </c>
      <c r="BT17" s="193">
        <f t="shared" si="11"/>
        <v>0</v>
      </c>
      <c r="BU17" s="193">
        <f>[2]Р10!D62</f>
        <v>0</v>
      </c>
      <c r="BV17" s="193">
        <f>[2]Р10!E62</f>
        <v>0</v>
      </c>
      <c r="BW17" s="193">
        <f>[2]Р10!F62</f>
        <v>0</v>
      </c>
      <c r="BX17" s="193">
        <f>[2]Р10!G62</f>
        <v>0</v>
      </c>
      <c r="BY17" s="193">
        <f>[2]Р10!H62</f>
        <v>65</v>
      </c>
      <c r="BZ17" s="193">
        <f>[2]Р10!I62</f>
        <v>82</v>
      </c>
      <c r="CA17" s="193">
        <f>[2]Р10!J62</f>
        <v>0</v>
      </c>
      <c r="CB17" s="193">
        <f>[2]Р10!K62</f>
        <v>45</v>
      </c>
      <c r="CC17" s="193">
        <f t="shared" si="12"/>
        <v>192</v>
      </c>
      <c r="CD17" s="193">
        <f t="shared" si="13"/>
        <v>19275240</v>
      </c>
      <c r="CE17" s="193">
        <f>[2]Р10!D63</f>
        <v>0</v>
      </c>
      <c r="CF17" s="193">
        <f>[2]Р10!E63</f>
        <v>16</v>
      </c>
      <c r="CG17" s="193">
        <f>[2]Р10!F63</f>
        <v>0</v>
      </c>
      <c r="CH17" s="193">
        <f>[2]Р10!G63</f>
        <v>0</v>
      </c>
      <c r="CI17" s="193">
        <f>[2]Р10!H63</f>
        <v>83</v>
      </c>
      <c r="CJ17" s="193">
        <f>[2]Р10!I63</f>
        <v>105</v>
      </c>
      <c r="CK17" s="193">
        <f>[2]Р10!J63</f>
        <v>0</v>
      </c>
      <c r="CL17" s="193">
        <f>[2]Р10!K63</f>
        <v>2</v>
      </c>
      <c r="CM17" s="193">
        <f t="shared" si="14"/>
        <v>206</v>
      </c>
      <c r="CN17" s="193">
        <f t="shared" si="15"/>
        <v>22033980</v>
      </c>
      <c r="CO17" s="193">
        <f>[2]Р10!D64</f>
        <v>0</v>
      </c>
      <c r="CP17" s="193">
        <f>[2]Р10!E64</f>
        <v>0</v>
      </c>
      <c r="CQ17" s="193">
        <f>[2]Р10!F64</f>
        <v>0</v>
      </c>
      <c r="CR17" s="193">
        <f>[2]Р10!G64</f>
        <v>0</v>
      </c>
      <c r="CS17" s="193">
        <f>[2]Р10!H64</f>
        <v>0</v>
      </c>
      <c r="CT17" s="193">
        <f>[2]Р10!I64</f>
        <v>0</v>
      </c>
      <c r="CU17" s="193">
        <f>[2]Р10!J64</f>
        <v>0</v>
      </c>
      <c r="CV17" s="193">
        <f>[2]Р10!K64</f>
        <v>0</v>
      </c>
      <c r="CW17" s="193">
        <f t="shared" si="16"/>
        <v>0</v>
      </c>
      <c r="CX17" s="193">
        <f t="shared" si="17"/>
        <v>0</v>
      </c>
      <c r="CY17" s="193">
        <f>[2]Р10!D$65</f>
        <v>0</v>
      </c>
      <c r="CZ17" s="193">
        <f>[2]Р10!E$65</f>
        <v>0</v>
      </c>
      <c r="DA17" s="193">
        <f>[2]Р10!F$65</f>
        <v>0</v>
      </c>
      <c r="DB17" s="193">
        <f>[2]Р10!G$65</f>
        <v>0</v>
      </c>
      <c r="DC17" s="193">
        <f>[2]Р10!H$65</f>
        <v>15</v>
      </c>
      <c r="DD17" s="193">
        <f>[2]Р10!I$65</f>
        <v>0</v>
      </c>
      <c r="DE17" s="193">
        <f>[2]Р10!J$65</f>
        <v>0</v>
      </c>
      <c r="DF17" s="193">
        <f>[2]Р10!K$65</f>
        <v>0</v>
      </c>
      <c r="DG17" s="193">
        <f t="shared" si="18"/>
        <v>15</v>
      </c>
      <c r="DH17" s="193">
        <f t="shared" si="19"/>
        <v>2731680</v>
      </c>
      <c r="DI17" s="193">
        <f>[2]Р10!D$66</f>
        <v>0</v>
      </c>
      <c r="DJ17" s="193">
        <f>[2]Р10!E$66</f>
        <v>0</v>
      </c>
      <c r="DK17" s="193">
        <f>[2]Р10!F$66</f>
        <v>36</v>
      </c>
      <c r="DL17" s="193">
        <f>[2]Р10!G$66</f>
        <v>0</v>
      </c>
      <c r="DM17" s="193">
        <f>[2]Р10!H$66</f>
        <v>0</v>
      </c>
      <c r="DN17" s="193">
        <f>[2]Р10!I$66</f>
        <v>0</v>
      </c>
      <c r="DO17" s="193">
        <f>[2]Р10!J$66</f>
        <v>9</v>
      </c>
      <c r="DP17" s="193">
        <f>[2]Р10!K$66</f>
        <v>0</v>
      </c>
      <c r="DQ17" s="193">
        <f t="shared" si="20"/>
        <v>45</v>
      </c>
      <c r="DR17" s="193">
        <f t="shared" si="21"/>
        <v>1729620</v>
      </c>
      <c r="DS17" s="193">
        <f>[2]Р10!D$67</f>
        <v>0</v>
      </c>
      <c r="DT17" s="193">
        <f>[2]Р10!E$67</f>
        <v>0</v>
      </c>
      <c r="DU17" s="193">
        <f>[2]Р10!F$67</f>
        <v>0</v>
      </c>
      <c r="DV17" s="193">
        <f>[2]Р10!G$67</f>
        <v>0</v>
      </c>
      <c r="DW17" s="193">
        <f>[2]Р10!H$67</f>
        <v>0</v>
      </c>
      <c r="DX17" s="193">
        <f>[2]Р10!I$67</f>
        <v>0</v>
      </c>
      <c r="DY17" s="193">
        <f>[2]Р10!J$67</f>
        <v>0</v>
      </c>
      <c r="DZ17" s="193">
        <f>[2]Р10!K$67</f>
        <v>0</v>
      </c>
      <c r="EA17" s="193">
        <f t="shared" si="22"/>
        <v>0</v>
      </c>
      <c r="EB17" s="193">
        <f t="shared" si="23"/>
        <v>0</v>
      </c>
      <c r="EC17" s="193">
        <f>[2]Р10!D$68</f>
        <v>0</v>
      </c>
      <c r="ED17" s="193">
        <f>[2]Р10!E$68</f>
        <v>0</v>
      </c>
      <c r="EE17" s="193">
        <f>[2]Р10!F$68</f>
        <v>0</v>
      </c>
      <c r="EF17" s="193">
        <f>[2]Р10!G$68</f>
        <v>0</v>
      </c>
      <c r="EG17" s="193">
        <f>[2]Р10!H$68</f>
        <v>0</v>
      </c>
      <c r="EH17" s="193">
        <f>[2]Р10!I$68</f>
        <v>0</v>
      </c>
      <c r="EI17" s="193">
        <f>[2]Р10!J$68</f>
        <v>0</v>
      </c>
      <c r="EJ17" s="193">
        <f>[2]Р10!K$68</f>
        <v>0</v>
      </c>
      <c r="EK17" s="203">
        <f t="shared" si="24"/>
        <v>0</v>
      </c>
      <c r="EL17" s="193">
        <f t="shared" si="25"/>
        <v>0</v>
      </c>
      <c r="EM17" s="193">
        <f>[2]Р10!D$69</f>
        <v>0</v>
      </c>
      <c r="EN17" s="193">
        <f>[2]Р10!E$69</f>
        <v>0</v>
      </c>
      <c r="EO17" s="193">
        <f>[2]Р10!F$69</f>
        <v>0</v>
      </c>
      <c r="EP17" s="193">
        <f>[2]Р10!G$69</f>
        <v>0</v>
      </c>
      <c r="EQ17" s="193">
        <f>[2]Р10!H$69</f>
        <v>0</v>
      </c>
      <c r="ER17" s="193">
        <f>[2]Р10!I$69</f>
        <v>0</v>
      </c>
      <c r="ES17" s="193">
        <f>[2]Р10!J$69</f>
        <v>0</v>
      </c>
      <c r="ET17" s="193">
        <f>[2]Р10!K$69</f>
        <v>0</v>
      </c>
      <c r="EU17" s="203">
        <f t="shared" si="26"/>
        <v>0</v>
      </c>
      <c r="EV17" s="193">
        <f t="shared" si="27"/>
        <v>0</v>
      </c>
      <c r="EW17" s="205">
        <f t="shared" si="28"/>
        <v>0</v>
      </c>
      <c r="EX17" s="205">
        <f t="shared" si="28"/>
        <v>16</v>
      </c>
      <c r="EY17" s="205">
        <f t="shared" si="28"/>
        <v>36</v>
      </c>
      <c r="EZ17" s="205">
        <f t="shared" si="28"/>
        <v>74</v>
      </c>
      <c r="FA17" s="205">
        <f t="shared" si="28"/>
        <v>1013</v>
      </c>
      <c r="FB17" s="205">
        <f t="shared" si="28"/>
        <v>1265</v>
      </c>
      <c r="FC17" s="205">
        <f t="shared" si="28"/>
        <v>86</v>
      </c>
      <c r="FD17" s="205">
        <f t="shared" si="28"/>
        <v>48</v>
      </c>
      <c r="FE17" s="205">
        <f t="shared" si="28"/>
        <v>2538</v>
      </c>
      <c r="FF17" s="205">
        <f t="shared" si="28"/>
        <v>178841316</v>
      </c>
      <c r="FG17" s="193">
        <f>ОВЗ!D19</f>
        <v>3</v>
      </c>
      <c r="FH17" s="193">
        <f>ОВЗ!E19</f>
        <v>57</v>
      </c>
      <c r="FI17" s="193">
        <f>ОВЗ!F19</f>
        <v>0</v>
      </c>
      <c r="FJ17" s="193">
        <f>ОВЗ!G19</f>
        <v>0</v>
      </c>
      <c r="FK17" s="193">
        <f>ОВЗ!H19</f>
        <v>116</v>
      </c>
      <c r="FL17" s="193">
        <f>ОВЗ!I19</f>
        <v>53</v>
      </c>
      <c r="FM17" s="193">
        <f>ОВЗ!J19</f>
        <v>0</v>
      </c>
      <c r="FN17" s="193">
        <f>ОВЗ!K19</f>
        <v>0</v>
      </c>
      <c r="FO17" s="193">
        <f t="shared" si="29"/>
        <v>229</v>
      </c>
      <c r="FP17" s="193">
        <f>ОВЗ!L19</f>
        <v>28931184</v>
      </c>
      <c r="FQ17" s="205">
        <f t="shared" si="30"/>
        <v>3</v>
      </c>
      <c r="FR17" s="205">
        <f t="shared" si="30"/>
        <v>73</v>
      </c>
      <c r="FS17" s="205">
        <f t="shared" si="30"/>
        <v>36</v>
      </c>
      <c r="FT17" s="205">
        <f t="shared" si="30"/>
        <v>74</v>
      </c>
      <c r="FU17" s="205">
        <f t="shared" si="30"/>
        <v>1129</v>
      </c>
      <c r="FV17" s="205">
        <f t="shared" si="30"/>
        <v>1318</v>
      </c>
      <c r="FW17" s="205">
        <f t="shared" si="30"/>
        <v>86</v>
      </c>
      <c r="FX17" s="205">
        <f t="shared" si="30"/>
        <v>48</v>
      </c>
      <c r="FY17" s="205">
        <f t="shared" si="30"/>
        <v>2767</v>
      </c>
      <c r="FZ17" s="205">
        <f t="shared" si="30"/>
        <v>207772500</v>
      </c>
      <c r="GA17" s="205">
        <f>'Классное руководство'!D15*1000</f>
        <v>3749200</v>
      </c>
      <c r="GB17" s="206">
        <f t="shared" si="31"/>
        <v>211521700</v>
      </c>
      <c r="GC17" s="206">
        <f t="shared" si="32"/>
        <v>211521700</v>
      </c>
      <c r="GD17" s="206">
        <v>198588600</v>
      </c>
      <c r="GE17" s="207">
        <v>2717</v>
      </c>
      <c r="GF17" s="206">
        <v>228140300</v>
      </c>
      <c r="GG17" s="206">
        <f t="shared" si="34"/>
        <v>16618600</v>
      </c>
      <c r="GH17" s="179"/>
      <c r="GI17" s="179"/>
      <c r="GJ17" s="179"/>
      <c r="GK17" s="179"/>
    </row>
    <row r="18" spans="1:193" s="198" customFormat="1" x14ac:dyDescent="0.25">
      <c r="A18" s="200">
        <v>11</v>
      </c>
      <c r="B18" s="200" t="s">
        <v>139</v>
      </c>
      <c r="C18" s="202">
        <f>[2]Р11!D$55</f>
        <v>0</v>
      </c>
      <c r="D18" s="202">
        <f>[2]Р11!E$55</f>
        <v>0</v>
      </c>
      <c r="E18" s="202">
        <f>[2]Р11!F$55</f>
        <v>0</v>
      </c>
      <c r="F18" s="202">
        <f>[2]Р11!G$55</f>
        <v>0</v>
      </c>
      <c r="G18" s="202">
        <f>[2]Р11!H$55</f>
        <v>0</v>
      </c>
      <c r="H18" s="202">
        <f>[2]Р11!I$55</f>
        <v>0</v>
      </c>
      <c r="I18" s="202">
        <f>[2]Р11!J$55</f>
        <v>0</v>
      </c>
      <c r="J18" s="202">
        <f>[2]Р11!K$55</f>
        <v>0</v>
      </c>
      <c r="K18" s="203">
        <f t="shared" si="0"/>
        <v>0</v>
      </c>
      <c r="L18" s="193">
        <f t="shared" si="1"/>
        <v>0</v>
      </c>
      <c r="M18" s="202">
        <f>[2]Р11!D$56</f>
        <v>0</v>
      </c>
      <c r="N18" s="202">
        <f>[2]Р11!E$56</f>
        <v>0</v>
      </c>
      <c r="O18" s="202">
        <f>[2]Р11!F$56</f>
        <v>0</v>
      </c>
      <c r="P18" s="202">
        <f>[2]Р11!G$56</f>
        <v>0</v>
      </c>
      <c r="Q18" s="202">
        <f>[2]Р11!H$56</f>
        <v>0</v>
      </c>
      <c r="R18" s="202">
        <f>[2]Р11!I$56</f>
        <v>0</v>
      </c>
      <c r="S18" s="202">
        <f>[2]Р11!J$56</f>
        <v>0</v>
      </c>
      <c r="T18" s="202">
        <f>[2]Р11!K$56</f>
        <v>0</v>
      </c>
      <c r="U18" s="193">
        <f t="shared" si="33"/>
        <v>0</v>
      </c>
      <c r="V18" s="204">
        <f t="shared" si="2"/>
        <v>0</v>
      </c>
      <c r="W18" s="193">
        <f>[2]Р11!D$57</f>
        <v>0</v>
      </c>
      <c r="X18" s="193">
        <f>[2]Р11!E$57</f>
        <v>0</v>
      </c>
      <c r="Y18" s="193">
        <f>[2]Р11!F$57</f>
        <v>0</v>
      </c>
      <c r="Z18" s="193">
        <f>[2]Р11!G$57</f>
        <v>0</v>
      </c>
      <c r="AA18" s="193">
        <f>[2]Р11!H$57</f>
        <v>0</v>
      </c>
      <c r="AB18" s="193">
        <f>[2]Р11!I$57</f>
        <v>0</v>
      </c>
      <c r="AC18" s="193">
        <f>[2]Р11!J$57</f>
        <v>0</v>
      </c>
      <c r="AD18" s="193">
        <f>[2]Р11!K$57</f>
        <v>0</v>
      </c>
      <c r="AE18" s="193">
        <f t="shared" si="3"/>
        <v>0</v>
      </c>
      <c r="AF18" s="193">
        <f t="shared" si="4"/>
        <v>0</v>
      </c>
      <c r="AG18" s="193">
        <f>[2]Р11!D$58</f>
        <v>0</v>
      </c>
      <c r="AH18" s="193">
        <f>[2]Р11!E$58</f>
        <v>0</v>
      </c>
      <c r="AI18" s="193">
        <f>[2]Р11!F$58</f>
        <v>0</v>
      </c>
      <c r="AJ18" s="193">
        <f>[2]Р11!G$58</f>
        <v>10</v>
      </c>
      <c r="AK18" s="193">
        <f>[2]Р11!H$58</f>
        <v>79</v>
      </c>
      <c r="AL18" s="193">
        <f>[2]Р11!I$58</f>
        <v>94</v>
      </c>
      <c r="AM18" s="193">
        <f>[2]Р11!J$58</f>
        <v>0</v>
      </c>
      <c r="AN18" s="193">
        <f>[2]Р11!K$58</f>
        <v>10</v>
      </c>
      <c r="AO18" s="193">
        <f t="shared" si="5"/>
        <v>193</v>
      </c>
      <c r="AP18" s="193">
        <f t="shared" si="6"/>
        <v>13253340</v>
      </c>
      <c r="AQ18" s="193">
        <f>[2]Р11!D$59</f>
        <v>0</v>
      </c>
      <c r="AR18" s="193">
        <f>[2]Р11!E$59</f>
        <v>26</v>
      </c>
      <c r="AS18" s="193">
        <f>[2]Р11!F$59</f>
        <v>0</v>
      </c>
      <c r="AT18" s="193">
        <f>[2]Р11!G$59</f>
        <v>12</v>
      </c>
      <c r="AU18" s="193">
        <f>[2]Р11!H$59</f>
        <v>101</v>
      </c>
      <c r="AV18" s="193">
        <f>[2]Р11!I$59</f>
        <v>55</v>
      </c>
      <c r="AW18" s="193">
        <f>[2]Р11!J$59</f>
        <v>0</v>
      </c>
      <c r="AX18" s="193">
        <f>[2]Р11!K$59</f>
        <v>0</v>
      </c>
      <c r="AY18" s="193">
        <f t="shared" si="7"/>
        <v>194</v>
      </c>
      <c r="AZ18" s="193">
        <f t="shared" si="8"/>
        <v>18312468</v>
      </c>
      <c r="BA18" s="193">
        <f>[2]Р11!D$60</f>
        <v>0</v>
      </c>
      <c r="BB18" s="193">
        <f>[2]Р11!E$60</f>
        <v>0</v>
      </c>
      <c r="BC18" s="193">
        <f>[2]Р11!F$60</f>
        <v>0</v>
      </c>
      <c r="BD18" s="193">
        <f>[2]Р11!G$60</f>
        <v>0</v>
      </c>
      <c r="BE18" s="193">
        <f>[2]Р11!H$60</f>
        <v>0</v>
      </c>
      <c r="BF18" s="193">
        <f>[2]Р11!I$60</f>
        <v>0</v>
      </c>
      <c r="BG18" s="193">
        <f>[2]Р11!J$60</f>
        <v>0</v>
      </c>
      <c r="BH18" s="193">
        <f>[2]Р11!K$60</f>
        <v>0</v>
      </c>
      <c r="BI18" s="193">
        <f t="shared" si="9"/>
        <v>0</v>
      </c>
      <c r="BJ18" s="193">
        <f t="shared" si="10"/>
        <v>0</v>
      </c>
      <c r="BK18" s="193">
        <f>[2]Р11!D61</f>
        <v>0</v>
      </c>
      <c r="BL18" s="193">
        <f>[2]Р11!E61</f>
        <v>153</v>
      </c>
      <c r="BM18" s="193">
        <f>[2]Р11!F61</f>
        <v>21</v>
      </c>
      <c r="BN18" s="193">
        <f>[2]Р11!G61</f>
        <v>119</v>
      </c>
      <c r="BO18" s="193">
        <f>[2]Р11!H61</f>
        <v>1290</v>
      </c>
      <c r="BP18" s="193">
        <f>[2]Р11!I61</f>
        <v>1341</v>
      </c>
      <c r="BQ18" s="193">
        <f>[2]Р11!J61</f>
        <v>0</v>
      </c>
      <c r="BR18" s="193">
        <f>[2]Р11!K61</f>
        <v>43</v>
      </c>
      <c r="BS18" s="193">
        <f>[2]Р11!L61</f>
        <v>2967</v>
      </c>
      <c r="BT18" s="193">
        <f t="shared" si="11"/>
        <v>232646292</v>
      </c>
      <c r="BU18" s="193">
        <f>[2]Р11!D62</f>
        <v>0</v>
      </c>
      <c r="BV18" s="193">
        <f>[2]Р11!E62</f>
        <v>0</v>
      </c>
      <c r="BW18" s="193">
        <f>[2]Р11!F62</f>
        <v>0</v>
      </c>
      <c r="BX18" s="193">
        <f>[2]Р11!G62</f>
        <v>10</v>
      </c>
      <c r="BY18" s="193">
        <f>[2]Р11!H62</f>
        <v>121</v>
      </c>
      <c r="BZ18" s="193">
        <f>[2]Р11!I62</f>
        <v>167</v>
      </c>
      <c r="CA18" s="193">
        <f>[2]Р11!J62</f>
        <v>0</v>
      </c>
      <c r="CB18" s="193">
        <f>[2]Р11!K62</f>
        <v>11</v>
      </c>
      <c r="CC18" s="193">
        <f t="shared" si="12"/>
        <v>309</v>
      </c>
      <c r="CD18" s="193">
        <f t="shared" si="13"/>
        <v>28618284</v>
      </c>
      <c r="CE18" s="193">
        <f>[2]Р11!D63</f>
        <v>0</v>
      </c>
      <c r="CF18" s="193">
        <f>[2]Р11!E63</f>
        <v>108</v>
      </c>
      <c r="CG18" s="193">
        <f>[2]Р11!F63</f>
        <v>0</v>
      </c>
      <c r="CH18" s="193">
        <f>[2]Р11!G63</f>
        <v>37</v>
      </c>
      <c r="CI18" s="193">
        <f>[2]Р11!H63</f>
        <v>523</v>
      </c>
      <c r="CJ18" s="193">
        <f>[2]Р11!I63</f>
        <v>342</v>
      </c>
      <c r="CK18" s="193">
        <f>[2]Р11!J63</f>
        <v>0</v>
      </c>
      <c r="CL18" s="193">
        <f>[2]Р11!K63</f>
        <v>11</v>
      </c>
      <c r="CM18" s="193">
        <f t="shared" si="14"/>
        <v>1021</v>
      </c>
      <c r="CN18" s="193">
        <f t="shared" si="15"/>
        <v>104332284</v>
      </c>
      <c r="CO18" s="193">
        <f>[2]Р11!D64</f>
        <v>0</v>
      </c>
      <c r="CP18" s="193">
        <f>[2]Р11!E64</f>
        <v>0</v>
      </c>
      <c r="CQ18" s="193">
        <f>[2]Р11!F64</f>
        <v>0</v>
      </c>
      <c r="CR18" s="193">
        <f>[2]Р11!G64</f>
        <v>0</v>
      </c>
      <c r="CS18" s="193">
        <f>[2]Р11!H64</f>
        <v>0</v>
      </c>
      <c r="CT18" s="193">
        <f>[2]Р11!I64</f>
        <v>0</v>
      </c>
      <c r="CU18" s="193">
        <f>[2]Р11!J64</f>
        <v>0</v>
      </c>
      <c r="CV18" s="193">
        <f>[2]Р11!K64</f>
        <v>0</v>
      </c>
      <c r="CW18" s="193">
        <f t="shared" si="16"/>
        <v>0</v>
      </c>
      <c r="CX18" s="193">
        <f t="shared" si="17"/>
        <v>0</v>
      </c>
      <c r="CY18" s="193">
        <f>[2]Р11!D$65</f>
        <v>0</v>
      </c>
      <c r="CZ18" s="193">
        <f>[2]Р11!E$65</f>
        <v>0</v>
      </c>
      <c r="DA18" s="193">
        <f>[2]Р11!F$65</f>
        <v>0</v>
      </c>
      <c r="DB18" s="193">
        <f>[2]Р11!G$65</f>
        <v>0</v>
      </c>
      <c r="DC18" s="193">
        <f>[2]Р11!H$65</f>
        <v>0</v>
      </c>
      <c r="DD18" s="193">
        <f>[2]Р11!I$65</f>
        <v>0</v>
      </c>
      <c r="DE18" s="193">
        <f>[2]Р11!J$65</f>
        <v>0</v>
      </c>
      <c r="DF18" s="193">
        <f>[2]Р11!K$65</f>
        <v>0</v>
      </c>
      <c r="DG18" s="193">
        <f t="shared" si="18"/>
        <v>0</v>
      </c>
      <c r="DH18" s="193">
        <f t="shared" si="19"/>
        <v>0</v>
      </c>
      <c r="DI18" s="193">
        <f>[2]Р11!D$66</f>
        <v>0</v>
      </c>
      <c r="DJ18" s="193">
        <f>[2]Р11!E$66</f>
        <v>0</v>
      </c>
      <c r="DK18" s="193">
        <f>[2]Р11!F$66</f>
        <v>0</v>
      </c>
      <c r="DL18" s="193">
        <f>[2]Р11!G$66</f>
        <v>0</v>
      </c>
      <c r="DM18" s="193">
        <f>[2]Р11!H$66</f>
        <v>0</v>
      </c>
      <c r="DN18" s="193">
        <f>[2]Р11!I$66</f>
        <v>0</v>
      </c>
      <c r="DO18" s="193">
        <f>[2]Р11!J$66</f>
        <v>0</v>
      </c>
      <c r="DP18" s="193">
        <f>[2]Р11!K$66</f>
        <v>0</v>
      </c>
      <c r="DQ18" s="193">
        <f t="shared" si="20"/>
        <v>0</v>
      </c>
      <c r="DR18" s="193">
        <f t="shared" si="21"/>
        <v>0</v>
      </c>
      <c r="DS18" s="193">
        <f>[2]Р11!D$67</f>
        <v>0</v>
      </c>
      <c r="DT18" s="193">
        <f>[2]Р11!E$67</f>
        <v>0</v>
      </c>
      <c r="DU18" s="193">
        <f>[2]Р11!F$67</f>
        <v>29</v>
      </c>
      <c r="DV18" s="193">
        <f>[2]Р11!G$67</f>
        <v>0</v>
      </c>
      <c r="DW18" s="193">
        <f>[2]Р11!H$67</f>
        <v>0</v>
      </c>
      <c r="DX18" s="193">
        <f>[2]Р11!I$67</f>
        <v>0</v>
      </c>
      <c r="DY18" s="193">
        <f>[2]Р11!J$67</f>
        <v>0</v>
      </c>
      <c r="DZ18" s="193">
        <f>[2]Р11!K$67</f>
        <v>0</v>
      </c>
      <c r="EA18" s="193">
        <f t="shared" si="22"/>
        <v>29</v>
      </c>
      <c r="EB18" s="193">
        <f t="shared" si="23"/>
        <v>1153272</v>
      </c>
      <c r="EC18" s="193">
        <f>[2]Р11!D$68</f>
        <v>0</v>
      </c>
      <c r="ED18" s="193">
        <f>[2]Р11!E$68</f>
        <v>2</v>
      </c>
      <c r="EE18" s="193">
        <f>[2]Р11!F$68</f>
        <v>0</v>
      </c>
      <c r="EF18" s="193">
        <f>[2]Р11!G$68</f>
        <v>0</v>
      </c>
      <c r="EG18" s="193">
        <f>[2]Р11!H$68</f>
        <v>11</v>
      </c>
      <c r="EH18" s="193">
        <f>[2]Р11!I$68</f>
        <v>18</v>
      </c>
      <c r="EI18" s="193">
        <f>[2]Р11!J$68</f>
        <v>0</v>
      </c>
      <c r="EJ18" s="193">
        <f>[2]Р11!K$68</f>
        <v>0</v>
      </c>
      <c r="EK18" s="203">
        <f t="shared" si="24"/>
        <v>31</v>
      </c>
      <c r="EL18" s="193">
        <f t="shared" si="25"/>
        <v>7793940</v>
      </c>
      <c r="EM18" s="193">
        <f>[2]Р11!D$69</f>
        <v>0</v>
      </c>
      <c r="EN18" s="193">
        <f>[2]Р11!E$69</f>
        <v>0</v>
      </c>
      <c r="EO18" s="193">
        <f>[2]Р11!F$69</f>
        <v>0</v>
      </c>
      <c r="EP18" s="193">
        <f>[2]Р11!G$69</f>
        <v>0</v>
      </c>
      <c r="EQ18" s="193">
        <f>[2]Р11!H$69</f>
        <v>0</v>
      </c>
      <c r="ER18" s="193">
        <f>[2]Р11!I$69</f>
        <v>0</v>
      </c>
      <c r="ES18" s="193">
        <f>[2]Р11!J$69</f>
        <v>0</v>
      </c>
      <c r="ET18" s="193">
        <f>[2]Р11!K$69</f>
        <v>0</v>
      </c>
      <c r="EU18" s="203">
        <f t="shared" si="26"/>
        <v>0</v>
      </c>
      <c r="EV18" s="193">
        <f t="shared" si="27"/>
        <v>0</v>
      </c>
      <c r="EW18" s="205">
        <f t="shared" si="28"/>
        <v>0</v>
      </c>
      <c r="EX18" s="205">
        <f t="shared" si="28"/>
        <v>289</v>
      </c>
      <c r="EY18" s="205">
        <f t="shared" si="28"/>
        <v>50</v>
      </c>
      <c r="EZ18" s="205">
        <f t="shared" si="28"/>
        <v>188</v>
      </c>
      <c r="FA18" s="205">
        <f t="shared" si="28"/>
        <v>2125</v>
      </c>
      <c r="FB18" s="205">
        <f t="shared" si="28"/>
        <v>2017</v>
      </c>
      <c r="FC18" s="205">
        <f t="shared" si="28"/>
        <v>0</v>
      </c>
      <c r="FD18" s="205">
        <f t="shared" si="28"/>
        <v>75</v>
      </c>
      <c r="FE18" s="205">
        <f t="shared" si="28"/>
        <v>4744</v>
      </c>
      <c r="FF18" s="205">
        <f t="shared" si="28"/>
        <v>406109880</v>
      </c>
      <c r="FG18" s="193">
        <f>ОВЗ!D20</f>
        <v>1</v>
      </c>
      <c r="FH18" s="193">
        <f>ОВЗ!E20</f>
        <v>8</v>
      </c>
      <c r="FI18" s="193">
        <f>ОВЗ!F20</f>
        <v>0</v>
      </c>
      <c r="FJ18" s="193">
        <f>ОВЗ!G20</f>
        <v>0</v>
      </c>
      <c r="FK18" s="193">
        <f>ОВЗ!H20</f>
        <v>75</v>
      </c>
      <c r="FL18" s="193">
        <f>ОВЗ!I20</f>
        <v>16</v>
      </c>
      <c r="FM18" s="193">
        <f>ОВЗ!J20</f>
        <v>0</v>
      </c>
      <c r="FN18" s="193">
        <f>ОВЗ!K20</f>
        <v>0</v>
      </c>
      <c r="FO18" s="193">
        <f t="shared" si="29"/>
        <v>100</v>
      </c>
      <c r="FP18" s="193">
        <f>ОВЗ!L20</f>
        <v>17157036</v>
      </c>
      <c r="FQ18" s="205">
        <f t="shared" si="30"/>
        <v>1</v>
      </c>
      <c r="FR18" s="205">
        <f t="shared" si="30"/>
        <v>297</v>
      </c>
      <c r="FS18" s="205">
        <f t="shared" si="30"/>
        <v>50</v>
      </c>
      <c r="FT18" s="205">
        <f t="shared" si="30"/>
        <v>188</v>
      </c>
      <c r="FU18" s="205">
        <f t="shared" si="30"/>
        <v>2200</v>
      </c>
      <c r="FV18" s="205">
        <f t="shared" si="30"/>
        <v>2033</v>
      </c>
      <c r="FW18" s="205">
        <f t="shared" si="30"/>
        <v>0</v>
      </c>
      <c r="FX18" s="205">
        <f t="shared" si="30"/>
        <v>75</v>
      </c>
      <c r="FY18" s="205">
        <f t="shared" si="30"/>
        <v>4844</v>
      </c>
      <c r="FZ18" s="205">
        <f t="shared" si="30"/>
        <v>423266916</v>
      </c>
      <c r="GA18" s="205">
        <f>'Классное руководство'!D16*1000</f>
        <v>6862000</v>
      </c>
      <c r="GB18" s="206">
        <f t="shared" si="31"/>
        <v>430128916</v>
      </c>
      <c r="GC18" s="206">
        <f t="shared" si="32"/>
        <v>430128900</v>
      </c>
      <c r="GD18" s="206">
        <v>387595800</v>
      </c>
      <c r="GE18" s="207">
        <v>5093</v>
      </c>
      <c r="GF18" s="206">
        <v>455709100</v>
      </c>
      <c r="GG18" s="206">
        <f t="shared" si="34"/>
        <v>25580200</v>
      </c>
      <c r="GH18" s="179"/>
      <c r="GI18" s="179"/>
      <c r="GJ18" s="179"/>
      <c r="GK18" s="179"/>
    </row>
    <row r="19" spans="1:193" s="198" customFormat="1" x14ac:dyDescent="0.25">
      <c r="A19" s="200">
        <v>12</v>
      </c>
      <c r="B19" s="201" t="s">
        <v>140</v>
      </c>
      <c r="C19" s="202">
        <f>[2]Р12!D$55</f>
        <v>0</v>
      </c>
      <c r="D19" s="202">
        <f>[2]Р12!E$55</f>
        <v>0</v>
      </c>
      <c r="E19" s="202">
        <f>[2]Р12!F$55</f>
        <v>0</v>
      </c>
      <c r="F19" s="202">
        <f>[2]Р12!G$55</f>
        <v>0</v>
      </c>
      <c r="G19" s="202">
        <f>[2]Р12!H$55</f>
        <v>1556</v>
      </c>
      <c r="H19" s="202">
        <f>[2]Р12!I$55</f>
        <v>1689</v>
      </c>
      <c r="I19" s="202">
        <f>[2]Р12!J$55</f>
        <v>215</v>
      </c>
      <c r="J19" s="202">
        <f>[2]Р12!K$55</f>
        <v>0</v>
      </c>
      <c r="K19" s="203">
        <f t="shared" si="0"/>
        <v>3460</v>
      </c>
      <c r="L19" s="193">
        <f t="shared" si="1"/>
        <v>215568684</v>
      </c>
      <c r="M19" s="202">
        <f>[2]Р12!D$56</f>
        <v>0</v>
      </c>
      <c r="N19" s="202">
        <f>[2]Р12!E$56</f>
        <v>0</v>
      </c>
      <c r="O19" s="202">
        <f>[2]Р12!F$56</f>
        <v>0</v>
      </c>
      <c r="P19" s="202">
        <f>[2]Р12!G$56</f>
        <v>0</v>
      </c>
      <c r="Q19" s="202">
        <f>[2]Р12!H$56</f>
        <v>0</v>
      </c>
      <c r="R19" s="202">
        <f>[2]Р12!I$56</f>
        <v>0</v>
      </c>
      <c r="S19" s="202">
        <f>[2]Р12!J$56</f>
        <v>0</v>
      </c>
      <c r="T19" s="202">
        <f>[2]Р12!K$56</f>
        <v>0</v>
      </c>
      <c r="U19" s="193">
        <f t="shared" si="33"/>
        <v>0</v>
      </c>
      <c r="V19" s="204">
        <f t="shared" si="2"/>
        <v>0</v>
      </c>
      <c r="W19" s="193">
        <f>[2]Р12!D$57</f>
        <v>0</v>
      </c>
      <c r="X19" s="193">
        <f>[2]Р12!E$57</f>
        <v>0</v>
      </c>
      <c r="Y19" s="193">
        <f>[2]Р12!F$57</f>
        <v>0</v>
      </c>
      <c r="Z19" s="193">
        <f>[2]Р12!G$57</f>
        <v>0</v>
      </c>
      <c r="AA19" s="193">
        <f>[2]Р12!H$57</f>
        <v>0</v>
      </c>
      <c r="AB19" s="193">
        <f>[2]Р12!I$57</f>
        <v>0</v>
      </c>
      <c r="AC19" s="193">
        <f>[2]Р12!J$57</f>
        <v>0</v>
      </c>
      <c r="AD19" s="193">
        <f>[2]Р12!K$57</f>
        <v>0</v>
      </c>
      <c r="AE19" s="193">
        <f t="shared" si="3"/>
        <v>0</v>
      </c>
      <c r="AF19" s="193">
        <f t="shared" si="4"/>
        <v>0</v>
      </c>
      <c r="AG19" s="193">
        <f>[2]Р12!D$58</f>
        <v>0</v>
      </c>
      <c r="AH19" s="193">
        <f>[2]Р12!E$58</f>
        <v>0</v>
      </c>
      <c r="AI19" s="193">
        <f>[2]Р12!F$58</f>
        <v>0</v>
      </c>
      <c r="AJ19" s="193">
        <f>[2]Р12!G$58</f>
        <v>0</v>
      </c>
      <c r="AK19" s="193">
        <f>[2]Р12!H$58</f>
        <v>97</v>
      </c>
      <c r="AL19" s="193">
        <f>[2]Р12!I$58</f>
        <v>111</v>
      </c>
      <c r="AM19" s="193">
        <f>[2]Р12!J$58</f>
        <v>15</v>
      </c>
      <c r="AN19" s="193">
        <f>[2]Р12!K$58</f>
        <v>0</v>
      </c>
      <c r="AO19" s="193">
        <f t="shared" si="5"/>
        <v>223</v>
      </c>
      <c r="AP19" s="193">
        <f t="shared" si="6"/>
        <v>15147396</v>
      </c>
      <c r="AQ19" s="193">
        <f>[2]Р12!D$59</f>
        <v>0</v>
      </c>
      <c r="AR19" s="193">
        <f>[2]Р12!E$59</f>
        <v>0</v>
      </c>
      <c r="AS19" s="193">
        <f>[2]Р12!F$59</f>
        <v>0</v>
      </c>
      <c r="AT19" s="193">
        <f>[2]Р12!G$59</f>
        <v>0</v>
      </c>
      <c r="AU19" s="193">
        <f>[2]Р12!H$59</f>
        <v>0</v>
      </c>
      <c r="AV19" s="193">
        <f>[2]Р12!I$59</f>
        <v>0</v>
      </c>
      <c r="AW19" s="193">
        <f>[2]Р12!J$59</f>
        <v>0</v>
      </c>
      <c r="AX19" s="193">
        <f>[2]Р12!K$59</f>
        <v>0</v>
      </c>
      <c r="AY19" s="193">
        <f t="shared" si="7"/>
        <v>0</v>
      </c>
      <c r="AZ19" s="193">
        <f t="shared" si="8"/>
        <v>0</v>
      </c>
      <c r="BA19" s="193">
        <f>[2]Р12!D$60</f>
        <v>0</v>
      </c>
      <c r="BB19" s="193">
        <f>[2]Р12!E$60</f>
        <v>0</v>
      </c>
      <c r="BC19" s="193">
        <f>[2]Р12!F$60</f>
        <v>0</v>
      </c>
      <c r="BD19" s="193">
        <f>[2]Р12!G$60</f>
        <v>0</v>
      </c>
      <c r="BE19" s="193">
        <f>[2]Р12!H$60</f>
        <v>0</v>
      </c>
      <c r="BF19" s="193">
        <f>[2]Р12!I$60</f>
        <v>0</v>
      </c>
      <c r="BG19" s="193">
        <f>[2]Р12!J$60</f>
        <v>0</v>
      </c>
      <c r="BH19" s="193">
        <f>[2]Р12!K$60</f>
        <v>0</v>
      </c>
      <c r="BI19" s="193">
        <f t="shared" si="9"/>
        <v>0</v>
      </c>
      <c r="BJ19" s="193">
        <f t="shared" si="10"/>
        <v>0</v>
      </c>
      <c r="BK19" s="193">
        <f>[2]Р12!D61</f>
        <v>0</v>
      </c>
      <c r="BL19" s="193">
        <f>[2]Р12!E61</f>
        <v>0</v>
      </c>
      <c r="BM19" s="193">
        <f>[2]Р12!F61</f>
        <v>0</v>
      </c>
      <c r="BN19" s="193">
        <f>[2]Р12!G61</f>
        <v>20</v>
      </c>
      <c r="BO19" s="193">
        <f>[2]Р12!H61</f>
        <v>272</v>
      </c>
      <c r="BP19" s="193">
        <f>[2]Р12!I61</f>
        <v>301</v>
      </c>
      <c r="BQ19" s="193">
        <f>[2]Р12!J61</f>
        <v>0</v>
      </c>
      <c r="BR19" s="193">
        <f>[2]Р12!K61</f>
        <v>15</v>
      </c>
      <c r="BS19" s="193">
        <f>[2]Р12!L61</f>
        <v>608</v>
      </c>
      <c r="BT19" s="193">
        <f t="shared" si="11"/>
        <v>48267372</v>
      </c>
      <c r="BU19" s="193">
        <f>[2]Р12!D62</f>
        <v>0</v>
      </c>
      <c r="BV19" s="193">
        <f>[2]Р12!E62</f>
        <v>0</v>
      </c>
      <c r="BW19" s="193">
        <f>[2]Р12!F62</f>
        <v>0</v>
      </c>
      <c r="BX19" s="193">
        <f>[2]Р12!G62</f>
        <v>14</v>
      </c>
      <c r="BY19" s="193">
        <f>[2]Р12!H62</f>
        <v>75</v>
      </c>
      <c r="BZ19" s="193">
        <f>[2]Р12!I62</f>
        <v>116</v>
      </c>
      <c r="CA19" s="193">
        <f>[2]Р12!J62</f>
        <v>0</v>
      </c>
      <c r="CB19" s="193">
        <f>[2]Р12!K62</f>
        <v>8</v>
      </c>
      <c r="CC19" s="193">
        <f t="shared" si="12"/>
        <v>213</v>
      </c>
      <c r="CD19" s="193">
        <f t="shared" si="13"/>
        <v>20023428</v>
      </c>
      <c r="CE19" s="193">
        <f>[2]Р12!D63</f>
        <v>0</v>
      </c>
      <c r="CF19" s="193">
        <f>[2]Р12!E63</f>
        <v>25</v>
      </c>
      <c r="CG19" s="193">
        <f>[2]Р12!F63</f>
        <v>0</v>
      </c>
      <c r="CH19" s="193">
        <f>[2]Р12!G63</f>
        <v>35</v>
      </c>
      <c r="CI19" s="193">
        <f>[2]Р12!H63</f>
        <v>241</v>
      </c>
      <c r="CJ19" s="193">
        <f>[2]Р12!I63</f>
        <v>288</v>
      </c>
      <c r="CK19" s="193">
        <f>[2]Р12!J63</f>
        <v>0</v>
      </c>
      <c r="CL19" s="193">
        <f>[2]Р12!K63</f>
        <v>9</v>
      </c>
      <c r="CM19" s="193">
        <f t="shared" si="14"/>
        <v>598</v>
      </c>
      <c r="CN19" s="193">
        <f t="shared" si="15"/>
        <v>64765800</v>
      </c>
      <c r="CO19" s="193">
        <f>[2]Р12!D64</f>
        <v>0</v>
      </c>
      <c r="CP19" s="193">
        <f>[2]Р12!E64</f>
        <v>17</v>
      </c>
      <c r="CQ19" s="193">
        <f>[2]Р12!F64</f>
        <v>0</v>
      </c>
      <c r="CR19" s="193">
        <f>[2]Р12!G64</f>
        <v>0</v>
      </c>
      <c r="CS19" s="193">
        <f>[2]Р12!H64</f>
        <v>68</v>
      </c>
      <c r="CT19" s="193">
        <f>[2]Р12!I64</f>
        <v>58</v>
      </c>
      <c r="CU19" s="193">
        <f>[2]Р12!J64</f>
        <v>0</v>
      </c>
      <c r="CV19" s="193">
        <f>[2]Р12!K64</f>
        <v>0</v>
      </c>
      <c r="CW19" s="193">
        <f t="shared" si="16"/>
        <v>143</v>
      </c>
      <c r="CX19" s="193">
        <f t="shared" si="17"/>
        <v>19893228</v>
      </c>
      <c r="CY19" s="193">
        <f>[2]Р12!D$65</f>
        <v>0</v>
      </c>
      <c r="CZ19" s="193">
        <f>[2]Р12!E$65</f>
        <v>6</v>
      </c>
      <c r="DA19" s="193">
        <f>[2]Р12!F$65</f>
        <v>0</v>
      </c>
      <c r="DB19" s="193">
        <f>[2]Р12!G$65</f>
        <v>0</v>
      </c>
      <c r="DC19" s="193">
        <f>[2]Р12!H$65</f>
        <v>51</v>
      </c>
      <c r="DD19" s="193">
        <f>[2]Р12!I$65</f>
        <v>24</v>
      </c>
      <c r="DE19" s="193">
        <f>[2]Р12!J$65</f>
        <v>0</v>
      </c>
      <c r="DF19" s="193">
        <f>[2]Р12!K$65</f>
        <v>0</v>
      </c>
      <c r="DG19" s="193">
        <f t="shared" si="18"/>
        <v>81</v>
      </c>
      <c r="DH19" s="193">
        <f t="shared" si="19"/>
        <v>16798968</v>
      </c>
      <c r="DI19" s="193">
        <f>[2]Р12!D$66</f>
        <v>0</v>
      </c>
      <c r="DJ19" s="193">
        <f>[2]Р12!E$66</f>
        <v>0</v>
      </c>
      <c r="DK19" s="193">
        <f>[2]Р12!F$66</f>
        <v>175</v>
      </c>
      <c r="DL19" s="193">
        <f>[2]Р12!G$66</f>
        <v>0</v>
      </c>
      <c r="DM19" s="193">
        <f>[2]Р12!H$66</f>
        <v>0</v>
      </c>
      <c r="DN19" s="193">
        <f>[2]Р12!I$66</f>
        <v>0</v>
      </c>
      <c r="DO19" s="193">
        <f>[2]Р12!J$66</f>
        <v>0</v>
      </c>
      <c r="DP19" s="193">
        <f>[2]Р12!K$66</f>
        <v>0</v>
      </c>
      <c r="DQ19" s="193">
        <f t="shared" si="20"/>
        <v>175</v>
      </c>
      <c r="DR19" s="193">
        <f t="shared" si="21"/>
        <v>6726300</v>
      </c>
      <c r="DS19" s="193">
        <f>[2]Р12!D$67</f>
        <v>0</v>
      </c>
      <c r="DT19" s="193">
        <f>[2]Р12!E$67</f>
        <v>0</v>
      </c>
      <c r="DU19" s="193">
        <f>[2]Р12!F$67</f>
        <v>0</v>
      </c>
      <c r="DV19" s="193">
        <f>[2]Р12!G$67</f>
        <v>0</v>
      </c>
      <c r="DW19" s="193">
        <f>[2]Р12!H$67</f>
        <v>0</v>
      </c>
      <c r="DX19" s="193">
        <f>[2]Р12!I$67</f>
        <v>0</v>
      </c>
      <c r="DY19" s="193">
        <f>[2]Р12!J$67</f>
        <v>0</v>
      </c>
      <c r="DZ19" s="193">
        <f>[2]Р12!K$67</f>
        <v>0</v>
      </c>
      <c r="EA19" s="193">
        <f t="shared" si="22"/>
        <v>0</v>
      </c>
      <c r="EB19" s="193">
        <f t="shared" si="23"/>
        <v>0</v>
      </c>
      <c r="EC19" s="193">
        <f>[2]Р12!D$68</f>
        <v>0</v>
      </c>
      <c r="ED19" s="193">
        <f>[2]Р12!E$68</f>
        <v>0</v>
      </c>
      <c r="EE19" s="193">
        <f>[2]Р12!F$68</f>
        <v>0</v>
      </c>
      <c r="EF19" s="193">
        <f>[2]Р12!G$68</f>
        <v>0</v>
      </c>
      <c r="EG19" s="193">
        <f>[2]Р12!H$68</f>
        <v>71</v>
      </c>
      <c r="EH19" s="193">
        <f>[2]Р12!I$68</f>
        <v>86</v>
      </c>
      <c r="EI19" s="193">
        <f>[2]Р12!J$68</f>
        <v>3</v>
      </c>
      <c r="EJ19" s="193">
        <f>[2]Р12!K$68</f>
        <v>0</v>
      </c>
      <c r="EK19" s="203">
        <f t="shared" si="24"/>
        <v>160</v>
      </c>
      <c r="EL19" s="193">
        <f t="shared" si="25"/>
        <v>39441720</v>
      </c>
      <c r="EM19" s="193">
        <f>[2]Р12!D$69</f>
        <v>0</v>
      </c>
      <c r="EN19" s="193">
        <f>[2]Р12!E$69</f>
        <v>0</v>
      </c>
      <c r="EO19" s="193">
        <f>[2]Р12!F$69</f>
        <v>0</v>
      </c>
      <c r="EP19" s="193">
        <f>[2]Р12!G$69</f>
        <v>0</v>
      </c>
      <c r="EQ19" s="193">
        <f>[2]Р12!H$69</f>
        <v>0</v>
      </c>
      <c r="ER19" s="193">
        <f>[2]Р12!I$69</f>
        <v>0</v>
      </c>
      <c r="ES19" s="193">
        <f>[2]Р12!J$69</f>
        <v>0</v>
      </c>
      <c r="ET19" s="193">
        <f>[2]Р12!K$69</f>
        <v>0</v>
      </c>
      <c r="EU19" s="203">
        <f t="shared" si="26"/>
        <v>0</v>
      </c>
      <c r="EV19" s="193">
        <f t="shared" si="27"/>
        <v>0</v>
      </c>
      <c r="EW19" s="205">
        <f t="shared" si="28"/>
        <v>0</v>
      </c>
      <c r="EX19" s="205">
        <f t="shared" si="28"/>
        <v>48</v>
      </c>
      <c r="EY19" s="205">
        <f t="shared" si="28"/>
        <v>175</v>
      </c>
      <c r="EZ19" s="205">
        <f t="shared" si="28"/>
        <v>69</v>
      </c>
      <c r="FA19" s="205">
        <f t="shared" si="28"/>
        <v>2431</v>
      </c>
      <c r="FB19" s="205">
        <f t="shared" si="28"/>
        <v>2673</v>
      </c>
      <c r="FC19" s="205">
        <f t="shared" si="28"/>
        <v>233</v>
      </c>
      <c r="FD19" s="205">
        <f t="shared" si="28"/>
        <v>32</v>
      </c>
      <c r="FE19" s="205">
        <f t="shared" si="28"/>
        <v>5661</v>
      </c>
      <c r="FF19" s="205">
        <f t="shared" si="28"/>
        <v>446632896</v>
      </c>
      <c r="FG19" s="193">
        <f>ОВЗ!D21</f>
        <v>0</v>
      </c>
      <c r="FH19" s="193">
        <f>ОВЗ!E21</f>
        <v>4</v>
      </c>
      <c r="FI19" s="193">
        <f>ОВЗ!F21</f>
        <v>0</v>
      </c>
      <c r="FJ19" s="193">
        <f>ОВЗ!G21</f>
        <v>0</v>
      </c>
      <c r="FK19" s="193">
        <f>ОВЗ!H21</f>
        <v>47</v>
      </c>
      <c r="FL19" s="193">
        <f>ОВЗ!I21</f>
        <v>51</v>
      </c>
      <c r="FM19" s="193">
        <f>ОВЗ!J21</f>
        <v>0</v>
      </c>
      <c r="FN19" s="193">
        <f>ОВЗ!K21</f>
        <v>0</v>
      </c>
      <c r="FO19" s="193">
        <f t="shared" si="29"/>
        <v>102</v>
      </c>
      <c r="FP19" s="193">
        <f>ОВЗ!L21</f>
        <v>8104800</v>
      </c>
      <c r="FQ19" s="205">
        <f t="shared" si="30"/>
        <v>0</v>
      </c>
      <c r="FR19" s="205">
        <f t="shared" si="30"/>
        <v>52</v>
      </c>
      <c r="FS19" s="205">
        <f t="shared" si="30"/>
        <v>175</v>
      </c>
      <c r="FT19" s="205">
        <f t="shared" si="30"/>
        <v>69</v>
      </c>
      <c r="FU19" s="205">
        <f t="shared" si="30"/>
        <v>2478</v>
      </c>
      <c r="FV19" s="205">
        <f t="shared" si="30"/>
        <v>2724</v>
      </c>
      <c r="FW19" s="205">
        <f t="shared" si="30"/>
        <v>233</v>
      </c>
      <c r="FX19" s="205">
        <f t="shared" si="30"/>
        <v>32</v>
      </c>
      <c r="FY19" s="205">
        <f t="shared" si="30"/>
        <v>5763</v>
      </c>
      <c r="FZ19" s="205">
        <f t="shared" si="30"/>
        <v>454737696</v>
      </c>
      <c r="GA19" s="205">
        <f>'Классное руководство'!D17*1000</f>
        <v>7869199.9999999991</v>
      </c>
      <c r="GB19" s="206">
        <f t="shared" si="31"/>
        <v>462606896</v>
      </c>
      <c r="GC19" s="206">
        <f t="shared" si="32"/>
        <v>462606900</v>
      </c>
      <c r="GD19" s="206">
        <v>433001100</v>
      </c>
      <c r="GE19" s="207">
        <v>5854</v>
      </c>
      <c r="GF19" s="206">
        <v>477031000</v>
      </c>
      <c r="GG19" s="206">
        <f t="shared" si="34"/>
        <v>14424100</v>
      </c>
      <c r="GH19" s="179"/>
      <c r="GI19" s="179"/>
      <c r="GJ19" s="179"/>
      <c r="GK19" s="179"/>
    </row>
    <row r="20" spans="1:193" s="198" customFormat="1" x14ac:dyDescent="0.25">
      <c r="A20" s="200">
        <v>13</v>
      </c>
      <c r="B20" s="201" t="s">
        <v>141</v>
      </c>
      <c r="C20" s="202">
        <f>[2]Р13!D$55</f>
        <v>0</v>
      </c>
      <c r="D20" s="202">
        <f>[2]Р13!E$55</f>
        <v>0</v>
      </c>
      <c r="E20" s="202">
        <f>[2]Р13!F$55</f>
        <v>0</v>
      </c>
      <c r="F20" s="202">
        <f>[2]Р13!G$55</f>
        <v>0</v>
      </c>
      <c r="G20" s="202">
        <f>[2]Р13!H$55</f>
        <v>753</v>
      </c>
      <c r="H20" s="202">
        <f>[2]Р13!I$55</f>
        <v>889</v>
      </c>
      <c r="I20" s="202">
        <f>[2]Р13!J$55</f>
        <v>0</v>
      </c>
      <c r="J20" s="202">
        <f>[2]Р13!K$55</f>
        <v>144</v>
      </c>
      <c r="K20" s="203">
        <f t="shared" si="0"/>
        <v>1786</v>
      </c>
      <c r="L20" s="193">
        <f t="shared" si="1"/>
        <v>113705328</v>
      </c>
      <c r="M20" s="202">
        <f>[2]Р13!D$56</f>
        <v>0</v>
      </c>
      <c r="N20" s="202">
        <f>[2]Р13!E$56</f>
        <v>0</v>
      </c>
      <c r="O20" s="202">
        <f>[2]Р13!F$56</f>
        <v>0</v>
      </c>
      <c r="P20" s="202">
        <f>[2]Р13!G$56</f>
        <v>0</v>
      </c>
      <c r="Q20" s="202">
        <f>[2]Р13!H$56</f>
        <v>0</v>
      </c>
      <c r="R20" s="202">
        <f>[2]Р13!I$56</f>
        <v>0</v>
      </c>
      <c r="S20" s="202">
        <f>[2]Р13!J$56</f>
        <v>0</v>
      </c>
      <c r="T20" s="202">
        <f>[2]Р13!K$56</f>
        <v>0</v>
      </c>
      <c r="U20" s="193">
        <f t="shared" si="33"/>
        <v>0</v>
      </c>
      <c r="V20" s="204">
        <f t="shared" si="2"/>
        <v>0</v>
      </c>
      <c r="W20" s="193">
        <f>[2]Р13!D$57</f>
        <v>0</v>
      </c>
      <c r="X20" s="193">
        <f>[2]Р13!E$57</f>
        <v>0</v>
      </c>
      <c r="Y20" s="193">
        <f>[2]Р13!F$57</f>
        <v>0</v>
      </c>
      <c r="Z20" s="193">
        <f>[2]Р13!G$57</f>
        <v>0</v>
      </c>
      <c r="AA20" s="193">
        <f>[2]Р13!H$57</f>
        <v>0</v>
      </c>
      <c r="AB20" s="193">
        <f>[2]Р13!I$57</f>
        <v>0</v>
      </c>
      <c r="AC20" s="193">
        <f>[2]Р13!J$57</f>
        <v>0</v>
      </c>
      <c r="AD20" s="193">
        <f>[2]Р13!K$57</f>
        <v>0</v>
      </c>
      <c r="AE20" s="193">
        <f t="shared" si="3"/>
        <v>0</v>
      </c>
      <c r="AF20" s="193">
        <f t="shared" si="4"/>
        <v>0</v>
      </c>
      <c r="AG20" s="193">
        <f>[2]Р13!D$58</f>
        <v>0</v>
      </c>
      <c r="AH20" s="193">
        <f>[2]Р13!E$58</f>
        <v>0</v>
      </c>
      <c r="AI20" s="193">
        <f>[2]Р13!F$58</f>
        <v>0</v>
      </c>
      <c r="AJ20" s="193">
        <f>[2]Р13!G$58</f>
        <v>0</v>
      </c>
      <c r="AK20" s="193">
        <f>[2]Р13!H$58</f>
        <v>187</v>
      </c>
      <c r="AL20" s="193">
        <f>[2]Р13!I$58</f>
        <v>219</v>
      </c>
      <c r="AM20" s="193">
        <f>[2]Р13!J$58</f>
        <v>0</v>
      </c>
      <c r="AN20" s="193">
        <f>[2]Р13!K$58</f>
        <v>38</v>
      </c>
      <c r="AO20" s="193">
        <f t="shared" si="5"/>
        <v>444</v>
      </c>
      <c r="AP20" s="193">
        <f t="shared" si="6"/>
        <v>30669792</v>
      </c>
      <c r="AQ20" s="193">
        <f>[2]Р13!D$59</f>
        <v>0</v>
      </c>
      <c r="AR20" s="193">
        <f>[2]Р13!E$59</f>
        <v>0</v>
      </c>
      <c r="AS20" s="193">
        <f>[2]Р13!F$59</f>
        <v>0</v>
      </c>
      <c r="AT20" s="193">
        <f>[2]Р13!G$59</f>
        <v>0</v>
      </c>
      <c r="AU20" s="193">
        <f>[2]Р13!H$59</f>
        <v>95</v>
      </c>
      <c r="AV20" s="193">
        <f>[2]Р13!I$59</f>
        <v>85</v>
      </c>
      <c r="AW20" s="193">
        <f>[2]Р13!J$59</f>
        <v>0</v>
      </c>
      <c r="AX20" s="193">
        <f>[2]Р13!K$59</f>
        <v>0</v>
      </c>
      <c r="AY20" s="193">
        <f t="shared" si="7"/>
        <v>180</v>
      </c>
      <c r="AZ20" s="193">
        <f t="shared" si="8"/>
        <v>17551380</v>
      </c>
      <c r="BA20" s="193">
        <f>[2]Р13!D$60</f>
        <v>0</v>
      </c>
      <c r="BB20" s="193">
        <f>[2]Р13!E$60</f>
        <v>0</v>
      </c>
      <c r="BC20" s="193">
        <f>[2]Р13!F$60</f>
        <v>0</v>
      </c>
      <c r="BD20" s="193">
        <f>[2]Р13!G$60</f>
        <v>0</v>
      </c>
      <c r="BE20" s="193">
        <f>[2]Р13!H$60</f>
        <v>0</v>
      </c>
      <c r="BF20" s="193">
        <f>[2]Р13!I$60</f>
        <v>0</v>
      </c>
      <c r="BG20" s="193">
        <f>[2]Р13!J$60</f>
        <v>0</v>
      </c>
      <c r="BH20" s="193">
        <f>[2]Р13!K$60</f>
        <v>0</v>
      </c>
      <c r="BI20" s="193">
        <f t="shared" si="9"/>
        <v>0</v>
      </c>
      <c r="BJ20" s="193">
        <f t="shared" si="10"/>
        <v>0</v>
      </c>
      <c r="BK20" s="193">
        <f>[2]Р13!D61</f>
        <v>0</v>
      </c>
      <c r="BL20" s="193">
        <f>[2]Р13!E61</f>
        <v>0</v>
      </c>
      <c r="BM20" s="193">
        <f>[2]Р13!F61</f>
        <v>0</v>
      </c>
      <c r="BN20" s="193">
        <f>[2]Р13!G61</f>
        <v>0</v>
      </c>
      <c r="BO20" s="193">
        <f>[2]Р13!H61</f>
        <v>0</v>
      </c>
      <c r="BP20" s="193">
        <f>[2]Р13!I61</f>
        <v>0</v>
      </c>
      <c r="BQ20" s="193">
        <f>[2]Р13!J61</f>
        <v>0</v>
      </c>
      <c r="BR20" s="193">
        <f>[2]Р13!K61</f>
        <v>0</v>
      </c>
      <c r="BS20" s="193">
        <f>[2]Р13!L61</f>
        <v>0</v>
      </c>
      <c r="BT20" s="193">
        <f t="shared" si="11"/>
        <v>0</v>
      </c>
      <c r="BU20" s="193">
        <f>[2]Р13!D62</f>
        <v>0</v>
      </c>
      <c r="BV20" s="193">
        <f>[2]Р13!E62</f>
        <v>0</v>
      </c>
      <c r="BW20" s="193">
        <f>[2]Р13!F62</f>
        <v>0</v>
      </c>
      <c r="BX20" s="193">
        <f>[2]Р13!G62</f>
        <v>0</v>
      </c>
      <c r="BY20" s="193">
        <f>[2]Р13!H62</f>
        <v>0</v>
      </c>
      <c r="BZ20" s="193">
        <f>[2]Р13!I62</f>
        <v>0</v>
      </c>
      <c r="CA20" s="193">
        <f>[2]Р13!J62</f>
        <v>0</v>
      </c>
      <c r="CB20" s="193">
        <f>[2]Р13!K62</f>
        <v>0</v>
      </c>
      <c r="CC20" s="193">
        <f t="shared" si="12"/>
        <v>0</v>
      </c>
      <c r="CD20" s="193">
        <f t="shared" si="13"/>
        <v>0</v>
      </c>
      <c r="CE20" s="193">
        <f>[2]Р13!D63</f>
        <v>0</v>
      </c>
      <c r="CF20" s="193">
        <f>[2]Р13!E63</f>
        <v>0</v>
      </c>
      <c r="CG20" s="193">
        <f>[2]Р13!F63</f>
        <v>0</v>
      </c>
      <c r="CH20" s="193">
        <f>[2]Р13!G63</f>
        <v>0</v>
      </c>
      <c r="CI20" s="193">
        <f>[2]Р13!H63</f>
        <v>79</v>
      </c>
      <c r="CJ20" s="193">
        <f>[2]Р13!I63</f>
        <v>95</v>
      </c>
      <c r="CK20" s="193">
        <f>[2]Р13!J63</f>
        <v>0</v>
      </c>
      <c r="CL20" s="193">
        <f>[2]Р13!K63</f>
        <v>16</v>
      </c>
      <c r="CM20" s="193">
        <f t="shared" si="14"/>
        <v>190</v>
      </c>
      <c r="CN20" s="193">
        <f t="shared" si="15"/>
        <v>21160428</v>
      </c>
      <c r="CO20" s="193">
        <f>[2]Р13!D64</f>
        <v>0</v>
      </c>
      <c r="CP20" s="193">
        <f>[2]Р13!E64</f>
        <v>0</v>
      </c>
      <c r="CQ20" s="193">
        <f>[2]Р13!F64</f>
        <v>0</v>
      </c>
      <c r="CR20" s="193">
        <f>[2]Р13!G64</f>
        <v>0</v>
      </c>
      <c r="CS20" s="193">
        <f>[2]Р13!H64</f>
        <v>0</v>
      </c>
      <c r="CT20" s="193">
        <f>[2]Р13!I64</f>
        <v>0</v>
      </c>
      <c r="CU20" s="193">
        <f>[2]Р13!J64</f>
        <v>0</v>
      </c>
      <c r="CV20" s="193">
        <f>[2]Р13!K64</f>
        <v>0</v>
      </c>
      <c r="CW20" s="193">
        <f t="shared" si="16"/>
        <v>0</v>
      </c>
      <c r="CX20" s="193">
        <f t="shared" si="17"/>
        <v>0</v>
      </c>
      <c r="CY20" s="193">
        <f>[2]Р13!D$65</f>
        <v>0</v>
      </c>
      <c r="CZ20" s="193">
        <f>[2]Р13!E$65</f>
        <v>0</v>
      </c>
      <c r="DA20" s="193">
        <f>[2]Р13!F$65</f>
        <v>0</v>
      </c>
      <c r="DB20" s="193">
        <f>[2]Р13!G$65</f>
        <v>0</v>
      </c>
      <c r="DC20" s="193">
        <f>[2]Р13!H$65</f>
        <v>0</v>
      </c>
      <c r="DD20" s="193">
        <f>[2]Р13!I$65</f>
        <v>0</v>
      </c>
      <c r="DE20" s="193">
        <f>[2]Р13!J$65</f>
        <v>0</v>
      </c>
      <c r="DF20" s="193">
        <f>[2]Р13!K$65</f>
        <v>0</v>
      </c>
      <c r="DG20" s="193">
        <f t="shared" si="18"/>
        <v>0</v>
      </c>
      <c r="DH20" s="193">
        <f t="shared" si="19"/>
        <v>0</v>
      </c>
      <c r="DI20" s="193">
        <f>[2]Р13!D$66</f>
        <v>0</v>
      </c>
      <c r="DJ20" s="193">
        <f>[2]Р13!E$66</f>
        <v>2</v>
      </c>
      <c r="DK20" s="193">
        <f>[2]Р13!F$66</f>
        <v>5</v>
      </c>
      <c r="DL20" s="193">
        <f>[2]Р13!G$66</f>
        <v>0</v>
      </c>
      <c r="DM20" s="193">
        <f>[2]Р13!H$66</f>
        <v>0</v>
      </c>
      <c r="DN20" s="193">
        <f>[2]Р13!I$66</f>
        <v>0</v>
      </c>
      <c r="DO20" s="193">
        <f>[2]Р13!J$66</f>
        <v>0</v>
      </c>
      <c r="DP20" s="193">
        <f>[2]Р13!K$66</f>
        <v>0</v>
      </c>
      <c r="DQ20" s="193">
        <f t="shared" si="20"/>
        <v>7</v>
      </c>
      <c r="DR20" s="193">
        <f t="shared" si="21"/>
        <v>267732</v>
      </c>
      <c r="DS20" s="193">
        <f>[2]Р13!D$67</f>
        <v>0</v>
      </c>
      <c r="DT20" s="193">
        <f>[2]Р13!E$67</f>
        <v>0</v>
      </c>
      <c r="DU20" s="193">
        <f>[2]Р13!F$67</f>
        <v>0</v>
      </c>
      <c r="DV20" s="193">
        <f>[2]Р13!G$67</f>
        <v>0</v>
      </c>
      <c r="DW20" s="193">
        <f>[2]Р13!H$67</f>
        <v>0</v>
      </c>
      <c r="DX20" s="193">
        <f>[2]Р13!I$67</f>
        <v>0</v>
      </c>
      <c r="DY20" s="193">
        <f>[2]Р13!J$67</f>
        <v>0</v>
      </c>
      <c r="DZ20" s="193">
        <f>[2]Р13!K$67</f>
        <v>0</v>
      </c>
      <c r="EA20" s="193">
        <f t="shared" si="22"/>
        <v>0</v>
      </c>
      <c r="EB20" s="193">
        <f t="shared" si="23"/>
        <v>0</v>
      </c>
      <c r="EC20" s="193">
        <f>[2]Р13!D$68</f>
        <v>0</v>
      </c>
      <c r="ED20" s="193">
        <f>[2]Р13!E$68</f>
        <v>0</v>
      </c>
      <c r="EE20" s="193">
        <f>[2]Р13!F$68</f>
        <v>0</v>
      </c>
      <c r="EF20" s="193">
        <f>[2]Р13!G$68</f>
        <v>0</v>
      </c>
      <c r="EG20" s="193">
        <f>[2]Р13!H$68</f>
        <v>11</v>
      </c>
      <c r="EH20" s="193">
        <f>[2]Р13!I$68</f>
        <v>29</v>
      </c>
      <c r="EI20" s="193">
        <f>[2]Р13!J$68</f>
        <v>0</v>
      </c>
      <c r="EJ20" s="193">
        <f>[2]Р13!K$68</f>
        <v>0</v>
      </c>
      <c r="EK20" s="203">
        <f t="shared" si="24"/>
        <v>40</v>
      </c>
      <c r="EL20" s="193">
        <f t="shared" si="25"/>
        <v>10255188</v>
      </c>
      <c r="EM20" s="193">
        <f>[2]Р13!D$69</f>
        <v>0</v>
      </c>
      <c r="EN20" s="193">
        <f>[2]Р13!E$69</f>
        <v>0</v>
      </c>
      <c r="EO20" s="193">
        <f>[2]Р13!F$69</f>
        <v>0</v>
      </c>
      <c r="EP20" s="193">
        <f>[2]Р13!G$69</f>
        <v>0</v>
      </c>
      <c r="EQ20" s="193">
        <f>[2]Р13!H$69</f>
        <v>0</v>
      </c>
      <c r="ER20" s="193">
        <f>[2]Р13!I$69</f>
        <v>0</v>
      </c>
      <c r="ES20" s="193">
        <f>[2]Р13!J$69</f>
        <v>0</v>
      </c>
      <c r="ET20" s="193">
        <f>[2]Р13!K$69</f>
        <v>0</v>
      </c>
      <c r="EU20" s="203">
        <f t="shared" si="26"/>
        <v>0</v>
      </c>
      <c r="EV20" s="193">
        <f t="shared" si="27"/>
        <v>0</v>
      </c>
      <c r="EW20" s="205">
        <f t="shared" si="28"/>
        <v>0</v>
      </c>
      <c r="EX20" s="205">
        <f t="shared" si="28"/>
        <v>2</v>
      </c>
      <c r="EY20" s="205">
        <f t="shared" si="28"/>
        <v>5</v>
      </c>
      <c r="EZ20" s="205">
        <f t="shared" si="28"/>
        <v>0</v>
      </c>
      <c r="FA20" s="205">
        <f t="shared" si="28"/>
        <v>1125</v>
      </c>
      <c r="FB20" s="205">
        <f t="shared" si="28"/>
        <v>1317</v>
      </c>
      <c r="FC20" s="205">
        <f t="shared" si="28"/>
        <v>0</v>
      </c>
      <c r="FD20" s="205">
        <f t="shared" si="28"/>
        <v>198</v>
      </c>
      <c r="FE20" s="205">
        <f t="shared" si="28"/>
        <v>2647</v>
      </c>
      <c r="FF20" s="205">
        <f t="shared" si="28"/>
        <v>193609848</v>
      </c>
      <c r="FG20" s="193">
        <f>ОВЗ!D22</f>
        <v>0</v>
      </c>
      <c r="FH20" s="193">
        <f>ОВЗ!E22</f>
        <v>0</v>
      </c>
      <c r="FI20" s="193">
        <f>ОВЗ!F22</f>
        <v>0</v>
      </c>
      <c r="FJ20" s="193">
        <f>ОВЗ!G22</f>
        <v>0</v>
      </c>
      <c r="FK20" s="193">
        <f>ОВЗ!H22</f>
        <v>61</v>
      </c>
      <c r="FL20" s="193">
        <f>ОВЗ!I22</f>
        <v>53</v>
      </c>
      <c r="FM20" s="193">
        <f>ОВЗ!J22</f>
        <v>2</v>
      </c>
      <c r="FN20" s="193">
        <f>ОВЗ!K22</f>
        <v>0</v>
      </c>
      <c r="FO20" s="193">
        <f t="shared" si="29"/>
        <v>116</v>
      </c>
      <c r="FP20" s="193">
        <f>ОВЗ!L22</f>
        <v>10006728</v>
      </c>
      <c r="FQ20" s="205">
        <f t="shared" si="30"/>
        <v>0</v>
      </c>
      <c r="FR20" s="205">
        <f t="shared" si="30"/>
        <v>2</v>
      </c>
      <c r="FS20" s="205">
        <f t="shared" si="30"/>
        <v>5</v>
      </c>
      <c r="FT20" s="205">
        <f t="shared" si="30"/>
        <v>0</v>
      </c>
      <c r="FU20" s="205">
        <f t="shared" si="30"/>
        <v>1186</v>
      </c>
      <c r="FV20" s="205">
        <f t="shared" si="30"/>
        <v>1370</v>
      </c>
      <c r="FW20" s="205">
        <f t="shared" si="30"/>
        <v>2</v>
      </c>
      <c r="FX20" s="205">
        <f t="shared" si="30"/>
        <v>198</v>
      </c>
      <c r="FY20" s="205">
        <f t="shared" si="30"/>
        <v>2763</v>
      </c>
      <c r="FZ20" s="205">
        <f t="shared" si="30"/>
        <v>203616576</v>
      </c>
      <c r="GA20" s="205">
        <f>'Классное руководство'!D18*1000</f>
        <v>3422099.9999999991</v>
      </c>
      <c r="GB20" s="206">
        <f t="shared" si="31"/>
        <v>207038676</v>
      </c>
      <c r="GC20" s="206">
        <f t="shared" si="32"/>
        <v>207038700</v>
      </c>
      <c r="GD20" s="206">
        <v>190037200</v>
      </c>
      <c r="GE20" s="207">
        <v>2737</v>
      </c>
      <c r="GF20" s="206">
        <v>204601000</v>
      </c>
      <c r="GG20" s="206">
        <f t="shared" si="34"/>
        <v>-2437700</v>
      </c>
      <c r="GH20" s="179"/>
      <c r="GI20" s="179"/>
      <c r="GJ20" s="179"/>
      <c r="GK20" s="179"/>
    </row>
    <row r="21" spans="1:193" s="198" customFormat="1" x14ac:dyDescent="0.25">
      <c r="A21" s="200">
        <v>14</v>
      </c>
      <c r="B21" s="201" t="s">
        <v>142</v>
      </c>
      <c r="C21" s="202">
        <f>[2]Р14!D$55</f>
        <v>0</v>
      </c>
      <c r="D21" s="202">
        <f>[2]Р14!E$55</f>
        <v>0</v>
      </c>
      <c r="E21" s="202">
        <f>[2]Р14!F$55</f>
        <v>0</v>
      </c>
      <c r="F21" s="202">
        <f>[2]Р14!G$55</f>
        <v>17</v>
      </c>
      <c r="G21" s="202">
        <f>[2]Р14!H$55</f>
        <v>750</v>
      </c>
      <c r="H21" s="202">
        <f>[2]Р14!I$55</f>
        <v>733</v>
      </c>
      <c r="I21" s="202">
        <f>[2]Р14!J$55</f>
        <v>0</v>
      </c>
      <c r="J21" s="202">
        <f>[2]Р14!K$55</f>
        <v>132</v>
      </c>
      <c r="K21" s="203">
        <f t="shared" si="0"/>
        <v>1632</v>
      </c>
      <c r="L21" s="193">
        <f t="shared" si="1"/>
        <v>102525516</v>
      </c>
      <c r="M21" s="202">
        <f>[2]Р14!D$56</f>
        <v>0</v>
      </c>
      <c r="N21" s="202">
        <f>[2]Р14!E$56</f>
        <v>0</v>
      </c>
      <c r="O21" s="202">
        <f>[2]Р14!F$56</f>
        <v>0</v>
      </c>
      <c r="P21" s="202">
        <f>[2]Р14!G$56</f>
        <v>0</v>
      </c>
      <c r="Q21" s="202">
        <f>[2]Р14!H$56</f>
        <v>0</v>
      </c>
      <c r="R21" s="202">
        <f>[2]Р14!I$56</f>
        <v>125</v>
      </c>
      <c r="S21" s="202">
        <f>[2]Р14!J$56</f>
        <v>0</v>
      </c>
      <c r="T21" s="202">
        <f>[2]Р14!K$56</f>
        <v>0</v>
      </c>
      <c r="U21" s="193">
        <f t="shared" si="33"/>
        <v>125</v>
      </c>
      <c r="V21" s="204">
        <f t="shared" si="2"/>
        <v>9610500</v>
      </c>
      <c r="W21" s="193">
        <f>[2]Р14!D$57</f>
        <v>0</v>
      </c>
      <c r="X21" s="193">
        <f>[2]Р14!E$57</f>
        <v>18</v>
      </c>
      <c r="Y21" s="193">
        <f>[2]Р14!F$57</f>
        <v>0</v>
      </c>
      <c r="Z21" s="193">
        <f>[2]Р14!G$57</f>
        <v>15</v>
      </c>
      <c r="AA21" s="193">
        <f>[2]Р14!H$57</f>
        <v>127</v>
      </c>
      <c r="AB21" s="193">
        <f>[2]Р14!I$57</f>
        <v>129</v>
      </c>
      <c r="AC21" s="193">
        <f>[2]Р14!J$57</f>
        <v>0</v>
      </c>
      <c r="AD21" s="193">
        <f>[2]Р14!K$57</f>
        <v>9</v>
      </c>
      <c r="AE21" s="193">
        <f t="shared" si="3"/>
        <v>298</v>
      </c>
      <c r="AF21" s="193">
        <f t="shared" si="4"/>
        <v>18360072</v>
      </c>
      <c r="AG21" s="193">
        <f>[2]Р14!D$58</f>
        <v>0</v>
      </c>
      <c r="AH21" s="193">
        <f>[2]Р14!E$58</f>
        <v>0</v>
      </c>
      <c r="AI21" s="193">
        <f>[2]Р14!F$58</f>
        <v>0</v>
      </c>
      <c r="AJ21" s="193">
        <f>[2]Р14!G$58</f>
        <v>0</v>
      </c>
      <c r="AK21" s="193">
        <f>[2]Р14!H$58</f>
        <v>0</v>
      </c>
      <c r="AL21" s="193">
        <f>[2]Р14!I$58</f>
        <v>0</v>
      </c>
      <c r="AM21" s="193">
        <f>[2]Р14!J$58</f>
        <v>0</v>
      </c>
      <c r="AN21" s="193">
        <f>[2]Р14!K$58</f>
        <v>0</v>
      </c>
      <c r="AO21" s="193">
        <f t="shared" si="5"/>
        <v>0</v>
      </c>
      <c r="AP21" s="193">
        <f t="shared" si="6"/>
        <v>0</v>
      </c>
      <c r="AQ21" s="193">
        <f>[2]Р14!D$59</f>
        <v>0</v>
      </c>
      <c r="AR21" s="193">
        <f>[2]Р14!E$59</f>
        <v>0</v>
      </c>
      <c r="AS21" s="193">
        <f>[2]Р14!F$59</f>
        <v>0</v>
      </c>
      <c r="AT21" s="193">
        <f>[2]Р14!G$59</f>
        <v>0</v>
      </c>
      <c r="AU21" s="193">
        <f>[2]Р14!H$59</f>
        <v>0</v>
      </c>
      <c r="AV21" s="193">
        <f>[2]Р14!I$59</f>
        <v>0</v>
      </c>
      <c r="AW21" s="193">
        <f>[2]Р14!J$59</f>
        <v>0</v>
      </c>
      <c r="AX21" s="193">
        <f>[2]Р14!K$59</f>
        <v>0</v>
      </c>
      <c r="AY21" s="193">
        <f t="shared" si="7"/>
        <v>0</v>
      </c>
      <c r="AZ21" s="193">
        <f t="shared" si="8"/>
        <v>0</v>
      </c>
      <c r="BA21" s="193">
        <f>[2]Р14!D$60</f>
        <v>0</v>
      </c>
      <c r="BB21" s="193">
        <f>[2]Р14!E$60</f>
        <v>0</v>
      </c>
      <c r="BC21" s="193">
        <f>[2]Р14!F$60</f>
        <v>0</v>
      </c>
      <c r="BD21" s="193">
        <f>[2]Р14!G$60</f>
        <v>0</v>
      </c>
      <c r="BE21" s="193">
        <f>[2]Р14!H$60</f>
        <v>0</v>
      </c>
      <c r="BF21" s="193">
        <f>[2]Р14!I$60</f>
        <v>0</v>
      </c>
      <c r="BG21" s="193">
        <f>[2]Р14!J$60</f>
        <v>0</v>
      </c>
      <c r="BH21" s="193">
        <f>[2]Р14!K$60</f>
        <v>0</v>
      </c>
      <c r="BI21" s="193">
        <f t="shared" si="9"/>
        <v>0</v>
      </c>
      <c r="BJ21" s="193">
        <f t="shared" si="10"/>
        <v>0</v>
      </c>
      <c r="BK21" s="193">
        <f>[2]Р14!D61</f>
        <v>0</v>
      </c>
      <c r="BL21" s="193">
        <f>[2]Р14!E61</f>
        <v>18</v>
      </c>
      <c r="BM21" s="193">
        <f>[2]Р14!F61</f>
        <v>0</v>
      </c>
      <c r="BN21" s="193">
        <f>[2]Р14!G61</f>
        <v>43</v>
      </c>
      <c r="BO21" s="193">
        <f>[2]Р14!H61</f>
        <v>478</v>
      </c>
      <c r="BP21" s="193">
        <f>[2]Р14!I61</f>
        <v>533</v>
      </c>
      <c r="BQ21" s="193">
        <f>[2]Р14!J61</f>
        <v>0</v>
      </c>
      <c r="BR21" s="193">
        <f>[2]Р14!K61</f>
        <v>33</v>
      </c>
      <c r="BS21" s="193">
        <f>[2]Р14!L61</f>
        <v>1105</v>
      </c>
      <c r="BT21" s="193">
        <f t="shared" si="11"/>
        <v>87992196</v>
      </c>
      <c r="BU21" s="193">
        <f>[2]Р14!D62</f>
        <v>0</v>
      </c>
      <c r="BV21" s="193">
        <f>[2]Р14!E62</f>
        <v>31</v>
      </c>
      <c r="BW21" s="193">
        <f>[2]Р14!F62</f>
        <v>0</v>
      </c>
      <c r="BX21" s="193">
        <f>[2]Р14!G62</f>
        <v>42</v>
      </c>
      <c r="BY21" s="193">
        <f>[2]Р14!H62</f>
        <v>170</v>
      </c>
      <c r="BZ21" s="193">
        <f>[2]Р14!I62</f>
        <v>166</v>
      </c>
      <c r="CA21" s="193">
        <f>[2]Р14!J62</f>
        <v>0</v>
      </c>
      <c r="CB21" s="193">
        <f>[2]Р14!K62</f>
        <v>0</v>
      </c>
      <c r="CC21" s="193">
        <f t="shared" si="12"/>
        <v>409</v>
      </c>
      <c r="CD21" s="193">
        <f t="shared" si="13"/>
        <v>36467400</v>
      </c>
      <c r="CE21" s="193">
        <f>[2]Р14!D63</f>
        <v>0</v>
      </c>
      <c r="CF21" s="193">
        <f>[2]Р14!E63</f>
        <v>52</v>
      </c>
      <c r="CG21" s="193">
        <f>[2]Р14!F63</f>
        <v>0</v>
      </c>
      <c r="CH21" s="193">
        <f>[2]Р14!G63</f>
        <v>66</v>
      </c>
      <c r="CI21" s="193">
        <f>[2]Р14!H63</f>
        <v>383</v>
      </c>
      <c r="CJ21" s="193">
        <f>[2]Р14!I63</f>
        <v>376</v>
      </c>
      <c r="CK21" s="193">
        <f>[2]Р14!J63</f>
        <v>0</v>
      </c>
      <c r="CL21" s="193">
        <f>[2]Р14!K63</f>
        <v>0</v>
      </c>
      <c r="CM21" s="193">
        <f t="shared" si="14"/>
        <v>877</v>
      </c>
      <c r="CN21" s="193">
        <f t="shared" si="15"/>
        <v>92992776</v>
      </c>
      <c r="CO21" s="193">
        <f>[2]Р14!D64</f>
        <v>0</v>
      </c>
      <c r="CP21" s="193">
        <f>[2]Р14!E64</f>
        <v>14</v>
      </c>
      <c r="CQ21" s="193">
        <f>[2]Р14!F64</f>
        <v>0</v>
      </c>
      <c r="CR21" s="193">
        <f>[2]Р14!G64</f>
        <v>0</v>
      </c>
      <c r="CS21" s="193">
        <f>[2]Р14!H64</f>
        <v>146</v>
      </c>
      <c r="CT21" s="193">
        <f>[2]Р14!I64</f>
        <v>103</v>
      </c>
      <c r="CU21" s="193">
        <f>[2]Р14!J64</f>
        <v>0</v>
      </c>
      <c r="CV21" s="193">
        <f>[2]Р14!K64</f>
        <v>0</v>
      </c>
      <c r="CW21" s="193">
        <f t="shared" si="16"/>
        <v>263</v>
      </c>
      <c r="CX21" s="193">
        <f t="shared" si="17"/>
        <v>36158388</v>
      </c>
      <c r="CY21" s="193">
        <f>[2]Р14!D$65</f>
        <v>0</v>
      </c>
      <c r="CZ21" s="193">
        <f>[2]Р14!E$65</f>
        <v>0</v>
      </c>
      <c r="DA21" s="193">
        <f>[2]Р14!F$65</f>
        <v>0</v>
      </c>
      <c r="DB21" s="193">
        <f>[2]Р14!G$65</f>
        <v>0</v>
      </c>
      <c r="DC21" s="193">
        <f>[2]Р14!H$65</f>
        <v>53</v>
      </c>
      <c r="DD21" s="193">
        <f>[2]Р14!I$65</f>
        <v>0</v>
      </c>
      <c r="DE21" s="193">
        <f>[2]Р14!J$65</f>
        <v>0</v>
      </c>
      <c r="DF21" s="193">
        <f>[2]Р14!K$65</f>
        <v>0</v>
      </c>
      <c r="DG21" s="193">
        <f t="shared" si="18"/>
        <v>53</v>
      </c>
      <c r="DH21" s="193">
        <f t="shared" si="19"/>
        <v>9651936</v>
      </c>
      <c r="DI21" s="193">
        <f>[2]Р14!D$66</f>
        <v>0</v>
      </c>
      <c r="DJ21" s="193">
        <f>[2]Р14!E$66</f>
        <v>0</v>
      </c>
      <c r="DK21" s="193">
        <f>[2]Р14!F$66</f>
        <v>0</v>
      </c>
      <c r="DL21" s="193">
        <f>[2]Р14!G$66</f>
        <v>0</v>
      </c>
      <c r="DM21" s="193">
        <f>[2]Р14!H$66</f>
        <v>0</v>
      </c>
      <c r="DN21" s="193">
        <f>[2]Р14!I$66</f>
        <v>0</v>
      </c>
      <c r="DO21" s="193">
        <f>[2]Р14!J$66</f>
        <v>0</v>
      </c>
      <c r="DP21" s="193">
        <f>[2]Р14!K$66</f>
        <v>0</v>
      </c>
      <c r="DQ21" s="193">
        <f t="shared" si="20"/>
        <v>0</v>
      </c>
      <c r="DR21" s="193">
        <f t="shared" si="21"/>
        <v>0</v>
      </c>
      <c r="DS21" s="193">
        <f>[2]Р14!D$67</f>
        <v>0</v>
      </c>
      <c r="DT21" s="193">
        <f>[2]Р14!E$67</f>
        <v>0</v>
      </c>
      <c r="DU21" s="193">
        <f>[2]Р14!F$67</f>
        <v>0</v>
      </c>
      <c r="DV21" s="193">
        <f>[2]Р14!G$67</f>
        <v>0</v>
      </c>
      <c r="DW21" s="193">
        <f>[2]Р14!H$67</f>
        <v>0</v>
      </c>
      <c r="DX21" s="193">
        <f>[2]Р14!I$67</f>
        <v>0</v>
      </c>
      <c r="DY21" s="193">
        <f>[2]Р14!J$67</f>
        <v>0</v>
      </c>
      <c r="DZ21" s="193">
        <f>[2]Р14!K$67</f>
        <v>0</v>
      </c>
      <c r="EA21" s="193">
        <f t="shared" si="22"/>
        <v>0</v>
      </c>
      <c r="EB21" s="193">
        <f t="shared" si="23"/>
        <v>0</v>
      </c>
      <c r="EC21" s="193">
        <f>[2]Р14!D$68</f>
        <v>0</v>
      </c>
      <c r="ED21" s="193">
        <f>[2]Р14!E$68</f>
        <v>3</v>
      </c>
      <c r="EE21" s="193">
        <f>[2]Р14!F$68</f>
        <v>0</v>
      </c>
      <c r="EF21" s="193">
        <f>[2]Р14!G$68</f>
        <v>0</v>
      </c>
      <c r="EG21" s="193">
        <f>[2]Р14!H$68</f>
        <v>24</v>
      </c>
      <c r="EH21" s="193">
        <f>[2]Р14!I$68</f>
        <v>28</v>
      </c>
      <c r="EI21" s="193">
        <f>[2]Р14!J$68</f>
        <v>0</v>
      </c>
      <c r="EJ21" s="193">
        <f>[2]Р14!K$68</f>
        <v>0</v>
      </c>
      <c r="EK21" s="203">
        <f t="shared" si="24"/>
        <v>55</v>
      </c>
      <c r="EL21" s="193">
        <f t="shared" si="25"/>
        <v>13552272</v>
      </c>
      <c r="EM21" s="193">
        <f>[2]Р14!D$69</f>
        <v>0</v>
      </c>
      <c r="EN21" s="193">
        <f>[2]Р14!E$69</f>
        <v>0</v>
      </c>
      <c r="EO21" s="193">
        <f>[2]Р14!F$69</f>
        <v>0</v>
      </c>
      <c r="EP21" s="193">
        <f>[2]Р14!G$69</f>
        <v>0</v>
      </c>
      <c r="EQ21" s="193">
        <f>[2]Р14!H$69</f>
        <v>0</v>
      </c>
      <c r="ER21" s="193">
        <f>[2]Р14!I$69</f>
        <v>5</v>
      </c>
      <c r="ES21" s="193">
        <f>[2]Р14!J$69</f>
        <v>0</v>
      </c>
      <c r="ET21" s="193">
        <f>[2]Р14!K$69</f>
        <v>0</v>
      </c>
      <c r="EU21" s="203">
        <f t="shared" si="26"/>
        <v>5</v>
      </c>
      <c r="EV21" s="193">
        <f t="shared" si="27"/>
        <v>74820</v>
      </c>
      <c r="EW21" s="205">
        <f t="shared" si="28"/>
        <v>0</v>
      </c>
      <c r="EX21" s="205">
        <f t="shared" si="28"/>
        <v>136</v>
      </c>
      <c r="EY21" s="205">
        <f t="shared" si="28"/>
        <v>0</v>
      </c>
      <c r="EZ21" s="205">
        <f t="shared" si="28"/>
        <v>183</v>
      </c>
      <c r="FA21" s="205">
        <f t="shared" si="28"/>
        <v>2131</v>
      </c>
      <c r="FB21" s="205">
        <f t="shared" si="28"/>
        <v>2198</v>
      </c>
      <c r="FC21" s="205">
        <f t="shared" si="28"/>
        <v>0</v>
      </c>
      <c r="FD21" s="205">
        <f t="shared" si="28"/>
        <v>174</v>
      </c>
      <c r="FE21" s="205">
        <f t="shared" si="28"/>
        <v>4822</v>
      </c>
      <c r="FF21" s="205">
        <f t="shared" si="28"/>
        <v>407385876</v>
      </c>
      <c r="FG21" s="193">
        <f>ОВЗ!D23</f>
        <v>0</v>
      </c>
      <c r="FH21" s="193">
        <f>ОВЗ!E23</f>
        <v>13</v>
      </c>
      <c r="FI21" s="193">
        <f>ОВЗ!F23</f>
        <v>0</v>
      </c>
      <c r="FJ21" s="193">
        <f>ОВЗ!G23</f>
        <v>0</v>
      </c>
      <c r="FK21" s="193">
        <f>ОВЗ!H23</f>
        <v>152</v>
      </c>
      <c r="FL21" s="193">
        <f>ОВЗ!I23</f>
        <v>189</v>
      </c>
      <c r="FM21" s="193">
        <f>ОВЗ!J23</f>
        <v>0</v>
      </c>
      <c r="FN21" s="193">
        <f>ОВЗ!K23</f>
        <v>0</v>
      </c>
      <c r="FO21" s="193">
        <f t="shared" si="29"/>
        <v>354</v>
      </c>
      <c r="FP21" s="193">
        <f>ОВЗ!L23</f>
        <v>52924404</v>
      </c>
      <c r="FQ21" s="205">
        <f t="shared" si="30"/>
        <v>0</v>
      </c>
      <c r="FR21" s="205">
        <f t="shared" si="30"/>
        <v>149</v>
      </c>
      <c r="FS21" s="205">
        <f t="shared" si="30"/>
        <v>0</v>
      </c>
      <c r="FT21" s="205">
        <f t="shared" si="30"/>
        <v>183</v>
      </c>
      <c r="FU21" s="205">
        <f t="shared" si="30"/>
        <v>2283</v>
      </c>
      <c r="FV21" s="205">
        <f t="shared" si="30"/>
        <v>2387</v>
      </c>
      <c r="FW21" s="205">
        <f t="shared" si="30"/>
        <v>0</v>
      </c>
      <c r="FX21" s="205">
        <f t="shared" si="30"/>
        <v>174</v>
      </c>
      <c r="FY21" s="205">
        <f t="shared" si="30"/>
        <v>5176</v>
      </c>
      <c r="FZ21" s="205">
        <f t="shared" si="30"/>
        <v>460310280</v>
      </c>
      <c r="GA21" s="205">
        <f>'Классное руководство'!D19*1000</f>
        <v>7796299.9999999972</v>
      </c>
      <c r="GB21" s="206">
        <f t="shared" si="31"/>
        <v>468106580</v>
      </c>
      <c r="GC21" s="206">
        <f t="shared" si="32"/>
        <v>468106600</v>
      </c>
      <c r="GD21" s="206">
        <v>406437100</v>
      </c>
      <c r="GE21" s="207">
        <v>5194</v>
      </c>
      <c r="GF21" s="206">
        <v>458215500</v>
      </c>
      <c r="GG21" s="206">
        <f t="shared" si="34"/>
        <v>-9891100</v>
      </c>
      <c r="GH21" s="179"/>
      <c r="GI21" s="179"/>
      <c r="GJ21" s="179"/>
      <c r="GK21" s="179"/>
    </row>
    <row r="22" spans="1:193" s="198" customFormat="1" x14ac:dyDescent="0.25">
      <c r="A22" s="200">
        <v>15</v>
      </c>
      <c r="B22" s="201" t="s">
        <v>143</v>
      </c>
      <c r="C22" s="202">
        <f>[2]Р15!D$55</f>
        <v>0</v>
      </c>
      <c r="D22" s="202">
        <f>[2]Р15!E$55</f>
        <v>118</v>
      </c>
      <c r="E22" s="202">
        <f>[2]Р15!F$55</f>
        <v>0</v>
      </c>
      <c r="F22" s="202">
        <f>[2]Р15!G$55</f>
        <v>118</v>
      </c>
      <c r="G22" s="202">
        <f>[2]Р15!H$55</f>
        <v>1185</v>
      </c>
      <c r="H22" s="202">
        <f>[2]Р15!I$55</f>
        <v>1272</v>
      </c>
      <c r="I22" s="202">
        <f>[2]Р15!J$55</f>
        <v>0</v>
      </c>
      <c r="J22" s="202">
        <f>[2]Р15!K$55</f>
        <v>84</v>
      </c>
      <c r="K22" s="203">
        <f t="shared" si="0"/>
        <v>2777</v>
      </c>
      <c r="L22" s="193">
        <f t="shared" si="1"/>
        <v>171828648</v>
      </c>
      <c r="M22" s="202">
        <f>[2]Р15!D$56</f>
        <v>0</v>
      </c>
      <c r="N22" s="202">
        <f>[2]Р15!E$56</f>
        <v>0</v>
      </c>
      <c r="O22" s="202">
        <f>[2]Р15!F$56</f>
        <v>0</v>
      </c>
      <c r="P22" s="202">
        <f>[2]Р15!G$56</f>
        <v>0</v>
      </c>
      <c r="Q22" s="202">
        <f>[2]Р15!H$56</f>
        <v>0</v>
      </c>
      <c r="R22" s="202">
        <f>[2]Р15!I$56</f>
        <v>0</v>
      </c>
      <c r="S22" s="202">
        <f>[2]Р15!J$56</f>
        <v>0</v>
      </c>
      <c r="T22" s="202">
        <f>[2]Р15!K$56</f>
        <v>0</v>
      </c>
      <c r="U22" s="193">
        <f t="shared" si="33"/>
        <v>0</v>
      </c>
      <c r="V22" s="204">
        <f t="shared" si="2"/>
        <v>0</v>
      </c>
      <c r="W22" s="193">
        <f>[2]Р15!D$57</f>
        <v>0</v>
      </c>
      <c r="X22" s="193">
        <f>[2]Р15!E$57</f>
        <v>0</v>
      </c>
      <c r="Y22" s="193">
        <f>[2]Р15!F$57</f>
        <v>0</v>
      </c>
      <c r="Z22" s="193">
        <f>[2]Р15!G$57</f>
        <v>0</v>
      </c>
      <c r="AA22" s="193">
        <f>[2]Р15!H$57</f>
        <v>0</v>
      </c>
      <c r="AB22" s="193">
        <f>[2]Р15!I$57</f>
        <v>0</v>
      </c>
      <c r="AC22" s="193">
        <f>[2]Р15!J$57</f>
        <v>0</v>
      </c>
      <c r="AD22" s="193">
        <f>[2]Р15!K$57</f>
        <v>0</v>
      </c>
      <c r="AE22" s="193">
        <f t="shared" si="3"/>
        <v>0</v>
      </c>
      <c r="AF22" s="193">
        <f t="shared" si="4"/>
        <v>0</v>
      </c>
      <c r="AG22" s="193">
        <f>[2]Р15!D$58</f>
        <v>0</v>
      </c>
      <c r="AH22" s="193">
        <f>[2]Р15!E$58</f>
        <v>0</v>
      </c>
      <c r="AI22" s="193">
        <f>[2]Р15!F$58</f>
        <v>0</v>
      </c>
      <c r="AJ22" s="193">
        <f>[2]Р15!G$58</f>
        <v>0</v>
      </c>
      <c r="AK22" s="193">
        <f>[2]Р15!H$58</f>
        <v>0</v>
      </c>
      <c r="AL22" s="193">
        <f>[2]Р15!I$58</f>
        <v>0</v>
      </c>
      <c r="AM22" s="193">
        <f>[2]Р15!J$58</f>
        <v>0</v>
      </c>
      <c r="AN22" s="193">
        <f>[2]Р15!K$58</f>
        <v>0</v>
      </c>
      <c r="AO22" s="193">
        <f t="shared" si="5"/>
        <v>0</v>
      </c>
      <c r="AP22" s="193">
        <f t="shared" si="6"/>
        <v>0</v>
      </c>
      <c r="AQ22" s="193">
        <f>[2]Р15!D$59</f>
        <v>0</v>
      </c>
      <c r="AR22" s="193">
        <f>[2]Р15!E$59</f>
        <v>0</v>
      </c>
      <c r="AS22" s="193">
        <f>[2]Р15!F$59</f>
        <v>0</v>
      </c>
      <c r="AT22" s="193">
        <f>[2]Р15!G$59</f>
        <v>0</v>
      </c>
      <c r="AU22" s="193">
        <f>[2]Р15!H$59</f>
        <v>0</v>
      </c>
      <c r="AV22" s="193">
        <f>[2]Р15!I$59</f>
        <v>0</v>
      </c>
      <c r="AW22" s="193">
        <f>[2]Р15!J$59</f>
        <v>0</v>
      </c>
      <c r="AX22" s="193">
        <f>[2]Р15!K$59</f>
        <v>0</v>
      </c>
      <c r="AY22" s="193">
        <f t="shared" si="7"/>
        <v>0</v>
      </c>
      <c r="AZ22" s="193">
        <f t="shared" si="8"/>
        <v>0</v>
      </c>
      <c r="BA22" s="193">
        <f>[2]Р15!D$60</f>
        <v>0</v>
      </c>
      <c r="BB22" s="193">
        <f>[2]Р15!E$60</f>
        <v>0</v>
      </c>
      <c r="BC22" s="193">
        <f>[2]Р15!F$60</f>
        <v>0</v>
      </c>
      <c r="BD22" s="193">
        <f>[2]Р15!G$60</f>
        <v>0</v>
      </c>
      <c r="BE22" s="193">
        <f>[2]Р15!H$60</f>
        <v>0</v>
      </c>
      <c r="BF22" s="193">
        <f>[2]Р15!I$60</f>
        <v>0</v>
      </c>
      <c r="BG22" s="193">
        <f>[2]Р15!J$60</f>
        <v>0</v>
      </c>
      <c r="BH22" s="193">
        <f>[2]Р15!K$60</f>
        <v>0</v>
      </c>
      <c r="BI22" s="193">
        <f t="shared" si="9"/>
        <v>0</v>
      </c>
      <c r="BJ22" s="193">
        <f t="shared" si="10"/>
        <v>0</v>
      </c>
      <c r="BK22" s="193">
        <f>[2]Р15!$D$61</f>
        <v>0</v>
      </c>
      <c r="BL22" s="193">
        <f>[2]Р15!$D$61</f>
        <v>0</v>
      </c>
      <c r="BM22" s="193">
        <f>[2]Р15!$D$61</f>
        <v>0</v>
      </c>
      <c r="BN22" s="193">
        <f>[2]Р15!$D$61</f>
        <v>0</v>
      </c>
      <c r="BO22" s="193">
        <f>[2]Р15!$D$61</f>
        <v>0</v>
      </c>
      <c r="BP22" s="193">
        <f>[2]Р15!$D$61</f>
        <v>0</v>
      </c>
      <c r="BQ22" s="193">
        <f>[2]Р15!$D$61</f>
        <v>0</v>
      </c>
      <c r="BR22" s="193">
        <f>[2]Р15!$D$61</f>
        <v>0</v>
      </c>
      <c r="BS22" s="193">
        <f>[2]Р15!$D$61</f>
        <v>0</v>
      </c>
      <c r="BT22" s="193">
        <f t="shared" si="11"/>
        <v>0</v>
      </c>
      <c r="BU22" s="193">
        <f>[2]Р15!D62</f>
        <v>0</v>
      </c>
      <c r="BV22" s="193">
        <f>[2]Р15!E62</f>
        <v>0</v>
      </c>
      <c r="BW22" s="193">
        <f>[2]Р15!F62</f>
        <v>0</v>
      </c>
      <c r="BX22" s="193">
        <f>[2]Р15!G62</f>
        <v>0</v>
      </c>
      <c r="BY22" s="193">
        <f>[2]Р15!H62</f>
        <v>0</v>
      </c>
      <c r="BZ22" s="193">
        <f>[2]Р15!I62</f>
        <v>0</v>
      </c>
      <c r="CA22" s="193">
        <f>[2]Р15!J62</f>
        <v>0</v>
      </c>
      <c r="CB22" s="193">
        <f>[2]Р15!K62</f>
        <v>0</v>
      </c>
      <c r="CC22" s="193">
        <f t="shared" si="12"/>
        <v>0</v>
      </c>
      <c r="CD22" s="193">
        <f t="shared" si="13"/>
        <v>0</v>
      </c>
      <c r="CE22" s="193">
        <f>[2]Р15!D63</f>
        <v>0</v>
      </c>
      <c r="CF22" s="193">
        <f>[2]Р15!E63</f>
        <v>17</v>
      </c>
      <c r="CG22" s="193">
        <f>[2]Р15!F63</f>
        <v>0</v>
      </c>
      <c r="CH22" s="193">
        <f>[2]Р15!G63</f>
        <v>5</v>
      </c>
      <c r="CI22" s="193">
        <f>[2]Р15!H63</f>
        <v>28</v>
      </c>
      <c r="CJ22" s="193">
        <f>[2]Р15!I63</f>
        <v>61</v>
      </c>
      <c r="CK22" s="193">
        <f>[2]Р15!J63</f>
        <v>0</v>
      </c>
      <c r="CL22" s="193">
        <f>[2]Р15!K63</f>
        <v>0</v>
      </c>
      <c r="CM22" s="193">
        <f t="shared" si="14"/>
        <v>111</v>
      </c>
      <c r="CN22" s="193">
        <f t="shared" si="15"/>
        <v>12248832</v>
      </c>
      <c r="CO22" s="193">
        <f>[2]Р15!D64</f>
        <v>0</v>
      </c>
      <c r="CP22" s="193">
        <f>[2]Р15!E64</f>
        <v>13</v>
      </c>
      <c r="CQ22" s="193">
        <f>[2]Р15!F64</f>
        <v>2</v>
      </c>
      <c r="CR22" s="193">
        <f>[2]Р15!G64</f>
        <v>4</v>
      </c>
      <c r="CS22" s="193">
        <f>[2]Р15!H64</f>
        <v>59</v>
      </c>
      <c r="CT22" s="193">
        <f>[2]Р15!I64</f>
        <v>59</v>
      </c>
      <c r="CU22" s="193">
        <f>[2]Р15!J64</f>
        <v>0</v>
      </c>
      <c r="CV22" s="193">
        <f>[2]Р15!K64</f>
        <v>0</v>
      </c>
      <c r="CW22" s="193">
        <f t="shared" si="16"/>
        <v>137</v>
      </c>
      <c r="CX22" s="193">
        <f t="shared" si="17"/>
        <v>19498524</v>
      </c>
      <c r="CY22" s="193">
        <f>[2]Р15!D$65</f>
        <v>0</v>
      </c>
      <c r="CZ22" s="193">
        <f>[2]Р15!E$65</f>
        <v>6</v>
      </c>
      <c r="DA22" s="193">
        <f>[2]Р15!F$65</f>
        <v>0</v>
      </c>
      <c r="DB22" s="193">
        <f>[2]Р15!G$65</f>
        <v>0</v>
      </c>
      <c r="DC22" s="193">
        <f>[2]Р15!H$65</f>
        <v>54</v>
      </c>
      <c r="DD22" s="193">
        <f>[2]Р15!I$65</f>
        <v>10</v>
      </c>
      <c r="DE22" s="193">
        <f>[2]Р15!J$65</f>
        <v>0</v>
      </c>
      <c r="DF22" s="193">
        <f>[2]Р15!K$65</f>
        <v>0</v>
      </c>
      <c r="DG22" s="193">
        <f t="shared" si="18"/>
        <v>70</v>
      </c>
      <c r="DH22" s="193">
        <f t="shared" si="19"/>
        <v>13677024</v>
      </c>
      <c r="DI22" s="193">
        <f>[2]Р15!D$66</f>
        <v>0</v>
      </c>
      <c r="DJ22" s="193">
        <f>[2]Р15!E$66</f>
        <v>0</v>
      </c>
      <c r="DK22" s="193">
        <f>[2]Р15!F$66</f>
        <v>40</v>
      </c>
      <c r="DL22" s="193">
        <f>[2]Р15!G$66</f>
        <v>0</v>
      </c>
      <c r="DM22" s="193">
        <f>[2]Р15!H$66</f>
        <v>0</v>
      </c>
      <c r="DN22" s="193">
        <f>[2]Р15!I$66</f>
        <v>0</v>
      </c>
      <c r="DO22" s="193">
        <f>[2]Р15!J$66</f>
        <v>0</v>
      </c>
      <c r="DP22" s="193">
        <f>[2]Р15!K$66</f>
        <v>0</v>
      </c>
      <c r="DQ22" s="193">
        <f t="shared" si="20"/>
        <v>40</v>
      </c>
      <c r="DR22" s="193">
        <f t="shared" si="21"/>
        <v>1537440</v>
      </c>
      <c r="DS22" s="193">
        <f>[2]Р15!D$67</f>
        <v>0</v>
      </c>
      <c r="DT22" s="193">
        <f>[2]Р15!E$67</f>
        <v>0</v>
      </c>
      <c r="DU22" s="193">
        <f>[2]Р15!F$67</f>
        <v>0</v>
      </c>
      <c r="DV22" s="193">
        <f>[2]Р15!G$67</f>
        <v>0</v>
      </c>
      <c r="DW22" s="193">
        <f>[2]Р15!H$67</f>
        <v>0</v>
      </c>
      <c r="DX22" s="193">
        <f>[2]Р15!I$67</f>
        <v>0</v>
      </c>
      <c r="DY22" s="193">
        <f>[2]Р15!J$67</f>
        <v>0</v>
      </c>
      <c r="DZ22" s="193">
        <f>[2]Р15!K$67</f>
        <v>0</v>
      </c>
      <c r="EA22" s="193">
        <f t="shared" si="22"/>
        <v>0</v>
      </c>
      <c r="EB22" s="193">
        <f t="shared" si="23"/>
        <v>0</v>
      </c>
      <c r="EC22" s="193">
        <f>[2]Р15!D$68</f>
        <v>0</v>
      </c>
      <c r="ED22" s="193">
        <f>[2]Р15!E$68</f>
        <v>10</v>
      </c>
      <c r="EE22" s="193">
        <f>[2]Р15!F$68</f>
        <v>0</v>
      </c>
      <c r="EF22" s="193">
        <f>[2]Р15!G$68</f>
        <v>1</v>
      </c>
      <c r="EG22" s="193">
        <f>[2]Р15!H$68</f>
        <v>7</v>
      </c>
      <c r="EH22" s="193">
        <f>[2]Р15!I$68</f>
        <v>8</v>
      </c>
      <c r="EI22" s="193">
        <f>[2]Р15!J$68</f>
        <v>0</v>
      </c>
      <c r="EJ22" s="193">
        <f>[2]Р15!K$68</f>
        <v>0</v>
      </c>
      <c r="EK22" s="203">
        <f t="shared" si="24"/>
        <v>26</v>
      </c>
      <c r="EL22" s="193">
        <f t="shared" si="25"/>
        <v>6394596</v>
      </c>
      <c r="EM22" s="193">
        <f>[2]Р15!D$69</f>
        <v>0</v>
      </c>
      <c r="EN22" s="193">
        <f>[2]Р15!E$69</f>
        <v>0</v>
      </c>
      <c r="EO22" s="193">
        <f>[2]Р15!F$69</f>
        <v>0</v>
      </c>
      <c r="EP22" s="193">
        <f>[2]Р15!G$69</f>
        <v>0</v>
      </c>
      <c r="EQ22" s="193">
        <f>[2]Р15!H$69</f>
        <v>0</v>
      </c>
      <c r="ER22" s="193">
        <f>[2]Р15!I$69</f>
        <v>0</v>
      </c>
      <c r="ES22" s="193">
        <f>[2]Р15!J$69</f>
        <v>0</v>
      </c>
      <c r="ET22" s="193">
        <f>[2]Р15!K$69</f>
        <v>0</v>
      </c>
      <c r="EU22" s="203">
        <f t="shared" si="26"/>
        <v>0</v>
      </c>
      <c r="EV22" s="193">
        <f t="shared" si="27"/>
        <v>0</v>
      </c>
      <c r="EW22" s="205">
        <f t="shared" si="28"/>
        <v>0</v>
      </c>
      <c r="EX22" s="205">
        <f t="shared" si="28"/>
        <v>164</v>
      </c>
      <c r="EY22" s="205">
        <f t="shared" si="28"/>
        <v>42</v>
      </c>
      <c r="EZ22" s="205">
        <f t="shared" si="28"/>
        <v>128</v>
      </c>
      <c r="FA22" s="205">
        <f t="shared" si="28"/>
        <v>1333</v>
      </c>
      <c r="FB22" s="205">
        <f t="shared" si="28"/>
        <v>1410</v>
      </c>
      <c r="FC22" s="205">
        <f t="shared" si="28"/>
        <v>0</v>
      </c>
      <c r="FD22" s="205">
        <f t="shared" si="28"/>
        <v>84</v>
      </c>
      <c r="FE22" s="205">
        <f t="shared" si="28"/>
        <v>3161</v>
      </c>
      <c r="FF22" s="205">
        <f t="shared" si="28"/>
        <v>225185064</v>
      </c>
      <c r="FG22" s="193">
        <f>ОВЗ!D24</f>
        <v>0</v>
      </c>
      <c r="FH22" s="193">
        <f>ОВЗ!E24</f>
        <v>127</v>
      </c>
      <c r="FI22" s="193">
        <f>ОВЗ!F24</f>
        <v>0</v>
      </c>
      <c r="FJ22" s="193">
        <f>ОВЗ!G24</f>
        <v>0</v>
      </c>
      <c r="FK22" s="193">
        <f>ОВЗ!H24</f>
        <v>85</v>
      </c>
      <c r="FL22" s="193">
        <f>ОВЗ!I24</f>
        <v>26</v>
      </c>
      <c r="FM22" s="193">
        <f>ОВЗ!J24</f>
        <v>0</v>
      </c>
      <c r="FN22" s="193">
        <f>ОВЗ!K24</f>
        <v>0</v>
      </c>
      <c r="FO22" s="193">
        <f t="shared" si="29"/>
        <v>238</v>
      </c>
      <c r="FP22" s="193">
        <f>ОВЗ!L24</f>
        <v>35034300</v>
      </c>
      <c r="FQ22" s="205">
        <f t="shared" si="30"/>
        <v>0</v>
      </c>
      <c r="FR22" s="205">
        <f t="shared" si="30"/>
        <v>291</v>
      </c>
      <c r="FS22" s="205">
        <f t="shared" si="30"/>
        <v>42</v>
      </c>
      <c r="FT22" s="205">
        <f t="shared" si="30"/>
        <v>128</v>
      </c>
      <c r="FU22" s="205">
        <f t="shared" si="30"/>
        <v>1418</v>
      </c>
      <c r="FV22" s="205">
        <f t="shared" si="30"/>
        <v>1436</v>
      </c>
      <c r="FW22" s="205">
        <f t="shared" si="30"/>
        <v>0</v>
      </c>
      <c r="FX22" s="205">
        <f t="shared" si="30"/>
        <v>84</v>
      </c>
      <c r="FY22" s="205">
        <f t="shared" si="30"/>
        <v>3399</v>
      </c>
      <c r="FZ22" s="205">
        <f>FP22+FF22-600</f>
        <v>260218764</v>
      </c>
      <c r="GA22" s="205">
        <f>'Классное руководство'!D20*1000</f>
        <v>4476999.9999999991</v>
      </c>
      <c r="GB22" s="206">
        <f t="shared" si="31"/>
        <v>264695764</v>
      </c>
      <c r="GC22" s="206">
        <f t="shared" si="32"/>
        <v>264695800</v>
      </c>
      <c r="GD22" s="206">
        <v>255416600</v>
      </c>
      <c r="GE22" s="207">
        <v>3398</v>
      </c>
      <c r="GF22" s="206">
        <v>278385500</v>
      </c>
      <c r="GG22" s="206">
        <f t="shared" si="34"/>
        <v>13689700</v>
      </c>
      <c r="GH22" s="179"/>
      <c r="GI22" s="179"/>
      <c r="GJ22" s="179"/>
      <c r="GK22" s="179"/>
    </row>
    <row r="23" spans="1:193" s="198" customFormat="1" x14ac:dyDescent="0.25">
      <c r="A23" s="200">
        <v>16</v>
      </c>
      <c r="B23" s="201" t="s">
        <v>144</v>
      </c>
      <c r="C23" s="202">
        <f>[2]Р16!D$55</f>
        <v>0</v>
      </c>
      <c r="D23" s="202">
        <f>[2]Р16!E$55</f>
        <v>0</v>
      </c>
      <c r="E23" s="202">
        <f>[2]Р16!F$55</f>
        <v>115</v>
      </c>
      <c r="F23" s="202">
        <f>[2]Р16!G$55</f>
        <v>0</v>
      </c>
      <c r="G23" s="202">
        <f>[2]Р16!H$55</f>
        <v>2625</v>
      </c>
      <c r="H23" s="202">
        <f>[2]Р16!I$55</f>
        <v>1833</v>
      </c>
      <c r="I23" s="202">
        <f>[2]Р16!J$55</f>
        <v>139</v>
      </c>
      <c r="J23" s="202">
        <f>[2]Р16!K$55</f>
        <v>0</v>
      </c>
      <c r="K23" s="203">
        <f t="shared" si="0"/>
        <v>4712</v>
      </c>
      <c r="L23" s="193">
        <f t="shared" si="1"/>
        <v>279393516</v>
      </c>
      <c r="M23" s="202">
        <f>[2]Р16!D$56</f>
        <v>0</v>
      </c>
      <c r="N23" s="202">
        <f>[2]Р16!E$56</f>
        <v>0</v>
      </c>
      <c r="O23" s="202">
        <f>[2]Р16!F$56</f>
        <v>0</v>
      </c>
      <c r="P23" s="202">
        <f>[2]Р16!G$56</f>
        <v>0</v>
      </c>
      <c r="Q23" s="202">
        <f>[2]Р16!H$56</f>
        <v>0</v>
      </c>
      <c r="R23" s="202">
        <f>[2]Р16!I$56</f>
        <v>1095</v>
      </c>
      <c r="S23" s="202">
        <f>[2]Р16!J$56</f>
        <v>205</v>
      </c>
      <c r="T23" s="202">
        <f>[2]Р16!K$56</f>
        <v>0</v>
      </c>
      <c r="U23" s="193">
        <f t="shared" si="33"/>
        <v>1300</v>
      </c>
      <c r="V23" s="204">
        <f t="shared" si="2"/>
        <v>105021720</v>
      </c>
      <c r="W23" s="193">
        <f>[2]Р16!D$57</f>
        <v>0</v>
      </c>
      <c r="X23" s="193">
        <f>[2]Р16!E$57</f>
        <v>0</v>
      </c>
      <c r="Y23" s="193">
        <f>[2]Р16!F$57</f>
        <v>0</v>
      </c>
      <c r="Z23" s="193">
        <f>[2]Р16!G$57</f>
        <v>0</v>
      </c>
      <c r="AA23" s="193">
        <f>[2]Р16!H$57</f>
        <v>0</v>
      </c>
      <c r="AB23" s="193">
        <f>[2]Р16!I$57</f>
        <v>0</v>
      </c>
      <c r="AC23" s="193">
        <f>[2]Р16!J$57</f>
        <v>0</v>
      </c>
      <c r="AD23" s="193">
        <f>[2]Р16!K$57</f>
        <v>0</v>
      </c>
      <c r="AE23" s="193">
        <f t="shared" si="3"/>
        <v>0</v>
      </c>
      <c r="AF23" s="193">
        <f t="shared" si="4"/>
        <v>0</v>
      </c>
      <c r="AG23" s="193">
        <f>[2]Р16!D$58</f>
        <v>0</v>
      </c>
      <c r="AH23" s="193">
        <f>[2]Р16!E$58</f>
        <v>0</v>
      </c>
      <c r="AI23" s="193">
        <f>[2]Р16!F$58</f>
        <v>0</v>
      </c>
      <c r="AJ23" s="193">
        <f>[2]Р16!G$58</f>
        <v>0</v>
      </c>
      <c r="AK23" s="193">
        <f>[2]Р16!H$58</f>
        <v>0</v>
      </c>
      <c r="AL23" s="193">
        <f>[2]Р16!I$58</f>
        <v>0</v>
      </c>
      <c r="AM23" s="193">
        <f>[2]Р16!J$58</f>
        <v>0</v>
      </c>
      <c r="AN23" s="193">
        <f>[2]Р16!K$58</f>
        <v>0</v>
      </c>
      <c r="AO23" s="193">
        <f t="shared" si="5"/>
        <v>0</v>
      </c>
      <c r="AP23" s="193">
        <f t="shared" si="6"/>
        <v>0</v>
      </c>
      <c r="AQ23" s="193">
        <f>[2]Р16!D$59</f>
        <v>0</v>
      </c>
      <c r="AR23" s="193">
        <f>[2]Р16!E$59</f>
        <v>0</v>
      </c>
      <c r="AS23" s="193">
        <f>[2]Р16!F$59</f>
        <v>0</v>
      </c>
      <c r="AT23" s="193">
        <f>[2]Р16!G$59</f>
        <v>0</v>
      </c>
      <c r="AU23" s="193">
        <f>[2]Р16!H$59</f>
        <v>0</v>
      </c>
      <c r="AV23" s="193">
        <f>[2]Р16!I$59</f>
        <v>0</v>
      </c>
      <c r="AW23" s="193">
        <f>[2]Р16!J$59</f>
        <v>0</v>
      </c>
      <c r="AX23" s="193">
        <f>[2]Р16!K$59</f>
        <v>0</v>
      </c>
      <c r="AY23" s="193">
        <f t="shared" si="7"/>
        <v>0</v>
      </c>
      <c r="AZ23" s="193">
        <f t="shared" si="8"/>
        <v>0</v>
      </c>
      <c r="BA23" s="193">
        <f>[2]Р16!D$60</f>
        <v>0</v>
      </c>
      <c r="BB23" s="193">
        <f>[2]Р16!E$60</f>
        <v>0</v>
      </c>
      <c r="BC23" s="193">
        <f>[2]Р16!F$60</f>
        <v>0</v>
      </c>
      <c r="BD23" s="193">
        <f>[2]Р16!G$60</f>
        <v>0</v>
      </c>
      <c r="BE23" s="193">
        <f>[2]Р16!H$60</f>
        <v>0</v>
      </c>
      <c r="BF23" s="193">
        <f>[2]Р16!I$60</f>
        <v>0</v>
      </c>
      <c r="BG23" s="193">
        <f>[2]Р16!J$60</f>
        <v>0</v>
      </c>
      <c r="BH23" s="193">
        <f>[2]Р16!K$60</f>
        <v>0</v>
      </c>
      <c r="BI23" s="193">
        <f t="shared" si="9"/>
        <v>0</v>
      </c>
      <c r="BJ23" s="193">
        <f t="shared" si="10"/>
        <v>0</v>
      </c>
      <c r="BK23" s="193">
        <f>[2]Р16!D61</f>
        <v>0</v>
      </c>
      <c r="BL23" s="193">
        <f>[2]Р16!E61</f>
        <v>0</v>
      </c>
      <c r="BM23" s="193">
        <f>[2]Р16!F61</f>
        <v>0</v>
      </c>
      <c r="BN23" s="193">
        <f>[2]Р16!G61</f>
        <v>0</v>
      </c>
      <c r="BO23" s="193">
        <f>[2]Р16!H61</f>
        <v>0</v>
      </c>
      <c r="BP23" s="193">
        <f>[2]Р16!I61</f>
        <v>0</v>
      </c>
      <c r="BQ23" s="193">
        <f>[2]Р16!J61</f>
        <v>0</v>
      </c>
      <c r="BR23" s="193">
        <f>[2]Р16!K61</f>
        <v>0</v>
      </c>
      <c r="BS23" s="193">
        <f>[2]Р16!L61</f>
        <v>0</v>
      </c>
      <c r="BT23" s="193">
        <f t="shared" si="11"/>
        <v>0</v>
      </c>
      <c r="BU23" s="193">
        <f>[2]Р16!D62</f>
        <v>0</v>
      </c>
      <c r="BV23" s="193">
        <f>[2]Р16!E62</f>
        <v>0</v>
      </c>
      <c r="BW23" s="193">
        <f>[2]Р16!F62</f>
        <v>0</v>
      </c>
      <c r="BX23" s="193">
        <f>[2]Р16!G62</f>
        <v>0</v>
      </c>
      <c r="BY23" s="193">
        <f>[2]Р16!H62</f>
        <v>0</v>
      </c>
      <c r="BZ23" s="193">
        <f>[2]Р16!I62</f>
        <v>0</v>
      </c>
      <c r="CA23" s="193">
        <f>[2]Р16!J62</f>
        <v>0</v>
      </c>
      <c r="CB23" s="193">
        <f>[2]Р16!K62</f>
        <v>0</v>
      </c>
      <c r="CC23" s="193">
        <f t="shared" si="12"/>
        <v>0</v>
      </c>
      <c r="CD23" s="193">
        <f t="shared" si="13"/>
        <v>0</v>
      </c>
      <c r="CE23" s="193">
        <f>[2]Р16!D63</f>
        <v>0</v>
      </c>
      <c r="CF23" s="193">
        <f>[2]Р16!E63</f>
        <v>32</v>
      </c>
      <c r="CG23" s="193">
        <f>[2]Р16!F63</f>
        <v>14</v>
      </c>
      <c r="CH23" s="193">
        <f>[2]Р16!G63</f>
        <v>0</v>
      </c>
      <c r="CI23" s="193">
        <f>[2]Р16!H63</f>
        <v>40</v>
      </c>
      <c r="CJ23" s="193">
        <f>[2]Р16!I63</f>
        <v>50</v>
      </c>
      <c r="CK23" s="193">
        <f>[2]Р16!J63</f>
        <v>0</v>
      </c>
      <c r="CL23" s="193">
        <f>[2]Р16!K63</f>
        <v>0</v>
      </c>
      <c r="CM23" s="193">
        <f t="shared" si="14"/>
        <v>136</v>
      </c>
      <c r="CN23" s="193">
        <f t="shared" si="15"/>
        <v>14403552</v>
      </c>
      <c r="CO23" s="193">
        <f>[2]Р16!D64</f>
        <v>0</v>
      </c>
      <c r="CP23" s="193">
        <f>[2]Р16!E64</f>
        <v>54</v>
      </c>
      <c r="CQ23" s="193">
        <f>[2]Р16!F64</f>
        <v>0</v>
      </c>
      <c r="CR23" s="193">
        <f>[2]Р16!G64</f>
        <v>0</v>
      </c>
      <c r="CS23" s="193">
        <f>[2]Р16!H64</f>
        <v>141</v>
      </c>
      <c r="CT23" s="193">
        <f>[2]Р16!I64</f>
        <v>110</v>
      </c>
      <c r="CU23" s="193">
        <f>[2]Р16!J64</f>
        <v>0</v>
      </c>
      <c r="CV23" s="193">
        <f>[2]Р16!K64</f>
        <v>0</v>
      </c>
      <c r="CW23" s="193">
        <f t="shared" si="16"/>
        <v>305</v>
      </c>
      <c r="CX23" s="193">
        <f t="shared" si="17"/>
        <v>41974260</v>
      </c>
      <c r="CY23" s="193">
        <f>[2]Р16!D$65</f>
        <v>0</v>
      </c>
      <c r="CZ23" s="193">
        <f>[2]Р16!E$65</f>
        <v>25</v>
      </c>
      <c r="DA23" s="193">
        <f>[2]Р16!F$65</f>
        <v>6</v>
      </c>
      <c r="DB23" s="193">
        <f>[2]Р16!G$65</f>
        <v>0</v>
      </c>
      <c r="DC23" s="193">
        <f>[2]Р16!H$65</f>
        <v>64</v>
      </c>
      <c r="DD23" s="193">
        <f>[2]Р16!I$65</f>
        <v>51</v>
      </c>
      <c r="DE23" s="193">
        <f>[2]Р16!J$65</f>
        <v>0</v>
      </c>
      <c r="DF23" s="193">
        <f>[2]Р16!K$65</f>
        <v>0</v>
      </c>
      <c r="DG23" s="193">
        <f t="shared" si="18"/>
        <v>146</v>
      </c>
      <c r="DH23" s="193">
        <f t="shared" si="19"/>
        <v>31627032</v>
      </c>
      <c r="DI23" s="193">
        <f>[2]Р16!D$66</f>
        <v>0</v>
      </c>
      <c r="DJ23" s="193">
        <f>[2]Р16!E$66</f>
        <v>0</v>
      </c>
      <c r="DK23" s="193">
        <f>[2]Р16!F$66</f>
        <v>45</v>
      </c>
      <c r="DL23" s="193">
        <f>[2]Р16!G$66</f>
        <v>0</v>
      </c>
      <c r="DM23" s="193">
        <f>[2]Р16!H$66</f>
        <v>0</v>
      </c>
      <c r="DN23" s="193">
        <f>[2]Р16!I$66</f>
        <v>0</v>
      </c>
      <c r="DO23" s="193">
        <f>[2]Р16!J$66</f>
        <v>0</v>
      </c>
      <c r="DP23" s="193">
        <f>[2]Р16!K$66</f>
        <v>0</v>
      </c>
      <c r="DQ23" s="193">
        <f t="shared" si="20"/>
        <v>45</v>
      </c>
      <c r="DR23" s="193">
        <f t="shared" si="21"/>
        <v>1729620</v>
      </c>
      <c r="DS23" s="193">
        <f>[2]Р16!D$67</f>
        <v>0</v>
      </c>
      <c r="DT23" s="193">
        <f>[2]Р16!E$67</f>
        <v>0</v>
      </c>
      <c r="DU23" s="193">
        <f>[2]Р16!F$67</f>
        <v>0</v>
      </c>
      <c r="DV23" s="193">
        <f>[2]Р16!G$67</f>
        <v>0</v>
      </c>
      <c r="DW23" s="193">
        <f>[2]Р16!H$67</f>
        <v>0</v>
      </c>
      <c r="DX23" s="193">
        <f>[2]Р16!I$67</f>
        <v>0</v>
      </c>
      <c r="DY23" s="193">
        <f>[2]Р16!J$67</f>
        <v>0</v>
      </c>
      <c r="DZ23" s="193">
        <f>[2]Р16!K$67</f>
        <v>0</v>
      </c>
      <c r="EA23" s="193">
        <f t="shared" si="22"/>
        <v>0</v>
      </c>
      <c r="EB23" s="193">
        <f t="shared" si="23"/>
        <v>0</v>
      </c>
      <c r="EC23" s="193">
        <f>[2]Р16!D$68</f>
        <v>0</v>
      </c>
      <c r="ED23" s="193">
        <f>[2]Р16!E$68</f>
        <v>3</v>
      </c>
      <c r="EE23" s="193">
        <f>[2]Р16!F$68</f>
        <v>2</v>
      </c>
      <c r="EF23" s="193">
        <f>[2]Р16!G$68</f>
        <v>0</v>
      </c>
      <c r="EG23" s="193">
        <f>[2]Р16!H$68</f>
        <v>8</v>
      </c>
      <c r="EH23" s="193">
        <f>[2]Р16!I$68</f>
        <v>31</v>
      </c>
      <c r="EI23" s="193">
        <f>[2]Р16!J$68</f>
        <v>1</v>
      </c>
      <c r="EJ23" s="193">
        <f>[2]Р16!K$68</f>
        <v>0</v>
      </c>
      <c r="EK23" s="203">
        <f t="shared" si="24"/>
        <v>45</v>
      </c>
      <c r="EL23" s="193">
        <f t="shared" si="25"/>
        <v>11886012</v>
      </c>
      <c r="EM23" s="193">
        <f>[2]Р16!D$69</f>
        <v>0</v>
      </c>
      <c r="EN23" s="193">
        <f>[2]Р16!E$69</f>
        <v>0</v>
      </c>
      <c r="EO23" s="193">
        <f>[2]Р16!F$69</f>
        <v>0</v>
      </c>
      <c r="EP23" s="193">
        <f>[2]Р16!G$69</f>
        <v>0</v>
      </c>
      <c r="EQ23" s="193">
        <f>[2]Р16!H$69</f>
        <v>5</v>
      </c>
      <c r="ER23" s="193">
        <f>[2]Р16!I$69</f>
        <v>5</v>
      </c>
      <c r="ES23" s="193">
        <f>[2]Р16!J$69</f>
        <v>0</v>
      </c>
      <c r="ET23" s="193">
        <f>[2]Р16!K$69</f>
        <v>0</v>
      </c>
      <c r="EU23" s="203">
        <f t="shared" si="26"/>
        <v>10</v>
      </c>
      <c r="EV23" s="193">
        <f t="shared" si="27"/>
        <v>115740</v>
      </c>
      <c r="EW23" s="205">
        <f t="shared" si="28"/>
        <v>0</v>
      </c>
      <c r="EX23" s="205">
        <f t="shared" si="28"/>
        <v>114</v>
      </c>
      <c r="EY23" s="205">
        <f t="shared" si="28"/>
        <v>182</v>
      </c>
      <c r="EZ23" s="205">
        <f t="shared" si="28"/>
        <v>0</v>
      </c>
      <c r="FA23" s="205">
        <f t="shared" si="28"/>
        <v>2883</v>
      </c>
      <c r="FB23" s="205">
        <f t="shared" si="28"/>
        <v>3175</v>
      </c>
      <c r="FC23" s="205">
        <f t="shared" si="28"/>
        <v>345</v>
      </c>
      <c r="FD23" s="205">
        <f t="shared" si="28"/>
        <v>0</v>
      </c>
      <c r="FE23" s="205">
        <f t="shared" si="28"/>
        <v>6699</v>
      </c>
      <c r="FF23" s="205">
        <f t="shared" si="28"/>
        <v>486151452</v>
      </c>
      <c r="FG23" s="193">
        <f>ОВЗ!D25</f>
        <v>43</v>
      </c>
      <c r="FH23" s="193">
        <f>ОВЗ!E25</f>
        <v>62</v>
      </c>
      <c r="FI23" s="193">
        <f>ОВЗ!F25</f>
        <v>1</v>
      </c>
      <c r="FJ23" s="193">
        <f>ОВЗ!G25</f>
        <v>0</v>
      </c>
      <c r="FK23" s="193">
        <f>ОВЗ!H25</f>
        <v>91</v>
      </c>
      <c r="FL23" s="193">
        <f>ОВЗ!I25</f>
        <v>64</v>
      </c>
      <c r="FM23" s="193">
        <f>ОВЗ!J25</f>
        <v>0</v>
      </c>
      <c r="FN23" s="193">
        <f>ОВЗ!K25</f>
        <v>0</v>
      </c>
      <c r="FO23" s="193">
        <f t="shared" si="29"/>
        <v>261</v>
      </c>
      <c r="FP23" s="193">
        <f>ОВЗ!L25</f>
        <v>32799948</v>
      </c>
      <c r="FQ23" s="205">
        <f t="shared" si="30"/>
        <v>43</v>
      </c>
      <c r="FR23" s="205">
        <f t="shared" si="30"/>
        <v>176</v>
      </c>
      <c r="FS23" s="205">
        <f t="shared" si="30"/>
        <v>183</v>
      </c>
      <c r="FT23" s="205">
        <f t="shared" si="30"/>
        <v>0</v>
      </c>
      <c r="FU23" s="205">
        <f t="shared" si="30"/>
        <v>2974</v>
      </c>
      <c r="FV23" s="205">
        <f t="shared" si="30"/>
        <v>3239</v>
      </c>
      <c r="FW23" s="205">
        <f t="shared" si="30"/>
        <v>345</v>
      </c>
      <c r="FX23" s="205">
        <f t="shared" si="30"/>
        <v>0</v>
      </c>
      <c r="FY23" s="205">
        <f t="shared" si="30"/>
        <v>6960</v>
      </c>
      <c r="FZ23" s="205">
        <f t="shared" si="30"/>
        <v>518951400</v>
      </c>
      <c r="GA23" s="205">
        <f>'Классное руководство'!D21*1000</f>
        <v>8584699.9999999981</v>
      </c>
      <c r="GB23" s="206">
        <f t="shared" si="31"/>
        <v>527536100</v>
      </c>
      <c r="GC23" s="206">
        <f t="shared" si="32"/>
        <v>527536100</v>
      </c>
      <c r="GD23" s="206">
        <v>465307400</v>
      </c>
      <c r="GE23" s="207">
        <v>7105</v>
      </c>
      <c r="GF23" s="206">
        <v>555316300</v>
      </c>
      <c r="GG23" s="206">
        <f t="shared" si="34"/>
        <v>27780200</v>
      </c>
      <c r="GH23" s="179"/>
      <c r="GI23" s="179"/>
      <c r="GJ23" s="179"/>
      <c r="GK23" s="179"/>
    </row>
    <row r="24" spans="1:193" s="198" customFormat="1" x14ac:dyDescent="0.25">
      <c r="A24" s="200">
        <v>17</v>
      </c>
      <c r="B24" s="201" t="s">
        <v>145</v>
      </c>
      <c r="C24" s="202">
        <f>[2]Р17!D$55</f>
        <v>0</v>
      </c>
      <c r="D24" s="202">
        <f>[2]Р17!E$55</f>
        <v>0</v>
      </c>
      <c r="E24" s="202">
        <f>[2]Р17!F$55</f>
        <v>0</v>
      </c>
      <c r="F24" s="202">
        <f>[2]Р17!G$55</f>
        <v>32</v>
      </c>
      <c r="G24" s="202">
        <f>[2]Р17!H$55</f>
        <v>2253</v>
      </c>
      <c r="H24" s="202">
        <f>[2]Р17!I$55</f>
        <v>2308</v>
      </c>
      <c r="I24" s="202">
        <f>[2]Р17!J$55</f>
        <v>15</v>
      </c>
      <c r="J24" s="202">
        <f>[2]Р17!K$55</f>
        <v>266</v>
      </c>
      <c r="K24" s="203">
        <f t="shared" si="0"/>
        <v>4874</v>
      </c>
      <c r="L24" s="193">
        <f t="shared" si="1"/>
        <v>303444948</v>
      </c>
      <c r="M24" s="202">
        <f>[2]Р17!D$56</f>
        <v>0</v>
      </c>
      <c r="N24" s="202">
        <f>[2]Р17!E$56</f>
        <v>0</v>
      </c>
      <c r="O24" s="202">
        <f>[2]Р17!F$56</f>
        <v>0</v>
      </c>
      <c r="P24" s="202">
        <f>[2]Р17!G$56</f>
        <v>0</v>
      </c>
      <c r="Q24" s="202">
        <f>[2]Р17!H$56</f>
        <v>335</v>
      </c>
      <c r="R24" s="202">
        <f>[2]Р17!I$56</f>
        <v>412</v>
      </c>
      <c r="S24" s="202">
        <f>[2]Р17!J$56</f>
        <v>76</v>
      </c>
      <c r="T24" s="202">
        <f>[2]Р17!K$56</f>
        <v>0</v>
      </c>
      <c r="U24" s="193">
        <f t="shared" si="33"/>
        <v>823</v>
      </c>
      <c r="V24" s="204">
        <f t="shared" si="2"/>
        <v>56983416</v>
      </c>
      <c r="W24" s="193">
        <f>[2]Р17!D$57</f>
        <v>0</v>
      </c>
      <c r="X24" s="193">
        <f>[2]Р17!E$57</f>
        <v>0</v>
      </c>
      <c r="Y24" s="193">
        <f>[2]Р17!F$57</f>
        <v>0</v>
      </c>
      <c r="Z24" s="193">
        <f>[2]Р17!G$57</f>
        <v>16</v>
      </c>
      <c r="AA24" s="193">
        <f>[2]Р17!H$57</f>
        <v>384</v>
      </c>
      <c r="AB24" s="193">
        <f>[2]Р17!I$57</f>
        <v>318</v>
      </c>
      <c r="AC24" s="193">
        <f>[2]Р17!J$57</f>
        <v>27</v>
      </c>
      <c r="AD24" s="193">
        <f>[2]Р17!K$57</f>
        <v>0</v>
      </c>
      <c r="AE24" s="193">
        <f t="shared" si="3"/>
        <v>745</v>
      </c>
      <c r="AF24" s="193">
        <f t="shared" si="4"/>
        <v>45030036</v>
      </c>
      <c r="AG24" s="193">
        <f>[2]Р17!D$58</f>
        <v>0</v>
      </c>
      <c r="AH24" s="193">
        <f>[2]Р17!E$58</f>
        <v>0</v>
      </c>
      <c r="AI24" s="193">
        <f>[2]Р17!F$58</f>
        <v>11</v>
      </c>
      <c r="AJ24" s="193">
        <f>[2]Р17!G$58</f>
        <v>0</v>
      </c>
      <c r="AK24" s="193">
        <f>[2]Р17!H$58</f>
        <v>91</v>
      </c>
      <c r="AL24" s="193">
        <f>[2]Р17!I$58</f>
        <v>88</v>
      </c>
      <c r="AM24" s="193">
        <f>[2]Р17!J$58</f>
        <v>0</v>
      </c>
      <c r="AN24" s="193">
        <f>[2]Р17!K$58</f>
        <v>0</v>
      </c>
      <c r="AO24" s="193">
        <f t="shared" si="5"/>
        <v>190</v>
      </c>
      <c r="AP24" s="193">
        <f t="shared" si="6"/>
        <v>12451632</v>
      </c>
      <c r="AQ24" s="193">
        <f>[2]Р17!D$59</f>
        <v>0</v>
      </c>
      <c r="AR24" s="193">
        <f>[2]Р17!E$59</f>
        <v>0</v>
      </c>
      <c r="AS24" s="193">
        <f>[2]Р17!F$59</f>
        <v>0</v>
      </c>
      <c r="AT24" s="193">
        <f>[2]Р17!G$59</f>
        <v>0</v>
      </c>
      <c r="AU24" s="193">
        <f>[2]Р17!H$59</f>
        <v>262</v>
      </c>
      <c r="AV24" s="193">
        <f>[2]Р17!I$59</f>
        <v>199</v>
      </c>
      <c r="AW24" s="193">
        <f>[2]Р17!J$59</f>
        <v>0</v>
      </c>
      <c r="AX24" s="193">
        <f>[2]Р17!K$59</f>
        <v>0</v>
      </c>
      <c r="AY24" s="193">
        <f t="shared" si="7"/>
        <v>461</v>
      </c>
      <c r="AZ24" s="193">
        <f t="shared" si="8"/>
        <v>44257620</v>
      </c>
      <c r="BA24" s="193">
        <f>[2]Р17!D$60</f>
        <v>0</v>
      </c>
      <c r="BB24" s="193">
        <f>[2]Р17!E$60</f>
        <v>15</v>
      </c>
      <c r="BC24" s="193">
        <f>[2]Р17!F$60</f>
        <v>0</v>
      </c>
      <c r="BD24" s="193">
        <f>[2]Р17!G$60</f>
        <v>0</v>
      </c>
      <c r="BE24" s="193">
        <f>[2]Р17!H$60</f>
        <v>64</v>
      </c>
      <c r="BF24" s="193">
        <f>[2]Р17!I$60</f>
        <v>53</v>
      </c>
      <c r="BG24" s="193">
        <f>[2]Р17!J$60</f>
        <v>0</v>
      </c>
      <c r="BH24" s="193">
        <f>[2]Р17!K$60</f>
        <v>0</v>
      </c>
      <c r="BI24" s="193">
        <f t="shared" si="9"/>
        <v>132</v>
      </c>
      <c r="BJ24" s="193">
        <f t="shared" si="10"/>
        <v>18873600</v>
      </c>
      <c r="BK24" s="193">
        <f>[2]Р17!D61</f>
        <v>0</v>
      </c>
      <c r="BL24" s="193">
        <f>[2]Р17!E61</f>
        <v>0</v>
      </c>
      <c r="BM24" s="193">
        <f>[2]Р17!F61</f>
        <v>0</v>
      </c>
      <c r="BN24" s="193">
        <f>[2]Р17!G61</f>
        <v>26</v>
      </c>
      <c r="BO24" s="193">
        <f>[2]Р17!H61</f>
        <v>512</v>
      </c>
      <c r="BP24" s="193">
        <f>[2]Р17!I61</f>
        <v>646</v>
      </c>
      <c r="BQ24" s="193">
        <f>[2]Р17!J61</f>
        <v>37</v>
      </c>
      <c r="BR24" s="193">
        <f>[2]Р17!K61</f>
        <v>30</v>
      </c>
      <c r="BS24" s="193">
        <f>[2]Р17!L61</f>
        <v>1251</v>
      </c>
      <c r="BT24" s="193">
        <f t="shared" si="11"/>
        <v>101369004</v>
      </c>
      <c r="BU24" s="193">
        <f>[2]Р17!D62</f>
        <v>0</v>
      </c>
      <c r="BV24" s="193">
        <f>[2]Р17!E62</f>
        <v>0</v>
      </c>
      <c r="BW24" s="193">
        <f>[2]Р17!F62</f>
        <v>16</v>
      </c>
      <c r="BX24" s="193">
        <f>[2]Р17!G62</f>
        <v>0</v>
      </c>
      <c r="BY24" s="193">
        <f>[2]Р17!H62</f>
        <v>195</v>
      </c>
      <c r="BZ24" s="193">
        <f>[2]Р17!I62</f>
        <v>180</v>
      </c>
      <c r="CA24" s="193">
        <f>[2]Р17!J62</f>
        <v>15</v>
      </c>
      <c r="CB24" s="193">
        <f>[2]Р17!K62</f>
        <v>0</v>
      </c>
      <c r="CC24" s="193">
        <f t="shared" si="12"/>
        <v>406</v>
      </c>
      <c r="CD24" s="193">
        <f t="shared" si="13"/>
        <v>36267996</v>
      </c>
      <c r="CE24" s="193">
        <f>[2]Р17!D63</f>
        <v>0</v>
      </c>
      <c r="CF24" s="193">
        <f>[2]Р17!E63</f>
        <v>0</v>
      </c>
      <c r="CG24" s="193">
        <f>[2]Р17!F63</f>
        <v>0</v>
      </c>
      <c r="CH24" s="193">
        <f>[2]Р17!G63</f>
        <v>0</v>
      </c>
      <c r="CI24" s="193">
        <f>[2]Р17!H63</f>
        <v>58</v>
      </c>
      <c r="CJ24" s="193">
        <f>[2]Р17!I63</f>
        <v>64</v>
      </c>
      <c r="CK24" s="193">
        <f>[2]Р17!J63</f>
        <v>0</v>
      </c>
      <c r="CL24" s="193">
        <f>[2]Р17!K63</f>
        <v>0</v>
      </c>
      <c r="CM24" s="193">
        <f t="shared" si="14"/>
        <v>122</v>
      </c>
      <c r="CN24" s="193">
        <f t="shared" si="15"/>
        <v>12931632</v>
      </c>
      <c r="CO24" s="193">
        <f>[2]Р17!D64</f>
        <v>0</v>
      </c>
      <c r="CP24" s="193">
        <f>[2]Р17!E64</f>
        <v>13</v>
      </c>
      <c r="CQ24" s="193">
        <f>[2]Р17!F64</f>
        <v>0</v>
      </c>
      <c r="CR24" s="193">
        <f>[2]Р17!G64</f>
        <v>0</v>
      </c>
      <c r="CS24" s="193">
        <f>[2]Р17!H64</f>
        <v>119</v>
      </c>
      <c r="CT24" s="193">
        <f>[2]Р17!I64</f>
        <v>130</v>
      </c>
      <c r="CU24" s="193">
        <f>[2]Р17!J64</f>
        <v>0</v>
      </c>
      <c r="CV24" s="193">
        <f>[2]Р17!K64</f>
        <v>0</v>
      </c>
      <c r="CW24" s="193">
        <f t="shared" si="16"/>
        <v>262</v>
      </c>
      <c r="CX24" s="193">
        <f t="shared" si="17"/>
        <v>37411272</v>
      </c>
      <c r="CY24" s="193">
        <f>[2]Р17!D$65</f>
        <v>0</v>
      </c>
      <c r="CZ24" s="193">
        <f>[2]Р17!E$65</f>
        <v>2</v>
      </c>
      <c r="DA24" s="193">
        <f>[2]Р17!F$65</f>
        <v>0</v>
      </c>
      <c r="DB24" s="193">
        <f>[2]Р17!G$65</f>
        <v>0</v>
      </c>
      <c r="DC24" s="193">
        <f>[2]Р17!H$65</f>
        <v>7</v>
      </c>
      <c r="DD24" s="193">
        <f>[2]Р17!I$65</f>
        <v>13</v>
      </c>
      <c r="DE24" s="193">
        <f>[2]Р17!J$65</f>
        <v>0</v>
      </c>
      <c r="DF24" s="193">
        <f>[2]Р17!K$65</f>
        <v>0</v>
      </c>
      <c r="DG24" s="193">
        <f t="shared" si="18"/>
        <v>22</v>
      </c>
      <c r="DH24" s="193">
        <f t="shared" si="19"/>
        <v>5088636</v>
      </c>
      <c r="DI24" s="193">
        <f>[2]Р17!D$66</f>
        <v>0</v>
      </c>
      <c r="DJ24" s="193">
        <f>[2]Р17!E$66</f>
        <v>0</v>
      </c>
      <c r="DK24" s="193">
        <f>[2]Р17!F$66</f>
        <v>0</v>
      </c>
      <c r="DL24" s="193">
        <f>[2]Р17!G$66</f>
        <v>0</v>
      </c>
      <c r="DM24" s="193">
        <f>[2]Р17!H$66</f>
        <v>0</v>
      </c>
      <c r="DN24" s="193">
        <f>[2]Р17!I$66</f>
        <v>0</v>
      </c>
      <c r="DO24" s="193">
        <f>[2]Р17!J$66</f>
        <v>0</v>
      </c>
      <c r="DP24" s="193">
        <f>[2]Р17!K$66</f>
        <v>0</v>
      </c>
      <c r="DQ24" s="193">
        <f t="shared" si="20"/>
        <v>0</v>
      </c>
      <c r="DR24" s="193">
        <f t="shared" si="21"/>
        <v>0</v>
      </c>
      <c r="DS24" s="193">
        <f>[2]Р17!D$67</f>
        <v>0</v>
      </c>
      <c r="DT24" s="193">
        <f>[2]Р17!E$67</f>
        <v>0</v>
      </c>
      <c r="DU24" s="193">
        <f>[2]Р17!F$67</f>
        <v>0</v>
      </c>
      <c r="DV24" s="193">
        <f>[2]Р17!G$67</f>
        <v>0</v>
      </c>
      <c r="DW24" s="193">
        <f>[2]Р17!H$67</f>
        <v>0</v>
      </c>
      <c r="DX24" s="193">
        <f>[2]Р17!I$67</f>
        <v>0</v>
      </c>
      <c r="DY24" s="193">
        <f>[2]Р17!J$67</f>
        <v>0</v>
      </c>
      <c r="DZ24" s="193">
        <f>[2]Р17!K$67</f>
        <v>0</v>
      </c>
      <c r="EA24" s="193">
        <f t="shared" si="22"/>
        <v>0</v>
      </c>
      <c r="EB24" s="193">
        <f t="shared" si="23"/>
        <v>0</v>
      </c>
      <c r="EC24" s="193">
        <f>[2]Р17!D$68</f>
        <v>1</v>
      </c>
      <c r="ED24" s="193">
        <f>[2]Р17!E$68</f>
        <v>7</v>
      </c>
      <c r="EE24" s="193">
        <f>[2]Р17!F$68</f>
        <v>1</v>
      </c>
      <c r="EF24" s="193">
        <f>[2]Р17!G$68</f>
        <v>0</v>
      </c>
      <c r="EG24" s="193">
        <f>[2]Р17!H$68</f>
        <v>43</v>
      </c>
      <c r="EH24" s="193">
        <f>[2]Р17!I$68</f>
        <v>67</v>
      </c>
      <c r="EI24" s="193">
        <f>[2]Р17!J$68</f>
        <v>2</v>
      </c>
      <c r="EJ24" s="193">
        <f>[2]Р17!K$68</f>
        <v>0</v>
      </c>
      <c r="EK24" s="203">
        <f t="shared" si="24"/>
        <v>121</v>
      </c>
      <c r="EL24" s="193">
        <f t="shared" si="25"/>
        <v>30438492</v>
      </c>
      <c r="EM24" s="193">
        <f>[2]Р17!D$69</f>
        <v>0</v>
      </c>
      <c r="EN24" s="193">
        <f>[2]Р17!E$69</f>
        <v>0</v>
      </c>
      <c r="EO24" s="193">
        <f>[2]Р17!F$69</f>
        <v>0</v>
      </c>
      <c r="EP24" s="193">
        <f>[2]Р17!G$69</f>
        <v>0</v>
      </c>
      <c r="EQ24" s="193">
        <f>[2]Р17!H$69</f>
        <v>0</v>
      </c>
      <c r="ER24" s="193">
        <f>[2]Р17!I$69</f>
        <v>0</v>
      </c>
      <c r="ES24" s="193">
        <f>[2]Р17!J$69</f>
        <v>0</v>
      </c>
      <c r="ET24" s="193">
        <f>[2]Р17!K$69</f>
        <v>0</v>
      </c>
      <c r="EU24" s="203">
        <f t="shared" si="26"/>
        <v>0</v>
      </c>
      <c r="EV24" s="193">
        <f t="shared" si="27"/>
        <v>0</v>
      </c>
      <c r="EW24" s="205">
        <f t="shared" si="28"/>
        <v>1</v>
      </c>
      <c r="EX24" s="205">
        <f t="shared" si="28"/>
        <v>37</v>
      </c>
      <c r="EY24" s="205">
        <f t="shared" si="28"/>
        <v>28</v>
      </c>
      <c r="EZ24" s="205">
        <f t="shared" si="28"/>
        <v>74</v>
      </c>
      <c r="FA24" s="205">
        <f t="shared" si="28"/>
        <v>4323</v>
      </c>
      <c r="FB24" s="205">
        <f t="shared" si="28"/>
        <v>4478</v>
      </c>
      <c r="FC24" s="205">
        <f t="shared" si="28"/>
        <v>172</v>
      </c>
      <c r="FD24" s="205">
        <f t="shared" si="28"/>
        <v>296</v>
      </c>
      <c r="FE24" s="205">
        <f t="shared" si="28"/>
        <v>9409</v>
      </c>
      <c r="FF24" s="205">
        <f t="shared" si="28"/>
        <v>704548284</v>
      </c>
      <c r="FG24" s="193">
        <f>ОВЗ!D26</f>
        <v>10</v>
      </c>
      <c r="FH24" s="193">
        <f>ОВЗ!E26</f>
        <v>70</v>
      </c>
      <c r="FI24" s="193">
        <f>ОВЗ!F26</f>
        <v>0</v>
      </c>
      <c r="FJ24" s="193">
        <f>ОВЗ!G26</f>
        <v>0</v>
      </c>
      <c r="FK24" s="193">
        <f>ОВЗ!H26</f>
        <v>181</v>
      </c>
      <c r="FL24" s="193">
        <f>ОВЗ!I26</f>
        <v>320</v>
      </c>
      <c r="FM24" s="193">
        <f>ОВЗ!J26</f>
        <v>1</v>
      </c>
      <c r="FN24" s="193">
        <f>ОВЗ!K26</f>
        <v>0</v>
      </c>
      <c r="FO24" s="193">
        <f t="shared" si="29"/>
        <v>582</v>
      </c>
      <c r="FP24" s="193">
        <f>ОВЗ!L26</f>
        <v>41894808</v>
      </c>
      <c r="FQ24" s="205">
        <f t="shared" si="30"/>
        <v>11</v>
      </c>
      <c r="FR24" s="205">
        <f t="shared" si="30"/>
        <v>107</v>
      </c>
      <c r="FS24" s="205">
        <f t="shared" si="30"/>
        <v>28</v>
      </c>
      <c r="FT24" s="205">
        <f t="shared" si="30"/>
        <v>74</v>
      </c>
      <c r="FU24" s="205">
        <f t="shared" si="30"/>
        <v>4504</v>
      </c>
      <c r="FV24" s="205">
        <f t="shared" si="30"/>
        <v>4798</v>
      </c>
      <c r="FW24" s="205">
        <f t="shared" si="30"/>
        <v>173</v>
      </c>
      <c r="FX24" s="205">
        <f t="shared" si="30"/>
        <v>296</v>
      </c>
      <c r="FY24" s="205">
        <f t="shared" si="30"/>
        <v>9991</v>
      </c>
      <c r="FZ24" s="205">
        <f t="shared" si="30"/>
        <v>746443092</v>
      </c>
      <c r="GA24" s="205">
        <f>'Классное руководство'!D22*1000</f>
        <v>12646200</v>
      </c>
      <c r="GB24" s="206">
        <f t="shared" si="31"/>
        <v>759089292</v>
      </c>
      <c r="GC24" s="206">
        <f t="shared" si="32"/>
        <v>759089300</v>
      </c>
      <c r="GD24" s="206">
        <v>692314500</v>
      </c>
      <c r="GE24" s="207">
        <v>10653</v>
      </c>
      <c r="GF24" s="206">
        <v>812038000</v>
      </c>
      <c r="GG24" s="206">
        <f t="shared" si="34"/>
        <v>52948700</v>
      </c>
      <c r="GH24" s="179"/>
      <c r="GI24" s="179"/>
      <c r="GJ24" s="179"/>
      <c r="GK24" s="179"/>
    </row>
    <row r="25" spans="1:193" s="198" customFormat="1" x14ac:dyDescent="0.25">
      <c r="A25" s="200">
        <v>18</v>
      </c>
      <c r="B25" s="201" t="s">
        <v>171</v>
      </c>
      <c r="C25" s="202">
        <f>[2]Р18!D$55</f>
        <v>0</v>
      </c>
      <c r="D25" s="202">
        <f>[2]Р18!E$55</f>
        <v>0</v>
      </c>
      <c r="E25" s="202">
        <f>[2]Р18!F$55</f>
        <v>0</v>
      </c>
      <c r="F25" s="202">
        <f>[2]Р18!G$55</f>
        <v>25</v>
      </c>
      <c r="G25" s="202">
        <f>[2]Р18!H$55</f>
        <v>2074</v>
      </c>
      <c r="H25" s="202">
        <f>[2]Р18!I$55</f>
        <v>1718</v>
      </c>
      <c r="I25" s="202">
        <f>[2]Р18!J$55</f>
        <v>0</v>
      </c>
      <c r="J25" s="202">
        <f>[2]Р18!K$55</f>
        <v>406</v>
      </c>
      <c r="K25" s="203">
        <f t="shared" si="0"/>
        <v>4223</v>
      </c>
      <c r="L25" s="193">
        <f t="shared" si="1"/>
        <v>263593356</v>
      </c>
      <c r="M25" s="202">
        <f>[2]Р18!D$56</f>
        <v>0</v>
      </c>
      <c r="N25" s="202">
        <f>[2]Р18!E$56</f>
        <v>0</v>
      </c>
      <c r="O25" s="202">
        <f>[2]Р18!F$56</f>
        <v>29</v>
      </c>
      <c r="P25" s="202">
        <f>[2]Р18!G$56</f>
        <v>48</v>
      </c>
      <c r="Q25" s="202">
        <f>[2]Р18!H$56</f>
        <v>358</v>
      </c>
      <c r="R25" s="202">
        <f>[2]Р18!I$56</f>
        <v>933</v>
      </c>
      <c r="S25" s="202">
        <f>[2]Р18!J$56</f>
        <v>56</v>
      </c>
      <c r="T25" s="202">
        <f>[2]Р18!K$56</f>
        <v>49</v>
      </c>
      <c r="U25" s="193">
        <f t="shared" si="33"/>
        <v>1473</v>
      </c>
      <c r="V25" s="204">
        <f t="shared" si="2"/>
        <v>107379780</v>
      </c>
      <c r="W25" s="193">
        <f>[2]Р18!D$57</f>
        <v>0</v>
      </c>
      <c r="X25" s="193">
        <f>[2]Р18!E$57</f>
        <v>0</v>
      </c>
      <c r="Y25" s="193">
        <f>[2]Р18!F$57</f>
        <v>0</v>
      </c>
      <c r="Z25" s="193">
        <f>[2]Р18!G$57</f>
        <v>0</v>
      </c>
      <c r="AA25" s="193">
        <f>[2]Р18!H$57</f>
        <v>0</v>
      </c>
      <c r="AB25" s="193">
        <f>[2]Р18!I$57</f>
        <v>0</v>
      </c>
      <c r="AC25" s="193">
        <f>[2]Р18!J$57</f>
        <v>0</v>
      </c>
      <c r="AD25" s="193">
        <f>[2]Р18!K$57</f>
        <v>0</v>
      </c>
      <c r="AE25" s="193">
        <f t="shared" si="3"/>
        <v>0</v>
      </c>
      <c r="AF25" s="193">
        <f t="shared" si="4"/>
        <v>0</v>
      </c>
      <c r="AG25" s="193">
        <f>[2]Р18!D$58</f>
        <v>0</v>
      </c>
      <c r="AH25" s="193">
        <f>[2]Р18!E$58</f>
        <v>0</v>
      </c>
      <c r="AI25" s="193">
        <f>[2]Р18!F$58</f>
        <v>0</v>
      </c>
      <c r="AJ25" s="193">
        <f>[2]Р18!G$58</f>
        <v>0</v>
      </c>
      <c r="AK25" s="193">
        <f>[2]Р18!H$58</f>
        <v>0</v>
      </c>
      <c r="AL25" s="193">
        <f>[2]Р18!I$58</f>
        <v>0</v>
      </c>
      <c r="AM25" s="193">
        <f>[2]Р18!J$58</f>
        <v>0</v>
      </c>
      <c r="AN25" s="193">
        <f>[2]Р18!K$58</f>
        <v>0</v>
      </c>
      <c r="AO25" s="193">
        <f t="shared" si="5"/>
        <v>0</v>
      </c>
      <c r="AP25" s="193">
        <f t="shared" si="6"/>
        <v>0</v>
      </c>
      <c r="AQ25" s="193">
        <f>[2]Р18!D$59</f>
        <v>0</v>
      </c>
      <c r="AR25" s="193">
        <f>[2]Р18!E$59</f>
        <v>0</v>
      </c>
      <c r="AS25" s="193">
        <f>[2]Р18!F$59</f>
        <v>0</v>
      </c>
      <c r="AT25" s="193">
        <f>[2]Р18!G$59</f>
        <v>0</v>
      </c>
      <c r="AU25" s="193">
        <f>[2]Р18!H$59</f>
        <v>0</v>
      </c>
      <c r="AV25" s="193">
        <f>[2]Р18!I$59</f>
        <v>0</v>
      </c>
      <c r="AW25" s="193">
        <f>[2]Р18!J$59</f>
        <v>0</v>
      </c>
      <c r="AX25" s="193">
        <f>[2]Р18!K$59</f>
        <v>0</v>
      </c>
      <c r="AY25" s="193">
        <f t="shared" si="7"/>
        <v>0</v>
      </c>
      <c r="AZ25" s="193">
        <f t="shared" si="8"/>
        <v>0</v>
      </c>
      <c r="BA25" s="193">
        <f>[2]Р18!D$60</f>
        <v>0</v>
      </c>
      <c r="BB25" s="193">
        <f>[2]Р18!E$60</f>
        <v>0</v>
      </c>
      <c r="BC25" s="193">
        <f>[2]Р18!F$60</f>
        <v>0</v>
      </c>
      <c r="BD25" s="193">
        <f>[2]Р18!G$60</f>
        <v>0</v>
      </c>
      <c r="BE25" s="193">
        <f>[2]Р18!H$60</f>
        <v>0</v>
      </c>
      <c r="BF25" s="193">
        <f>[2]Р18!I$60</f>
        <v>0</v>
      </c>
      <c r="BG25" s="193">
        <f>[2]Р18!J$60</f>
        <v>0</v>
      </c>
      <c r="BH25" s="193">
        <f>[2]Р18!K$60</f>
        <v>0</v>
      </c>
      <c r="BI25" s="193">
        <f t="shared" si="9"/>
        <v>0</v>
      </c>
      <c r="BJ25" s="193">
        <f t="shared" si="10"/>
        <v>0</v>
      </c>
      <c r="BK25" s="193">
        <f>[2]Р18!D61</f>
        <v>0</v>
      </c>
      <c r="BL25" s="193">
        <f>[2]Р18!E61</f>
        <v>0</v>
      </c>
      <c r="BM25" s="193">
        <f>[2]Р18!F61</f>
        <v>0</v>
      </c>
      <c r="BN25" s="193">
        <f>[2]Р18!G61</f>
        <v>0</v>
      </c>
      <c r="BO25" s="193">
        <f>[2]Р18!H61</f>
        <v>0</v>
      </c>
      <c r="BP25" s="193">
        <f>[2]Р18!I61</f>
        <v>0</v>
      </c>
      <c r="BQ25" s="193">
        <f>[2]Р18!J61</f>
        <v>0</v>
      </c>
      <c r="BR25" s="193">
        <f>[2]Р18!K61</f>
        <v>0</v>
      </c>
      <c r="BS25" s="193">
        <f>[2]Р18!L61</f>
        <v>0</v>
      </c>
      <c r="BT25" s="193">
        <f t="shared" si="11"/>
        <v>0</v>
      </c>
      <c r="BU25" s="193">
        <f>[2]Р18!D62</f>
        <v>0</v>
      </c>
      <c r="BV25" s="193">
        <f>[2]Р18!E62</f>
        <v>0</v>
      </c>
      <c r="BW25" s="193">
        <f>[2]Р18!F62</f>
        <v>0</v>
      </c>
      <c r="BX25" s="193">
        <f>[2]Р18!G62</f>
        <v>0</v>
      </c>
      <c r="BY25" s="193">
        <f>[2]Р18!H62</f>
        <v>0</v>
      </c>
      <c r="BZ25" s="193">
        <f>[2]Р18!I62</f>
        <v>0</v>
      </c>
      <c r="CA25" s="193">
        <f>[2]Р18!J62</f>
        <v>0</v>
      </c>
      <c r="CB25" s="193">
        <f>[2]Р18!K62</f>
        <v>0</v>
      </c>
      <c r="CC25" s="193">
        <f t="shared" si="12"/>
        <v>0</v>
      </c>
      <c r="CD25" s="193">
        <f t="shared" si="13"/>
        <v>0</v>
      </c>
      <c r="CE25" s="193">
        <f>[2]Р18!D63</f>
        <v>0</v>
      </c>
      <c r="CF25" s="193">
        <f>[2]Р18!E63</f>
        <v>0</v>
      </c>
      <c r="CG25" s="193">
        <f>[2]Р18!F63</f>
        <v>0</v>
      </c>
      <c r="CH25" s="193">
        <f>[2]Р18!G63</f>
        <v>0</v>
      </c>
      <c r="CI25" s="193">
        <f>[2]Р18!H63</f>
        <v>0</v>
      </c>
      <c r="CJ25" s="193">
        <f>[2]Р18!I63</f>
        <v>0</v>
      </c>
      <c r="CK25" s="193">
        <f>[2]Р18!J63</f>
        <v>0</v>
      </c>
      <c r="CL25" s="193">
        <f>[2]Р18!K63</f>
        <v>0</v>
      </c>
      <c r="CM25" s="193">
        <f t="shared" si="14"/>
        <v>0</v>
      </c>
      <c r="CN25" s="193">
        <f t="shared" si="15"/>
        <v>0</v>
      </c>
      <c r="CO25" s="193">
        <f>[2]Р18!D64</f>
        <v>0</v>
      </c>
      <c r="CP25" s="193">
        <f>[2]Р18!E64</f>
        <v>0</v>
      </c>
      <c r="CQ25" s="193">
        <f>[2]Р18!F64</f>
        <v>0</v>
      </c>
      <c r="CR25" s="193">
        <f>[2]Р18!G64</f>
        <v>0</v>
      </c>
      <c r="CS25" s="193">
        <f>[2]Р18!H64</f>
        <v>0</v>
      </c>
      <c r="CT25" s="193">
        <f>[2]Р18!I64</f>
        <v>0</v>
      </c>
      <c r="CU25" s="193">
        <f>[2]Р18!J64</f>
        <v>0</v>
      </c>
      <c r="CV25" s="193">
        <f>[2]Р18!K64</f>
        <v>0</v>
      </c>
      <c r="CW25" s="193">
        <f t="shared" si="16"/>
        <v>0</v>
      </c>
      <c r="CX25" s="193">
        <f t="shared" si="17"/>
        <v>0</v>
      </c>
      <c r="CY25" s="193">
        <f>[2]Р18!D$65</f>
        <v>0</v>
      </c>
      <c r="CZ25" s="193">
        <f>[2]Р18!E$65</f>
        <v>0</v>
      </c>
      <c r="DA25" s="193">
        <f>[2]Р18!F$65</f>
        <v>0</v>
      </c>
      <c r="DB25" s="193">
        <f>[2]Р18!G$65</f>
        <v>0</v>
      </c>
      <c r="DC25" s="193">
        <f>[2]Р18!H$65</f>
        <v>0</v>
      </c>
      <c r="DD25" s="193">
        <f>[2]Р18!I$65</f>
        <v>0</v>
      </c>
      <c r="DE25" s="193">
        <f>[2]Р18!J$65</f>
        <v>0</v>
      </c>
      <c r="DF25" s="193">
        <f>[2]Р18!K$65</f>
        <v>0</v>
      </c>
      <c r="DG25" s="193">
        <f t="shared" si="18"/>
        <v>0</v>
      </c>
      <c r="DH25" s="193">
        <f t="shared" si="19"/>
        <v>0</v>
      </c>
      <c r="DI25" s="193">
        <f>[2]Р18!D$66</f>
        <v>0</v>
      </c>
      <c r="DJ25" s="193">
        <f>[2]Р18!E$66</f>
        <v>0</v>
      </c>
      <c r="DK25" s="193">
        <f>[2]Р18!F$66</f>
        <v>10</v>
      </c>
      <c r="DL25" s="193">
        <f>[2]Р18!G$66</f>
        <v>0</v>
      </c>
      <c r="DM25" s="193">
        <f>[2]Р18!H$66</f>
        <v>0</v>
      </c>
      <c r="DN25" s="193">
        <f>[2]Р18!I$66</f>
        <v>0</v>
      </c>
      <c r="DO25" s="193">
        <f>[2]Р18!J$66</f>
        <v>0</v>
      </c>
      <c r="DP25" s="193">
        <f>[2]Р18!K$66</f>
        <v>0</v>
      </c>
      <c r="DQ25" s="193">
        <f t="shared" si="20"/>
        <v>10</v>
      </c>
      <c r="DR25" s="193">
        <f t="shared" si="21"/>
        <v>384360</v>
      </c>
      <c r="DS25" s="193">
        <f>[2]Р18!D$67</f>
        <v>0</v>
      </c>
      <c r="DT25" s="193">
        <f>[2]Р18!E$67</f>
        <v>0</v>
      </c>
      <c r="DU25" s="193">
        <f>[2]Р18!F$67</f>
        <v>0</v>
      </c>
      <c r="DV25" s="193">
        <f>[2]Р18!G$67</f>
        <v>0</v>
      </c>
      <c r="DW25" s="193">
        <f>[2]Р18!H$67</f>
        <v>0</v>
      </c>
      <c r="DX25" s="193">
        <f>[2]Р18!I$67</f>
        <v>0</v>
      </c>
      <c r="DY25" s="193">
        <f>[2]Р18!J$67</f>
        <v>0</v>
      </c>
      <c r="DZ25" s="193">
        <f>[2]Р18!K$67</f>
        <v>0</v>
      </c>
      <c r="EA25" s="193">
        <f t="shared" si="22"/>
        <v>0</v>
      </c>
      <c r="EB25" s="193">
        <f t="shared" si="23"/>
        <v>0</v>
      </c>
      <c r="EC25" s="193">
        <f>[2]Р18!D$68</f>
        <v>0</v>
      </c>
      <c r="ED25" s="193">
        <f>[2]Р18!E$68</f>
        <v>0</v>
      </c>
      <c r="EE25" s="193">
        <f>[2]Р18!F$68</f>
        <v>0</v>
      </c>
      <c r="EF25" s="193">
        <f>[2]Р18!G$68</f>
        <v>0</v>
      </c>
      <c r="EG25" s="193">
        <f>[2]Р18!H$68</f>
        <v>9</v>
      </c>
      <c r="EH25" s="193">
        <f>[2]Р18!I$68</f>
        <v>33</v>
      </c>
      <c r="EI25" s="193">
        <f>[2]Р18!J$68</f>
        <v>2</v>
      </c>
      <c r="EJ25" s="193">
        <f>[2]Р18!K$68</f>
        <v>0</v>
      </c>
      <c r="EK25" s="203">
        <f t="shared" si="24"/>
        <v>44</v>
      </c>
      <c r="EL25" s="193">
        <f t="shared" si="25"/>
        <v>11527188</v>
      </c>
      <c r="EM25" s="193">
        <f>[2]Р18!D$69</f>
        <v>0</v>
      </c>
      <c r="EN25" s="193">
        <f>[2]Р18!E$69</f>
        <v>0</v>
      </c>
      <c r="EO25" s="193">
        <f>[2]Р18!F$69</f>
        <v>0</v>
      </c>
      <c r="EP25" s="193">
        <f>[2]Р18!G$69</f>
        <v>0</v>
      </c>
      <c r="EQ25" s="193">
        <f>[2]Р18!H$69</f>
        <v>0</v>
      </c>
      <c r="ER25" s="193">
        <f>[2]Р18!I$69</f>
        <v>0</v>
      </c>
      <c r="ES25" s="193">
        <f>[2]Р18!J$69</f>
        <v>0</v>
      </c>
      <c r="ET25" s="193">
        <f>[2]Р18!K$69</f>
        <v>0</v>
      </c>
      <c r="EU25" s="203">
        <f t="shared" si="26"/>
        <v>0</v>
      </c>
      <c r="EV25" s="193">
        <f t="shared" si="27"/>
        <v>0</v>
      </c>
      <c r="EW25" s="205">
        <f t="shared" si="28"/>
        <v>0</v>
      </c>
      <c r="EX25" s="205">
        <f t="shared" si="28"/>
        <v>0</v>
      </c>
      <c r="EY25" s="205">
        <f t="shared" si="28"/>
        <v>39</v>
      </c>
      <c r="EZ25" s="205">
        <f t="shared" si="28"/>
        <v>73</v>
      </c>
      <c r="FA25" s="205">
        <f t="shared" si="28"/>
        <v>2441</v>
      </c>
      <c r="FB25" s="205">
        <f t="shared" si="28"/>
        <v>2684</v>
      </c>
      <c r="FC25" s="205">
        <f t="shared" si="28"/>
        <v>58</v>
      </c>
      <c r="FD25" s="205">
        <f t="shared" si="28"/>
        <v>455</v>
      </c>
      <c r="FE25" s="205">
        <f t="shared" si="28"/>
        <v>5750</v>
      </c>
      <c r="FF25" s="205">
        <f t="shared" si="28"/>
        <v>382884684</v>
      </c>
      <c r="FG25" s="193">
        <f>ОВЗ!D27</f>
        <v>28</v>
      </c>
      <c r="FH25" s="193">
        <f>ОВЗ!E27</f>
        <v>162</v>
      </c>
      <c r="FI25" s="193">
        <f>ОВЗ!F27</f>
        <v>0</v>
      </c>
      <c r="FJ25" s="193">
        <f>ОВЗ!G27</f>
        <v>0</v>
      </c>
      <c r="FK25" s="193">
        <f>ОВЗ!H27</f>
        <v>90</v>
      </c>
      <c r="FL25" s="193">
        <f>ОВЗ!I27</f>
        <v>0</v>
      </c>
      <c r="FM25" s="193">
        <f>ОВЗ!J27</f>
        <v>0</v>
      </c>
      <c r="FN25" s="193">
        <f>ОВЗ!K27</f>
        <v>0</v>
      </c>
      <c r="FO25" s="193">
        <f t="shared" si="29"/>
        <v>280</v>
      </c>
      <c r="FP25" s="193">
        <f>ОВЗ!L27</f>
        <v>23608476</v>
      </c>
      <c r="FQ25" s="205">
        <f t="shared" si="30"/>
        <v>28</v>
      </c>
      <c r="FR25" s="205">
        <f t="shared" si="30"/>
        <v>162</v>
      </c>
      <c r="FS25" s="205">
        <f t="shared" si="30"/>
        <v>39</v>
      </c>
      <c r="FT25" s="205">
        <f t="shared" si="30"/>
        <v>73</v>
      </c>
      <c r="FU25" s="205">
        <f t="shared" si="30"/>
        <v>2531</v>
      </c>
      <c r="FV25" s="205">
        <f t="shared" si="30"/>
        <v>2684</v>
      </c>
      <c r="FW25" s="205">
        <f t="shared" si="30"/>
        <v>58</v>
      </c>
      <c r="FX25" s="205">
        <f t="shared" si="30"/>
        <v>455</v>
      </c>
      <c r="FY25" s="205">
        <f t="shared" si="30"/>
        <v>6030</v>
      </c>
      <c r="FZ25" s="205">
        <f t="shared" si="30"/>
        <v>406493160</v>
      </c>
      <c r="GA25" s="205">
        <f>'Классное руководство'!D23*1000</f>
        <v>7270300</v>
      </c>
      <c r="GB25" s="206">
        <f t="shared" si="31"/>
        <v>413763460</v>
      </c>
      <c r="GC25" s="206">
        <f t="shared" si="32"/>
        <v>413763500</v>
      </c>
      <c r="GD25" s="206">
        <v>374412500</v>
      </c>
      <c r="GE25" s="207">
        <v>6100</v>
      </c>
      <c r="GF25" s="206">
        <v>434845800</v>
      </c>
      <c r="GG25" s="206">
        <f t="shared" si="34"/>
        <v>21082300</v>
      </c>
      <c r="GH25" s="179"/>
      <c r="GI25" s="179"/>
      <c r="GJ25" s="179"/>
      <c r="GK25" s="179"/>
    </row>
    <row r="26" spans="1:193" s="180" customFormat="1" x14ac:dyDescent="0.25">
      <c r="A26" s="208"/>
      <c r="B26" s="208" t="s">
        <v>172</v>
      </c>
      <c r="C26" s="209">
        <f t="shared" ref="C26:BN26" si="35">SUM(C8:C25)</f>
        <v>0</v>
      </c>
      <c r="D26" s="209">
        <f t="shared" si="35"/>
        <v>798</v>
      </c>
      <c r="E26" s="209">
        <f t="shared" si="35"/>
        <v>241</v>
      </c>
      <c r="F26" s="209">
        <f t="shared" si="35"/>
        <v>1551</v>
      </c>
      <c r="G26" s="209">
        <f t="shared" si="35"/>
        <v>41128.5</v>
      </c>
      <c r="H26" s="209">
        <f t="shared" si="35"/>
        <v>37622</v>
      </c>
      <c r="I26" s="209">
        <f t="shared" si="35"/>
        <v>428</v>
      </c>
      <c r="J26" s="209">
        <f t="shared" si="35"/>
        <v>3521</v>
      </c>
      <c r="K26" s="209">
        <f t="shared" si="35"/>
        <v>85289.5</v>
      </c>
      <c r="L26" s="209">
        <f t="shared" si="35"/>
        <v>5237993916</v>
      </c>
      <c r="M26" s="209">
        <f t="shared" si="35"/>
        <v>0</v>
      </c>
      <c r="N26" s="209">
        <f t="shared" si="35"/>
        <v>190</v>
      </c>
      <c r="O26" s="209">
        <f t="shared" si="35"/>
        <v>284</v>
      </c>
      <c r="P26" s="209">
        <f t="shared" si="35"/>
        <v>456</v>
      </c>
      <c r="Q26" s="209">
        <f t="shared" si="35"/>
        <v>1630</v>
      </c>
      <c r="R26" s="209">
        <f t="shared" si="35"/>
        <v>7592</v>
      </c>
      <c r="S26" s="209">
        <f t="shared" si="35"/>
        <v>462</v>
      </c>
      <c r="T26" s="209">
        <f t="shared" si="35"/>
        <v>966</v>
      </c>
      <c r="U26" s="209">
        <f t="shared" si="35"/>
        <v>11580</v>
      </c>
      <c r="V26" s="209">
        <f t="shared" si="35"/>
        <v>885329928</v>
      </c>
      <c r="W26" s="209">
        <f t="shared" si="35"/>
        <v>0</v>
      </c>
      <c r="X26" s="209">
        <f t="shared" si="35"/>
        <v>344</v>
      </c>
      <c r="Y26" s="209">
        <f t="shared" si="35"/>
        <v>115</v>
      </c>
      <c r="Z26" s="209">
        <f t="shared" si="35"/>
        <v>543</v>
      </c>
      <c r="AA26" s="209">
        <f t="shared" si="35"/>
        <v>5788</v>
      </c>
      <c r="AB26" s="209">
        <f t="shared" si="35"/>
        <v>5397</v>
      </c>
      <c r="AC26" s="209">
        <f t="shared" si="35"/>
        <v>68</v>
      </c>
      <c r="AD26" s="209">
        <f t="shared" si="35"/>
        <v>136</v>
      </c>
      <c r="AE26" s="209">
        <f t="shared" si="35"/>
        <v>12391</v>
      </c>
      <c r="AF26" s="209">
        <f t="shared" si="35"/>
        <v>753994188</v>
      </c>
      <c r="AG26" s="209">
        <f t="shared" si="35"/>
        <v>0</v>
      </c>
      <c r="AH26" s="209">
        <f t="shared" si="35"/>
        <v>32</v>
      </c>
      <c r="AI26" s="209">
        <f t="shared" si="35"/>
        <v>19</v>
      </c>
      <c r="AJ26" s="209">
        <f t="shared" si="35"/>
        <v>10</v>
      </c>
      <c r="AK26" s="209">
        <f t="shared" si="35"/>
        <v>682</v>
      </c>
      <c r="AL26" s="209">
        <f t="shared" si="35"/>
        <v>725</v>
      </c>
      <c r="AM26" s="209">
        <f t="shared" si="35"/>
        <v>15</v>
      </c>
      <c r="AN26" s="209">
        <f t="shared" si="35"/>
        <v>48</v>
      </c>
      <c r="AO26" s="209">
        <f t="shared" si="35"/>
        <v>1531</v>
      </c>
      <c r="AP26" s="209">
        <f t="shared" si="35"/>
        <v>102620700</v>
      </c>
      <c r="AQ26" s="209">
        <f t="shared" si="35"/>
        <v>0</v>
      </c>
      <c r="AR26" s="209">
        <f t="shared" si="35"/>
        <v>57</v>
      </c>
      <c r="AS26" s="209">
        <f t="shared" si="35"/>
        <v>0</v>
      </c>
      <c r="AT26" s="209">
        <f t="shared" si="35"/>
        <v>12</v>
      </c>
      <c r="AU26" s="209">
        <f t="shared" si="35"/>
        <v>570</v>
      </c>
      <c r="AV26" s="209">
        <f t="shared" si="35"/>
        <v>414</v>
      </c>
      <c r="AW26" s="209">
        <f t="shared" si="35"/>
        <v>0</v>
      </c>
      <c r="AX26" s="209">
        <f t="shared" si="35"/>
        <v>0</v>
      </c>
      <c r="AY26" s="209">
        <f t="shared" si="35"/>
        <v>1053</v>
      </c>
      <c r="AZ26" s="209">
        <f t="shared" si="35"/>
        <v>100684980</v>
      </c>
      <c r="BA26" s="209">
        <f t="shared" si="35"/>
        <v>0</v>
      </c>
      <c r="BB26" s="209">
        <f t="shared" si="35"/>
        <v>15</v>
      </c>
      <c r="BC26" s="209">
        <f t="shared" si="35"/>
        <v>0</v>
      </c>
      <c r="BD26" s="209">
        <f t="shared" si="35"/>
        <v>0</v>
      </c>
      <c r="BE26" s="209">
        <f t="shared" si="35"/>
        <v>64</v>
      </c>
      <c r="BF26" s="209">
        <f t="shared" si="35"/>
        <v>53</v>
      </c>
      <c r="BG26" s="209">
        <f t="shared" si="35"/>
        <v>0</v>
      </c>
      <c r="BH26" s="209">
        <f t="shared" si="35"/>
        <v>0</v>
      </c>
      <c r="BI26" s="209">
        <f t="shared" si="35"/>
        <v>132</v>
      </c>
      <c r="BJ26" s="209">
        <f t="shared" si="35"/>
        <v>18873600</v>
      </c>
      <c r="BK26" s="209">
        <f t="shared" si="35"/>
        <v>0</v>
      </c>
      <c r="BL26" s="209">
        <f t="shared" si="35"/>
        <v>535</v>
      </c>
      <c r="BM26" s="209">
        <f t="shared" si="35"/>
        <v>146</v>
      </c>
      <c r="BN26" s="209">
        <f t="shared" si="35"/>
        <v>644</v>
      </c>
      <c r="BO26" s="209">
        <f t="shared" ref="BO26:DZ26" si="36">SUM(BO8:BO25)</f>
        <v>10373</v>
      </c>
      <c r="BP26" s="209">
        <f t="shared" si="36"/>
        <v>9846</v>
      </c>
      <c r="BQ26" s="209">
        <f t="shared" si="36"/>
        <v>133</v>
      </c>
      <c r="BR26" s="209">
        <f t="shared" si="36"/>
        <v>488</v>
      </c>
      <c r="BS26" s="209">
        <f t="shared" si="36"/>
        <v>22165</v>
      </c>
      <c r="BT26" s="209">
        <f t="shared" si="36"/>
        <v>1735951740</v>
      </c>
      <c r="BU26" s="209">
        <f t="shared" si="36"/>
        <v>0</v>
      </c>
      <c r="BV26" s="209">
        <f t="shared" si="36"/>
        <v>51</v>
      </c>
      <c r="BW26" s="209">
        <f t="shared" si="36"/>
        <v>16</v>
      </c>
      <c r="BX26" s="209">
        <f t="shared" si="36"/>
        <v>134</v>
      </c>
      <c r="BY26" s="209">
        <f t="shared" si="36"/>
        <v>1410</v>
      </c>
      <c r="BZ26" s="209">
        <f t="shared" si="36"/>
        <v>1408</v>
      </c>
      <c r="CA26" s="209">
        <f t="shared" si="36"/>
        <v>33</v>
      </c>
      <c r="CB26" s="209">
        <f t="shared" si="36"/>
        <v>71</v>
      </c>
      <c r="CC26" s="209">
        <f t="shared" si="36"/>
        <v>3123</v>
      </c>
      <c r="CD26" s="209">
        <f t="shared" si="36"/>
        <v>281662836</v>
      </c>
      <c r="CE26" s="209">
        <f t="shared" si="36"/>
        <v>0</v>
      </c>
      <c r="CF26" s="209">
        <f t="shared" si="36"/>
        <v>537</v>
      </c>
      <c r="CG26" s="209">
        <f t="shared" si="36"/>
        <v>65</v>
      </c>
      <c r="CH26" s="209">
        <f t="shared" si="36"/>
        <v>245</v>
      </c>
      <c r="CI26" s="209">
        <f t="shared" si="36"/>
        <v>3898</v>
      </c>
      <c r="CJ26" s="209">
        <f t="shared" si="36"/>
        <v>3745</v>
      </c>
      <c r="CK26" s="209">
        <f t="shared" si="36"/>
        <v>14</v>
      </c>
      <c r="CL26" s="209">
        <f t="shared" si="36"/>
        <v>63</v>
      </c>
      <c r="CM26" s="209">
        <f t="shared" si="36"/>
        <v>8567</v>
      </c>
      <c r="CN26" s="209">
        <f t="shared" si="36"/>
        <v>902996472</v>
      </c>
      <c r="CO26" s="209">
        <f t="shared" si="36"/>
        <v>0</v>
      </c>
      <c r="CP26" s="209">
        <f t="shared" si="36"/>
        <v>153</v>
      </c>
      <c r="CQ26" s="209">
        <f t="shared" si="36"/>
        <v>2</v>
      </c>
      <c r="CR26" s="209">
        <f t="shared" si="36"/>
        <v>21</v>
      </c>
      <c r="CS26" s="209">
        <f t="shared" si="36"/>
        <v>1148</v>
      </c>
      <c r="CT26" s="209">
        <f t="shared" si="36"/>
        <v>1028</v>
      </c>
      <c r="CU26" s="209">
        <f t="shared" si="36"/>
        <v>0</v>
      </c>
      <c r="CV26" s="209">
        <f t="shared" si="36"/>
        <v>0</v>
      </c>
      <c r="CW26" s="209">
        <f t="shared" si="36"/>
        <v>2352</v>
      </c>
      <c r="CX26" s="209">
        <f t="shared" si="36"/>
        <v>330469932</v>
      </c>
      <c r="CY26" s="209">
        <f t="shared" si="36"/>
        <v>0</v>
      </c>
      <c r="CZ26" s="209">
        <f t="shared" si="36"/>
        <v>66</v>
      </c>
      <c r="DA26" s="209">
        <f t="shared" si="36"/>
        <v>6</v>
      </c>
      <c r="DB26" s="209">
        <f t="shared" si="36"/>
        <v>13</v>
      </c>
      <c r="DC26" s="209">
        <f t="shared" si="36"/>
        <v>755</v>
      </c>
      <c r="DD26" s="209">
        <f t="shared" si="36"/>
        <v>378</v>
      </c>
      <c r="DE26" s="209">
        <f t="shared" si="36"/>
        <v>0</v>
      </c>
      <c r="DF26" s="209">
        <f t="shared" si="36"/>
        <v>0</v>
      </c>
      <c r="DG26" s="209">
        <f t="shared" si="36"/>
        <v>1218</v>
      </c>
      <c r="DH26" s="209">
        <f t="shared" si="36"/>
        <v>254982960</v>
      </c>
      <c r="DI26" s="209">
        <f t="shared" si="36"/>
        <v>0</v>
      </c>
      <c r="DJ26" s="209">
        <f t="shared" si="36"/>
        <v>38</v>
      </c>
      <c r="DK26" s="209">
        <f t="shared" si="36"/>
        <v>549</v>
      </c>
      <c r="DL26" s="209">
        <f t="shared" si="36"/>
        <v>25</v>
      </c>
      <c r="DM26" s="209">
        <f t="shared" si="36"/>
        <v>0</v>
      </c>
      <c r="DN26" s="209">
        <f t="shared" si="36"/>
        <v>14</v>
      </c>
      <c r="DO26" s="209">
        <f t="shared" si="36"/>
        <v>9</v>
      </c>
      <c r="DP26" s="209">
        <f t="shared" si="36"/>
        <v>0</v>
      </c>
      <c r="DQ26" s="209">
        <f t="shared" si="36"/>
        <v>635</v>
      </c>
      <c r="DR26" s="209">
        <f t="shared" si="36"/>
        <v>23411640</v>
      </c>
      <c r="DS26" s="209">
        <f t="shared" si="36"/>
        <v>0</v>
      </c>
      <c r="DT26" s="209">
        <f t="shared" si="36"/>
        <v>39</v>
      </c>
      <c r="DU26" s="209">
        <f t="shared" si="36"/>
        <v>148</v>
      </c>
      <c r="DV26" s="209">
        <f t="shared" si="36"/>
        <v>0</v>
      </c>
      <c r="DW26" s="209">
        <f t="shared" si="36"/>
        <v>0</v>
      </c>
      <c r="DX26" s="209">
        <f t="shared" si="36"/>
        <v>49</v>
      </c>
      <c r="DY26" s="209">
        <f t="shared" si="36"/>
        <v>0</v>
      </c>
      <c r="DZ26" s="209">
        <f t="shared" si="36"/>
        <v>0</v>
      </c>
      <c r="EA26" s="209">
        <f t="shared" ref="EA26:ER26" si="37">SUM(EA8:EA25)</f>
        <v>236</v>
      </c>
      <c r="EB26" s="209">
        <f t="shared" si="37"/>
        <v>9362448</v>
      </c>
      <c r="EC26" s="209">
        <f t="shared" si="37"/>
        <v>50</v>
      </c>
      <c r="ED26" s="209">
        <f t="shared" si="37"/>
        <v>172</v>
      </c>
      <c r="EE26" s="209">
        <f t="shared" si="37"/>
        <v>21</v>
      </c>
      <c r="EF26" s="209">
        <f t="shared" si="37"/>
        <v>2</v>
      </c>
      <c r="EG26" s="209">
        <f t="shared" si="37"/>
        <v>475</v>
      </c>
      <c r="EH26" s="209">
        <f t="shared" si="37"/>
        <v>762</v>
      </c>
      <c r="EI26" s="209">
        <f t="shared" si="37"/>
        <v>37</v>
      </c>
      <c r="EJ26" s="209">
        <f t="shared" si="37"/>
        <v>0</v>
      </c>
      <c r="EK26" s="209">
        <f t="shared" si="37"/>
        <v>1519</v>
      </c>
      <c r="EL26" s="209">
        <f t="shared" si="37"/>
        <v>383729304</v>
      </c>
      <c r="EM26" s="209">
        <f t="shared" si="37"/>
        <v>36</v>
      </c>
      <c r="EN26" s="209">
        <f t="shared" si="37"/>
        <v>40</v>
      </c>
      <c r="EO26" s="209">
        <f t="shared" si="37"/>
        <v>8</v>
      </c>
      <c r="EP26" s="209">
        <f t="shared" si="37"/>
        <v>0</v>
      </c>
      <c r="EQ26" s="209">
        <f t="shared" si="37"/>
        <v>65</v>
      </c>
      <c r="ER26" s="209">
        <f t="shared" si="37"/>
        <v>45</v>
      </c>
      <c r="ES26" s="209"/>
      <c r="ET26" s="209"/>
      <c r="EU26" s="209"/>
      <c r="EV26" s="209">
        <f t="shared" ref="EV26:FI26" si="38">SUM(EV8:EV25)</f>
        <v>2229408</v>
      </c>
      <c r="EW26" s="209">
        <f t="shared" si="38"/>
        <v>86</v>
      </c>
      <c r="EX26" s="209">
        <f t="shared" si="38"/>
        <v>3067</v>
      </c>
      <c r="EY26" s="209">
        <f t="shared" si="38"/>
        <v>1620</v>
      </c>
      <c r="EZ26" s="209">
        <f t="shared" si="38"/>
        <v>3656</v>
      </c>
      <c r="FA26" s="209">
        <f t="shared" si="38"/>
        <v>67986.5</v>
      </c>
      <c r="FB26" s="209">
        <f t="shared" si="38"/>
        <v>69078</v>
      </c>
      <c r="FC26" s="209">
        <f t="shared" si="38"/>
        <v>1202</v>
      </c>
      <c r="FD26" s="209">
        <f t="shared" si="38"/>
        <v>5293</v>
      </c>
      <c r="FE26" s="209">
        <f t="shared" si="38"/>
        <v>151988.5</v>
      </c>
      <c r="FF26" s="209">
        <f t="shared" si="38"/>
        <v>11024294052</v>
      </c>
      <c r="FG26" s="209">
        <f t="shared" si="38"/>
        <v>336</v>
      </c>
      <c r="FH26" s="209">
        <f t="shared" si="38"/>
        <v>1669</v>
      </c>
      <c r="FI26" s="209">
        <f t="shared" si="38"/>
        <v>3</v>
      </c>
      <c r="FJ26" s="209"/>
      <c r="FK26" s="209">
        <f>SUM(FK8:FK25)</f>
        <v>1921</v>
      </c>
      <c r="FL26" s="209">
        <f>SUM(FL8:FL25)</f>
        <v>1183</v>
      </c>
      <c r="FM26" s="209">
        <f>SUM(FM8:FM25)</f>
        <v>5</v>
      </c>
      <c r="FN26" s="209"/>
      <c r="FO26" s="209">
        <f t="shared" si="29"/>
        <v>5117</v>
      </c>
      <c r="FP26" s="209">
        <f t="shared" ref="FP26:GC26" si="39">SUM(FP8:FP25)</f>
        <v>528502104</v>
      </c>
      <c r="FQ26" s="209">
        <f t="shared" si="39"/>
        <v>422</v>
      </c>
      <c r="FR26" s="209">
        <f t="shared" si="39"/>
        <v>4736</v>
      </c>
      <c r="FS26" s="209">
        <f t="shared" si="39"/>
        <v>1623</v>
      </c>
      <c r="FT26" s="209">
        <f t="shared" si="39"/>
        <v>3656</v>
      </c>
      <c r="FU26" s="209">
        <f t="shared" si="39"/>
        <v>69907.5</v>
      </c>
      <c r="FV26" s="209">
        <f t="shared" si="39"/>
        <v>70261</v>
      </c>
      <c r="FW26" s="209">
        <f t="shared" si="39"/>
        <v>1207</v>
      </c>
      <c r="FX26" s="209">
        <f t="shared" si="39"/>
        <v>5293</v>
      </c>
      <c r="FY26" s="209">
        <f t="shared" si="39"/>
        <v>157105.5</v>
      </c>
      <c r="FZ26" s="209">
        <f t="shared" si="39"/>
        <v>11552795556</v>
      </c>
      <c r="GA26" s="209">
        <f t="shared" si="39"/>
        <v>196227000</v>
      </c>
      <c r="GB26" s="210">
        <f t="shared" si="39"/>
        <v>11749022556</v>
      </c>
      <c r="GC26" s="209">
        <f t="shared" si="39"/>
        <v>11749022600</v>
      </c>
      <c r="GD26" s="210">
        <f>SUM(GD8:GD25)</f>
        <v>10295461700</v>
      </c>
      <c r="GE26" s="210">
        <f>SUM(GE8:GE25)</f>
        <v>163226</v>
      </c>
      <c r="GF26" s="206">
        <f>SUM(GF8:GF25)</f>
        <v>12295845100</v>
      </c>
      <c r="GG26" s="206">
        <f>SUM(GG8:GG25)</f>
        <v>546822500</v>
      </c>
    </row>
    <row r="27" spans="1:193" s="212" customFormat="1" ht="15" customHeight="1" x14ac:dyDescent="0.2">
      <c r="A27" s="211"/>
      <c r="B27" s="211"/>
      <c r="L27" s="212" t="b">
        <f>L26='[2]Расчет_свод МР'!L108</f>
        <v>1</v>
      </c>
      <c r="V27" s="212" t="b">
        <f>V26='[2]Расчет_свод МР'!L109</f>
        <v>1</v>
      </c>
      <c r="AF27" s="212" t="b">
        <f>AF26='[2]Расчет_свод МР'!L110</f>
        <v>1</v>
      </c>
      <c r="AP27" s="212" t="b">
        <f>AP26='[2]Расчет_свод МР'!L111</f>
        <v>1</v>
      </c>
      <c r="AZ27" s="212" t="b">
        <f>AZ26='[2]Расчет_свод МР'!L112</f>
        <v>1</v>
      </c>
      <c r="BJ27" s="212" t="b">
        <f>BJ26='[2]Расчет_свод МР'!L113</f>
        <v>1</v>
      </c>
      <c r="BT27" s="212" t="b">
        <f>BT26='[2]Расчет_свод МР'!L114</f>
        <v>1</v>
      </c>
      <c r="CD27" s="212" t="b">
        <f>CD26='[2]Расчет_свод МР'!L115</f>
        <v>1</v>
      </c>
      <c r="CN27" s="212" t="b">
        <f>CN26='[2]Расчет_свод МР'!L116</f>
        <v>1</v>
      </c>
      <c r="CX27" s="212" t="b">
        <f>CX26='[2]Расчет_свод МР'!L117</f>
        <v>1</v>
      </c>
      <c r="DH27" s="212" t="b">
        <f>DH26='[2]Расчет_свод МР'!L118</f>
        <v>1</v>
      </c>
      <c r="DR27" s="212" t="b">
        <f>DR26='[2]Расчет_свод МР'!L119</f>
        <v>1</v>
      </c>
      <c r="EB27" s="212" t="b">
        <f>EB26='[2]Расчет_свод МР'!L120</f>
        <v>1</v>
      </c>
      <c r="EL27" s="212" t="b">
        <f>EL26='[2]Расчет_свод МР'!L121</f>
        <v>1</v>
      </c>
      <c r="EN27" s="213"/>
      <c r="EO27" s="213"/>
      <c r="EP27" s="213"/>
      <c r="EQ27" s="213"/>
      <c r="ER27" s="213"/>
      <c r="ES27" s="213"/>
      <c r="ET27" s="213"/>
      <c r="EU27" s="213"/>
      <c r="EV27" s="213" t="b">
        <f>EV26='[2]Расчет_свод МР'!L122</f>
        <v>1</v>
      </c>
      <c r="EW27" s="214"/>
      <c r="EX27" s="214"/>
      <c r="EY27" s="214"/>
      <c r="EZ27" s="214"/>
      <c r="FA27" s="214"/>
      <c r="FB27" s="214"/>
      <c r="FC27" s="214"/>
      <c r="FD27" s="214"/>
      <c r="FE27" s="214" t="b">
        <f>FE26='[2]Расчет_свод МР'!M55</f>
        <v>1</v>
      </c>
      <c r="FF27" s="214" t="b">
        <f>FF26='[2]Расчет_свод МР'!M108</f>
        <v>1</v>
      </c>
      <c r="FG27" s="213"/>
      <c r="FH27" s="213"/>
      <c r="FI27" s="213"/>
      <c r="FJ27" s="213"/>
      <c r="FK27" s="213"/>
      <c r="FL27" s="213"/>
      <c r="FM27" s="213"/>
      <c r="FN27" s="213"/>
      <c r="FO27" s="213"/>
      <c r="FP27" s="213" t="b">
        <f>FP26=ОВЗ!L28</f>
        <v>1</v>
      </c>
      <c r="FQ27" s="214"/>
      <c r="FR27" s="214"/>
      <c r="FS27" s="214"/>
      <c r="FT27" s="214"/>
      <c r="FU27" s="214"/>
      <c r="FV27" s="214"/>
      <c r="FW27" s="214"/>
      <c r="FX27" s="214"/>
      <c r="FY27" s="214"/>
      <c r="FZ27" s="214" t="b">
        <f>FZ26='[2]Расчет_свод МР'!L159</f>
        <v>0</v>
      </c>
      <c r="GA27" s="214" t="b">
        <f>GA26='[2]Расчет_свод МР'!L160</f>
        <v>1</v>
      </c>
      <c r="GB27" s="214" t="b">
        <f>GB26='[2]Расчет_свод МР'!L161</f>
        <v>0</v>
      </c>
      <c r="GC27" s="215"/>
      <c r="GD27" s="216"/>
      <c r="GE27" s="214"/>
      <c r="GF27" s="214"/>
      <c r="GG27" s="217">
        <f>GF26-GB26</f>
        <v>546822544</v>
      </c>
      <c r="GH27" s="214"/>
      <c r="GI27" s="214"/>
      <c r="GJ27" s="214"/>
      <c r="GK27" s="214"/>
    </row>
    <row r="28" spans="1:193" x14ac:dyDescent="0.25">
      <c r="AY28" s="179">
        <v>1053</v>
      </c>
      <c r="BI28" s="179">
        <v>132</v>
      </c>
    </row>
    <row r="29" spans="1:193" s="218" customFormat="1" x14ac:dyDescent="0.25">
      <c r="GC29" s="219"/>
      <c r="GD29" s="219"/>
    </row>
    <row r="30" spans="1:193" s="218" customFormat="1" x14ac:dyDescent="0.25">
      <c r="GC30" s="219"/>
      <c r="GD30" s="219"/>
    </row>
    <row r="31" spans="1:193" ht="23.25" customHeight="1" x14ac:dyDescent="0.25">
      <c r="GB31" s="218"/>
      <c r="GC31" s="219"/>
      <c r="GD31" s="219"/>
    </row>
    <row r="32" spans="1:193" x14ac:dyDescent="0.25">
      <c r="GB32" s="218"/>
      <c r="GC32" s="218"/>
      <c r="GD32" s="218"/>
    </row>
  </sheetData>
  <sheetProtection selectLockedCells="1" selectUnlockedCells="1"/>
  <mergeCells count="97">
    <mergeCell ref="FZ3:FZ4"/>
    <mergeCell ref="FK3:FN3"/>
    <mergeCell ref="FO3:FO4"/>
    <mergeCell ref="FP3:FP4"/>
    <mergeCell ref="FQ3:FT3"/>
    <mergeCell ref="FU3:FX3"/>
    <mergeCell ref="FY3:FY4"/>
    <mergeCell ref="DQ3:DQ4"/>
    <mergeCell ref="EV3:EV4"/>
    <mergeCell ref="DS3:DV3"/>
    <mergeCell ref="DW3:DZ3"/>
    <mergeCell ref="EA3:EA4"/>
    <mergeCell ref="EB3:EB4"/>
    <mergeCell ref="EC3:EF3"/>
    <mergeCell ref="EG3:EJ3"/>
    <mergeCell ref="EK3:EK4"/>
    <mergeCell ref="EL3:EL4"/>
    <mergeCell ref="EM3:EP3"/>
    <mergeCell ref="EQ3:ET3"/>
    <mergeCell ref="EU3:EU4"/>
    <mergeCell ref="DC3:DF3"/>
    <mergeCell ref="DG3:DG4"/>
    <mergeCell ref="DH3:DH4"/>
    <mergeCell ref="DI3:DL3"/>
    <mergeCell ref="DM3:DP3"/>
    <mergeCell ref="CN3:CN4"/>
    <mergeCell ref="BK3:BN3"/>
    <mergeCell ref="BO3:BR3"/>
    <mergeCell ref="BS3:BS4"/>
    <mergeCell ref="BT3:BT4"/>
    <mergeCell ref="BU3:BX3"/>
    <mergeCell ref="BY3:CB3"/>
    <mergeCell ref="CC3:CC4"/>
    <mergeCell ref="CD3:CD4"/>
    <mergeCell ref="CE3:CH3"/>
    <mergeCell ref="CI3:CL3"/>
    <mergeCell ref="CM3:CM4"/>
    <mergeCell ref="BJ3:BJ4"/>
    <mergeCell ref="AG3:AJ3"/>
    <mergeCell ref="AK3:AN3"/>
    <mergeCell ref="AO3:AO4"/>
    <mergeCell ref="AP3:AP4"/>
    <mergeCell ref="AQ3:AT3"/>
    <mergeCell ref="AU3:AX3"/>
    <mergeCell ref="AY3:AY4"/>
    <mergeCell ref="AZ3:AZ4"/>
    <mergeCell ref="BA3:BD3"/>
    <mergeCell ref="BE3:BH3"/>
    <mergeCell ref="BI3:BI4"/>
    <mergeCell ref="GD2:GD4"/>
    <mergeCell ref="GE2:GG3"/>
    <mergeCell ref="C3:F3"/>
    <mergeCell ref="G3:J3"/>
    <mergeCell ref="K3:K4"/>
    <mergeCell ref="L3:L4"/>
    <mergeCell ref="M3:P3"/>
    <mergeCell ref="Q3:T3"/>
    <mergeCell ref="U3:U4"/>
    <mergeCell ref="V3:V4"/>
    <mergeCell ref="EW2:FF2"/>
    <mergeCell ref="FG2:FP2"/>
    <mergeCell ref="FQ2:FZ2"/>
    <mergeCell ref="GA2:GA4"/>
    <mergeCell ref="GB2:GB4"/>
    <mergeCell ref="GC2:GC4"/>
    <mergeCell ref="EW3:EZ3"/>
    <mergeCell ref="FA3:FD3"/>
    <mergeCell ref="FE3:FE4"/>
    <mergeCell ref="FG3:FJ3"/>
    <mergeCell ref="CO2:CX2"/>
    <mergeCell ref="CY2:DH2"/>
    <mergeCell ref="DI2:DR2"/>
    <mergeCell ref="DS2:EB2"/>
    <mergeCell ref="EC2:EL2"/>
    <mergeCell ref="EM2:EV2"/>
    <mergeCell ref="DR3:DR4"/>
    <mergeCell ref="CO3:CR3"/>
    <mergeCell ref="CS3:CV3"/>
    <mergeCell ref="CW3:CW4"/>
    <mergeCell ref="CX3:CX4"/>
    <mergeCell ref="CY3:DB3"/>
    <mergeCell ref="C1:Q1"/>
    <mergeCell ref="CE2:CN2"/>
    <mergeCell ref="A2:A4"/>
    <mergeCell ref="B2:B4"/>
    <mergeCell ref="C2:L2"/>
    <mergeCell ref="M2:V2"/>
    <mergeCell ref="W2:AF2"/>
    <mergeCell ref="W3:Z3"/>
    <mergeCell ref="AA3:AD3"/>
    <mergeCell ref="AE3:AE4"/>
    <mergeCell ref="AF3:AF4"/>
    <mergeCell ref="AG2:AP2"/>
    <mergeCell ref="AQ2:AZ2"/>
    <mergeCell ref="BA2:BJ2"/>
    <mergeCell ref="BK2:BT2"/>
    <mergeCell ref="BU2:CD2"/>
  </mergeCells>
  <pageMargins left="0.23622047244094491" right="0.23622047244094491" top="0.74803149606299213" bottom="0.74803149606299213" header="0.51181102362204722" footer="0.51181102362204722"/>
  <pageSetup paperSize="9" scale="75" firstPageNumber="0" fitToWidth="0" orientation="landscape" horizontalDpi="300" verticalDpi="300" r:id="rId1"/>
  <headerFooter alignWithMargins="0">
    <oddHeader>&amp;RРасчеты на реализацию общего образования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E33"/>
  <sheetViews>
    <sheetView view="pageBreakPreview" zoomScale="60" zoomScaleNormal="75" workbookViewId="0">
      <pane xSplit="3" ySplit="9" topLeftCell="D10" activePane="bottomRight" state="frozen"/>
      <selection activeCell="A64" sqref="A64:XFD64"/>
      <selection pane="topRight" activeCell="A64" sqref="A64:XFD64"/>
      <selection pane="bottomLeft" activeCell="A64" sqref="A64:XFD64"/>
      <selection pane="bottomRight" activeCell="A64" sqref="A64:XFD64"/>
    </sheetView>
  </sheetViews>
  <sheetFormatPr defaultColWidth="11.33203125" defaultRowHeight="13.2" x14ac:dyDescent="0.25"/>
  <cols>
    <col min="1" max="1" width="4.109375" style="223" customWidth="1"/>
    <col min="2" max="2" width="18.21875" style="223" customWidth="1"/>
    <col min="3" max="3" width="12.109375" style="223" bestFit="1" customWidth="1"/>
    <col min="4" max="4" width="8.109375" style="225" customWidth="1"/>
    <col min="5" max="5" width="8.6640625" style="225" customWidth="1"/>
    <col min="6" max="6" width="8.88671875" style="225" bestFit="1" customWidth="1"/>
    <col min="7" max="7" width="12.33203125" style="225" customWidth="1"/>
    <col min="8" max="8" width="10" style="225" customWidth="1"/>
    <col min="9" max="9" width="8.88671875" style="225" customWidth="1"/>
    <col min="10" max="11" width="12.33203125" style="225" customWidth="1"/>
    <col min="12" max="12" width="13.44140625" style="225" bestFit="1" customWidth="1"/>
    <col min="13" max="13" width="8.77734375" style="225" customWidth="1"/>
    <col min="14" max="14" width="7.5546875" style="225" customWidth="1"/>
    <col min="15" max="15" width="8.44140625" style="225" customWidth="1"/>
    <col min="16" max="16" width="13.77734375" style="225" customWidth="1"/>
    <col min="17" max="19" width="8.77734375" style="225" customWidth="1"/>
    <col min="20" max="20" width="12.5546875" style="225" bestFit="1" customWidth="1"/>
    <col min="21" max="21" width="11.21875" style="225" bestFit="1" customWidth="1"/>
    <col min="22" max="22" width="8.77734375" style="225" customWidth="1"/>
    <col min="23" max="23" width="7.5546875" style="225" customWidth="1"/>
    <col min="24" max="24" width="8.44140625" style="225" customWidth="1"/>
    <col min="25" max="25" width="12.5546875" style="225" bestFit="1" customWidth="1"/>
    <col min="26" max="28" width="8.77734375" style="225" customWidth="1"/>
    <col min="29" max="29" width="12.5546875" style="225" bestFit="1" customWidth="1"/>
    <col min="30" max="30" width="9.5546875" style="225" bestFit="1" customWidth="1"/>
    <col min="31" max="31" width="8.77734375" style="225" customWidth="1"/>
    <col min="32" max="32" width="7.5546875" style="225" customWidth="1"/>
    <col min="33" max="33" width="8.44140625" style="225" customWidth="1"/>
    <col min="34" max="34" width="12.5546875" style="225" bestFit="1" customWidth="1"/>
    <col min="35" max="37" width="8.77734375" style="225" customWidth="1"/>
    <col min="38" max="38" width="12.5546875" style="225" bestFit="1" customWidth="1"/>
    <col min="39" max="39" width="11.21875" style="225" bestFit="1" customWidth="1"/>
    <col min="40" max="40" width="8.77734375" style="225" customWidth="1"/>
    <col min="41" max="41" width="7.5546875" style="225" customWidth="1"/>
    <col min="42" max="42" width="8.44140625" style="225" customWidth="1"/>
    <col min="43" max="43" width="12.5546875" style="225" bestFit="1" customWidth="1"/>
    <col min="44" max="46" width="8.77734375" style="225" customWidth="1"/>
    <col min="47" max="47" width="12.5546875" style="225" bestFit="1" customWidth="1"/>
    <col min="48" max="48" width="12.33203125" style="225" bestFit="1" customWidth="1"/>
    <col min="49" max="49" width="8.77734375" style="225" customWidth="1"/>
    <col min="50" max="50" width="7.5546875" style="225" customWidth="1"/>
    <col min="51" max="52" width="8.44140625" style="225" customWidth="1"/>
    <col min="53" max="56" width="8.77734375" style="225" customWidth="1"/>
    <col min="57" max="57" width="11.21875" style="225" bestFit="1" customWidth="1"/>
    <col min="58" max="58" width="8.77734375" style="225" customWidth="1"/>
    <col min="59" max="59" width="7.5546875" style="225" customWidth="1"/>
    <col min="60" max="60" width="8.44140625" style="225" customWidth="1"/>
    <col min="61" max="61" width="12.5546875" style="225" bestFit="1" customWidth="1"/>
    <col min="62" max="64" width="8.77734375" style="225" customWidth="1"/>
    <col min="65" max="65" width="12.5546875" style="225" bestFit="1" customWidth="1"/>
    <col min="66" max="66" width="13.44140625" style="225" bestFit="1" customWidth="1"/>
    <col min="67" max="67" width="8.77734375" style="225" customWidth="1"/>
    <col min="68" max="68" width="7.5546875" style="225" customWidth="1"/>
    <col min="69" max="69" width="8.44140625" style="225" customWidth="1"/>
    <col min="70" max="70" width="12.5546875" style="225" bestFit="1" customWidth="1"/>
    <col min="71" max="73" width="8.77734375" style="225" customWidth="1"/>
    <col min="74" max="74" width="12.5546875" style="225" bestFit="1" customWidth="1"/>
    <col min="75" max="75" width="9.5546875" style="225" bestFit="1" customWidth="1"/>
    <col min="76" max="76" width="8.77734375" style="225" customWidth="1"/>
    <col min="77" max="77" width="7.5546875" style="225" customWidth="1"/>
    <col min="78" max="78" width="8.44140625" style="225" customWidth="1"/>
    <col min="79" max="79" width="12.5546875" style="225" bestFit="1" customWidth="1"/>
    <col min="80" max="82" width="8.77734375" style="225" customWidth="1"/>
    <col min="83" max="83" width="12.5546875" style="225" bestFit="1" customWidth="1"/>
    <col min="84" max="84" width="8.6640625" style="225" bestFit="1" customWidth="1"/>
    <col min="85" max="85" width="8.77734375" style="225" customWidth="1"/>
    <col min="86" max="86" width="8.109375" style="225" bestFit="1" customWidth="1"/>
    <col min="87" max="87" width="8.44140625" style="225" customWidth="1"/>
    <col min="88" max="88" width="12.5546875" style="225" bestFit="1" customWidth="1"/>
    <col min="89" max="91" width="8.77734375" style="225" customWidth="1"/>
    <col min="92" max="92" width="12.5546875" style="225" bestFit="1" customWidth="1"/>
    <col min="93" max="93" width="9.5546875" style="225" bestFit="1" customWidth="1"/>
    <col min="94" max="94" width="8.77734375" style="225" customWidth="1"/>
    <col min="95" max="95" width="8.109375" style="225" bestFit="1" customWidth="1"/>
    <col min="96" max="96" width="8.44140625" style="225" customWidth="1"/>
    <col min="97" max="97" width="12.5546875" style="225" bestFit="1" customWidth="1"/>
    <col min="98" max="100" width="8.77734375" style="225" customWidth="1"/>
    <col min="101" max="101" width="12.5546875" style="225" bestFit="1" customWidth="1"/>
    <col min="102" max="102" width="9.5546875" style="225" bestFit="1" customWidth="1"/>
    <col min="103" max="103" width="8.77734375" style="225" customWidth="1"/>
    <col min="104" max="104" width="8.109375" style="225" bestFit="1" customWidth="1"/>
    <col min="105" max="105" width="8.44140625" style="225" customWidth="1"/>
    <col min="106" max="106" width="12.5546875" style="225" bestFit="1" customWidth="1"/>
    <col min="107" max="109" width="8.77734375" style="225" customWidth="1"/>
    <col min="110" max="110" width="12.5546875" style="225" bestFit="1" customWidth="1"/>
    <col min="111" max="111" width="9.5546875" style="225" bestFit="1" customWidth="1"/>
    <col min="112" max="112" width="8.77734375" style="225" customWidth="1"/>
    <col min="113" max="113" width="8.109375" style="225" bestFit="1" customWidth="1"/>
    <col min="114" max="114" width="8.44140625" style="225" customWidth="1"/>
    <col min="115" max="115" width="12.5546875" style="225" bestFit="1" customWidth="1"/>
    <col min="116" max="118" width="8.77734375" style="225" customWidth="1"/>
    <col min="119" max="119" width="12.5546875" style="225" bestFit="1" customWidth="1"/>
    <col min="120" max="120" width="11.21875" style="225" bestFit="1" customWidth="1"/>
    <col min="121" max="121" width="8.77734375" style="225" customWidth="1"/>
    <col min="122" max="122" width="8.109375" style="225" bestFit="1" customWidth="1"/>
    <col min="123" max="123" width="8.44140625" style="225" customWidth="1"/>
    <col min="124" max="124" width="12.5546875" style="225" bestFit="1" customWidth="1"/>
    <col min="125" max="127" width="8.77734375" style="225" customWidth="1"/>
    <col min="128" max="128" width="12.5546875" style="225" bestFit="1" customWidth="1"/>
    <col min="129" max="129" width="11.21875" style="225" bestFit="1" customWidth="1"/>
    <col min="130" max="130" width="8.77734375" style="225" customWidth="1"/>
    <col min="131" max="131" width="8.109375" style="225" bestFit="1" customWidth="1"/>
    <col min="132" max="132" width="8.44140625" style="225" customWidth="1"/>
    <col min="133" max="133" width="12.5546875" style="225" bestFit="1" customWidth="1"/>
    <col min="134" max="136" width="8.77734375" style="225" customWidth="1"/>
    <col min="137" max="137" width="12.5546875" style="225" bestFit="1" customWidth="1"/>
    <col min="138" max="138" width="10.6640625" style="225" bestFit="1" customWidth="1"/>
    <col min="139" max="139" width="8.77734375" style="225" customWidth="1"/>
    <col min="140" max="140" width="8.109375" style="225" bestFit="1" customWidth="1"/>
    <col min="141" max="141" width="8.44140625" style="225" customWidth="1"/>
    <col min="142" max="142" width="12.5546875" style="225" bestFit="1" customWidth="1"/>
    <col min="143" max="145" width="8.77734375" style="225" customWidth="1"/>
    <col min="146" max="146" width="12.5546875" style="225" bestFit="1" customWidth="1"/>
    <col min="147" max="147" width="13.44140625" style="225" bestFit="1" customWidth="1"/>
    <col min="148" max="148" width="8.77734375" style="225" customWidth="1"/>
    <col min="149" max="149" width="8.109375" style="225" bestFit="1" customWidth="1"/>
    <col min="150" max="150" width="8.44140625" style="225" customWidth="1"/>
    <col min="151" max="151" width="12.5546875" style="225" bestFit="1" customWidth="1"/>
    <col min="152" max="154" width="8.77734375" style="225" customWidth="1"/>
    <col min="155" max="155" width="12.5546875" style="225" bestFit="1" customWidth="1"/>
    <col min="156" max="156" width="9.5546875" style="225" bestFit="1" customWidth="1"/>
    <col min="157" max="157" width="8.77734375" style="225" customWidth="1"/>
    <col min="158" max="158" width="8.109375" style="225" bestFit="1" customWidth="1"/>
    <col min="159" max="159" width="8.44140625" style="225" customWidth="1"/>
    <col min="160" max="160" width="12.5546875" style="225" bestFit="1" customWidth="1"/>
    <col min="161" max="163" width="8.77734375" style="225" customWidth="1"/>
    <col min="164" max="164" width="12.5546875" style="225" bestFit="1" customWidth="1"/>
    <col min="165" max="165" width="9.5546875" style="225" bestFit="1" customWidth="1"/>
    <col min="166" max="166" width="8.77734375" style="225" customWidth="1"/>
    <col min="167" max="167" width="8.109375" style="225" bestFit="1" customWidth="1"/>
    <col min="168" max="168" width="8.44140625" style="225" customWidth="1"/>
    <col min="169" max="169" width="12.5546875" style="225" bestFit="1" customWidth="1"/>
    <col min="170" max="172" width="8.77734375" style="225" customWidth="1"/>
    <col min="173" max="173" width="12.5546875" style="225" bestFit="1" customWidth="1"/>
    <col min="174" max="174" width="9.5546875" style="225" bestFit="1" customWidth="1"/>
    <col min="175" max="175" width="8.77734375" style="225" customWidth="1"/>
    <col min="176" max="176" width="8.109375" style="225" bestFit="1" customWidth="1"/>
    <col min="177" max="177" width="8.44140625" style="225" customWidth="1"/>
    <col min="178" max="178" width="12.5546875" style="225" bestFit="1" customWidth="1"/>
    <col min="179" max="181" width="8.77734375" style="225" customWidth="1"/>
    <col min="182" max="182" width="12.5546875" style="225" bestFit="1" customWidth="1"/>
    <col min="183" max="183" width="11.21875" style="225" bestFit="1" customWidth="1"/>
    <col min="184" max="184" width="8.77734375" style="225" customWidth="1"/>
    <col min="185" max="185" width="8.109375" style="225" bestFit="1" customWidth="1"/>
    <col min="186" max="186" width="8.44140625" style="225" customWidth="1"/>
    <col min="187" max="187" width="12.5546875" style="225" bestFit="1" customWidth="1"/>
    <col min="188" max="190" width="8.77734375" style="225" customWidth="1"/>
    <col min="191" max="191" width="12.5546875" style="225" bestFit="1" customWidth="1"/>
    <col min="192" max="192" width="12.21875" style="225" bestFit="1" customWidth="1"/>
    <col min="193" max="193" width="8.77734375" style="225" customWidth="1"/>
    <col min="194" max="194" width="8.109375" style="225" bestFit="1" customWidth="1"/>
    <col min="195" max="195" width="8.44140625" style="225" customWidth="1"/>
    <col min="196" max="196" width="12.5546875" style="225" bestFit="1" customWidth="1"/>
    <col min="197" max="199" width="8.77734375" style="225" customWidth="1"/>
    <col min="200" max="200" width="12.5546875" style="225" bestFit="1" customWidth="1"/>
    <col min="201" max="201" width="9.5546875" style="225" bestFit="1" customWidth="1"/>
    <col min="202" max="209" width="12.109375" style="225" customWidth="1"/>
    <col min="210" max="210" width="8.6640625" style="225" bestFit="1" customWidth="1"/>
    <col min="211" max="211" width="8.77734375" style="225" customWidth="1"/>
    <col min="212" max="212" width="8.109375" style="225" bestFit="1" customWidth="1"/>
    <col min="213" max="213" width="8.44140625" style="225" customWidth="1"/>
    <col min="214" max="214" width="12.5546875" style="225" bestFit="1" customWidth="1"/>
    <col min="215" max="217" width="8.77734375" style="225" customWidth="1"/>
    <col min="218" max="218" width="12.5546875" style="225" bestFit="1" customWidth="1"/>
    <col min="219" max="219" width="11.21875" style="225" bestFit="1" customWidth="1"/>
    <col min="220" max="221" width="12.109375" style="225" customWidth="1"/>
    <col min="222" max="222" width="10.6640625" style="226" customWidth="1"/>
    <col min="223" max="223" width="15.109375" style="226" customWidth="1"/>
    <col min="224" max="224" width="14" style="226" customWidth="1"/>
    <col min="225" max="225" width="12.44140625" style="226" customWidth="1"/>
    <col min="226" max="226" width="8.44140625" style="226" customWidth="1"/>
    <col min="227" max="227" width="11.33203125" style="226" customWidth="1"/>
    <col min="228" max="16384" width="11.33203125" style="225"/>
  </cols>
  <sheetData>
    <row r="1" spans="1:265" s="221" customFormat="1" ht="12.6" customHeight="1" x14ac:dyDescent="0.2">
      <c r="A1" s="220"/>
      <c r="B1" s="220"/>
      <c r="C1" s="220"/>
      <c r="HN1" s="222"/>
      <c r="HO1" s="222"/>
      <c r="HP1" s="222"/>
      <c r="HQ1" s="222"/>
      <c r="HR1" s="222"/>
      <c r="HS1" s="222"/>
    </row>
    <row r="2" spans="1:265" x14ac:dyDescent="0.25">
      <c r="B2" s="224"/>
      <c r="C2" s="224"/>
    </row>
    <row r="3" spans="1:265" s="230" customFormat="1" ht="67.8" customHeight="1" x14ac:dyDescent="0.25">
      <c r="A3" s="424" t="s">
        <v>162</v>
      </c>
      <c r="B3" s="424" t="s">
        <v>163</v>
      </c>
      <c r="C3" s="424" t="s">
        <v>128</v>
      </c>
      <c r="D3" s="424"/>
      <c r="E3" s="424"/>
      <c r="F3" s="424"/>
      <c r="G3" s="424"/>
      <c r="H3" s="424"/>
      <c r="I3" s="424"/>
      <c r="J3" s="424"/>
      <c r="K3" s="424"/>
      <c r="L3" s="424"/>
      <c r="M3" s="425" t="s">
        <v>90</v>
      </c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425"/>
      <c r="AH3" s="425"/>
      <c r="AI3" s="425"/>
      <c r="AJ3" s="425"/>
      <c r="AK3" s="425"/>
      <c r="AL3" s="425"/>
      <c r="AM3" s="425"/>
      <c r="AN3" s="425"/>
      <c r="AO3" s="425"/>
      <c r="AP3" s="425"/>
      <c r="AQ3" s="425"/>
      <c r="AR3" s="425"/>
      <c r="AS3" s="425"/>
      <c r="AT3" s="425"/>
      <c r="AU3" s="425"/>
      <c r="AV3" s="425"/>
      <c r="AW3" s="425"/>
      <c r="AX3" s="425"/>
      <c r="AY3" s="425"/>
      <c r="AZ3" s="425"/>
      <c r="BA3" s="425"/>
      <c r="BB3" s="425"/>
      <c r="BC3" s="425"/>
      <c r="BD3" s="425"/>
      <c r="BE3" s="425"/>
      <c r="BF3" s="425"/>
      <c r="BG3" s="425"/>
      <c r="BH3" s="425"/>
      <c r="BI3" s="425"/>
      <c r="BJ3" s="425"/>
      <c r="BK3" s="425"/>
      <c r="BL3" s="425"/>
      <c r="BM3" s="425"/>
      <c r="BN3" s="425"/>
      <c r="BO3" s="425"/>
      <c r="BP3" s="425"/>
      <c r="BQ3" s="425"/>
      <c r="BR3" s="425"/>
      <c r="BS3" s="425"/>
      <c r="BT3" s="425"/>
      <c r="BU3" s="425"/>
      <c r="BV3" s="425"/>
      <c r="BW3" s="425"/>
      <c r="BX3" s="425"/>
      <c r="BY3" s="425"/>
      <c r="BZ3" s="425"/>
      <c r="CA3" s="425"/>
      <c r="CB3" s="425"/>
      <c r="CC3" s="425"/>
      <c r="CD3" s="425"/>
      <c r="CE3" s="425"/>
      <c r="CF3" s="425"/>
      <c r="CG3" s="425" t="s">
        <v>100</v>
      </c>
      <c r="CH3" s="425"/>
      <c r="CI3" s="425"/>
      <c r="CJ3" s="425"/>
      <c r="CK3" s="425"/>
      <c r="CL3" s="425"/>
      <c r="CM3" s="425"/>
      <c r="CN3" s="425"/>
      <c r="CO3" s="425"/>
      <c r="CP3" s="425"/>
      <c r="CQ3" s="425"/>
      <c r="CR3" s="425"/>
      <c r="CS3" s="425"/>
      <c r="CT3" s="425"/>
      <c r="CU3" s="425"/>
      <c r="CV3" s="425"/>
      <c r="CW3" s="425"/>
      <c r="CX3" s="425"/>
      <c r="CY3" s="425"/>
      <c r="CZ3" s="425"/>
      <c r="DA3" s="425"/>
      <c r="DB3" s="425"/>
      <c r="DC3" s="425"/>
      <c r="DD3" s="425"/>
      <c r="DE3" s="425"/>
      <c r="DF3" s="425"/>
      <c r="DG3" s="425"/>
      <c r="DH3" s="425"/>
      <c r="DI3" s="425"/>
      <c r="DJ3" s="425"/>
      <c r="DK3" s="425"/>
      <c r="DL3" s="425"/>
      <c r="DM3" s="425"/>
      <c r="DN3" s="425"/>
      <c r="DO3" s="425"/>
      <c r="DP3" s="425"/>
      <c r="DQ3" s="425"/>
      <c r="DR3" s="425"/>
      <c r="DS3" s="425"/>
      <c r="DT3" s="425"/>
      <c r="DU3" s="425"/>
      <c r="DV3" s="425"/>
      <c r="DW3" s="425"/>
      <c r="DX3" s="425"/>
      <c r="DY3" s="425"/>
      <c r="DZ3" s="425"/>
      <c r="EA3" s="425"/>
      <c r="EB3" s="425"/>
      <c r="EC3" s="425"/>
      <c r="ED3" s="425"/>
      <c r="EE3" s="425"/>
      <c r="EF3" s="425"/>
      <c r="EG3" s="425"/>
      <c r="EH3" s="425"/>
      <c r="EI3" s="425"/>
      <c r="EJ3" s="425"/>
      <c r="EK3" s="425"/>
      <c r="EL3" s="425"/>
      <c r="EM3" s="425"/>
      <c r="EN3" s="425"/>
      <c r="EO3" s="425"/>
      <c r="EP3" s="425"/>
      <c r="EQ3" s="425"/>
      <c r="ER3" s="425"/>
      <c r="ES3" s="425"/>
      <c r="ET3" s="425"/>
      <c r="EU3" s="425"/>
      <c r="EV3" s="425"/>
      <c r="EW3" s="425"/>
      <c r="EX3" s="425"/>
      <c r="EY3" s="425"/>
      <c r="EZ3" s="425"/>
      <c r="FA3" s="425" t="s">
        <v>101</v>
      </c>
      <c r="FB3" s="425"/>
      <c r="FC3" s="425"/>
      <c r="FD3" s="425"/>
      <c r="FE3" s="425"/>
      <c r="FF3" s="425"/>
      <c r="FG3" s="425"/>
      <c r="FH3" s="425"/>
      <c r="FI3" s="425"/>
      <c r="FJ3" s="425"/>
      <c r="FK3" s="425"/>
      <c r="FL3" s="425"/>
      <c r="FM3" s="425"/>
      <c r="FN3" s="425"/>
      <c r="FO3" s="425"/>
      <c r="FP3" s="425"/>
      <c r="FQ3" s="425"/>
      <c r="FR3" s="425"/>
      <c r="FS3" s="425"/>
      <c r="FT3" s="425"/>
      <c r="FU3" s="425"/>
      <c r="FV3" s="425"/>
      <c r="FW3" s="425"/>
      <c r="FX3" s="425"/>
      <c r="FY3" s="425"/>
      <c r="FZ3" s="425"/>
      <c r="GA3" s="425"/>
      <c r="GB3" s="425"/>
      <c r="GC3" s="425"/>
      <c r="GD3" s="425"/>
      <c r="GE3" s="425"/>
      <c r="GF3" s="425"/>
      <c r="GG3" s="425"/>
      <c r="GH3" s="425"/>
      <c r="GI3" s="425"/>
      <c r="GJ3" s="425"/>
      <c r="GK3" s="425"/>
      <c r="GL3" s="425"/>
      <c r="GM3" s="425"/>
      <c r="GN3" s="425"/>
      <c r="GO3" s="425"/>
      <c r="GP3" s="425"/>
      <c r="GQ3" s="425"/>
      <c r="GR3" s="425"/>
      <c r="GS3" s="425"/>
      <c r="GT3" s="425"/>
      <c r="GU3" s="425"/>
      <c r="GV3" s="425"/>
      <c r="GW3" s="425"/>
      <c r="GX3" s="425"/>
      <c r="GY3" s="425"/>
      <c r="GZ3" s="425"/>
      <c r="HA3" s="425"/>
      <c r="HB3" s="425"/>
      <c r="HC3" s="425"/>
      <c r="HD3" s="425"/>
      <c r="HE3" s="425"/>
      <c r="HF3" s="425"/>
      <c r="HG3" s="425"/>
      <c r="HH3" s="425"/>
      <c r="HI3" s="425"/>
      <c r="HJ3" s="425"/>
      <c r="HK3" s="425"/>
      <c r="HL3" s="227"/>
      <c r="HM3" s="227"/>
      <c r="HN3" s="228"/>
      <c r="HO3" s="228"/>
      <c r="HP3" s="228"/>
      <c r="HQ3" s="228"/>
      <c r="HR3" s="228"/>
      <c r="HS3" s="228"/>
      <c r="HT3" s="229"/>
      <c r="HU3" s="229"/>
      <c r="HV3" s="229"/>
      <c r="HW3" s="229"/>
      <c r="HX3" s="229"/>
      <c r="HY3" s="229"/>
      <c r="HZ3" s="229"/>
      <c r="IA3" s="229"/>
      <c r="IB3" s="229"/>
      <c r="IC3" s="229"/>
      <c r="ID3" s="229"/>
      <c r="IE3" s="229"/>
      <c r="IF3" s="229"/>
      <c r="IG3" s="229"/>
      <c r="IH3" s="229"/>
      <c r="II3" s="229"/>
      <c r="IJ3" s="229"/>
      <c r="IK3" s="229"/>
      <c r="IL3" s="229"/>
      <c r="IM3" s="229"/>
      <c r="IN3" s="229"/>
      <c r="IO3" s="229"/>
      <c r="IP3" s="229"/>
      <c r="IQ3" s="229"/>
      <c r="IR3" s="229"/>
      <c r="IS3" s="229"/>
      <c r="IT3" s="229"/>
      <c r="IU3" s="229"/>
      <c r="IV3" s="229"/>
      <c r="IW3" s="229"/>
      <c r="IX3" s="229"/>
      <c r="IY3" s="229"/>
      <c r="IZ3" s="229"/>
      <c r="JA3" s="229"/>
      <c r="JB3" s="229"/>
      <c r="JC3" s="229"/>
      <c r="JD3" s="229"/>
      <c r="JE3" s="229"/>
    </row>
    <row r="4" spans="1:265" s="232" customFormat="1" ht="21" customHeight="1" x14ac:dyDescent="0.25">
      <c r="A4" s="424"/>
      <c r="B4" s="424"/>
      <c r="C4" s="417" t="s">
        <v>201</v>
      </c>
      <c r="D4" s="419" t="s">
        <v>196</v>
      </c>
      <c r="E4" s="419"/>
      <c r="F4" s="419"/>
      <c r="G4" s="419"/>
      <c r="H4" s="419" t="s">
        <v>197</v>
      </c>
      <c r="I4" s="419"/>
      <c r="J4" s="419"/>
      <c r="K4" s="419"/>
      <c r="L4" s="417" t="s">
        <v>200</v>
      </c>
      <c r="M4" s="425" t="s">
        <v>92</v>
      </c>
      <c r="N4" s="425"/>
      <c r="O4" s="425"/>
      <c r="P4" s="425"/>
      <c r="Q4" s="425"/>
      <c r="R4" s="425"/>
      <c r="S4" s="425"/>
      <c r="T4" s="425"/>
      <c r="U4" s="425" t="s">
        <v>200</v>
      </c>
      <c r="V4" s="425" t="s">
        <v>93</v>
      </c>
      <c r="W4" s="425"/>
      <c r="X4" s="425"/>
      <c r="Y4" s="425"/>
      <c r="Z4" s="425"/>
      <c r="AA4" s="425"/>
      <c r="AB4" s="425"/>
      <c r="AC4" s="425"/>
      <c r="AD4" s="425" t="s">
        <v>200</v>
      </c>
      <c r="AE4" s="425" t="s">
        <v>94</v>
      </c>
      <c r="AF4" s="425"/>
      <c r="AG4" s="425"/>
      <c r="AH4" s="425"/>
      <c r="AI4" s="425"/>
      <c r="AJ4" s="425"/>
      <c r="AK4" s="425"/>
      <c r="AL4" s="425"/>
      <c r="AM4" s="425" t="s">
        <v>200</v>
      </c>
      <c r="AN4" s="425" t="s">
        <v>206</v>
      </c>
      <c r="AO4" s="425"/>
      <c r="AP4" s="425"/>
      <c r="AQ4" s="425"/>
      <c r="AR4" s="425"/>
      <c r="AS4" s="425"/>
      <c r="AT4" s="425"/>
      <c r="AU4" s="425"/>
      <c r="AV4" s="425" t="s">
        <v>200</v>
      </c>
      <c r="AW4" s="425" t="s">
        <v>207</v>
      </c>
      <c r="AX4" s="425"/>
      <c r="AY4" s="425"/>
      <c r="AZ4" s="425"/>
      <c r="BA4" s="425"/>
      <c r="BB4" s="425"/>
      <c r="BC4" s="425"/>
      <c r="BD4" s="425"/>
      <c r="BE4" s="425" t="s">
        <v>200</v>
      </c>
      <c r="BF4" s="425" t="s">
        <v>208</v>
      </c>
      <c r="BG4" s="425"/>
      <c r="BH4" s="425"/>
      <c r="BI4" s="425"/>
      <c r="BJ4" s="425"/>
      <c r="BK4" s="425"/>
      <c r="BL4" s="425"/>
      <c r="BM4" s="425"/>
      <c r="BN4" s="425" t="s">
        <v>200</v>
      </c>
      <c r="BO4" s="425" t="s">
        <v>209</v>
      </c>
      <c r="BP4" s="425"/>
      <c r="BQ4" s="425"/>
      <c r="BR4" s="425"/>
      <c r="BS4" s="425"/>
      <c r="BT4" s="425"/>
      <c r="BU4" s="425"/>
      <c r="BV4" s="425"/>
      <c r="BW4" s="425" t="s">
        <v>200</v>
      </c>
      <c r="BX4" s="425" t="s">
        <v>210</v>
      </c>
      <c r="BY4" s="425"/>
      <c r="BZ4" s="425"/>
      <c r="CA4" s="425"/>
      <c r="CB4" s="425"/>
      <c r="CC4" s="425"/>
      <c r="CD4" s="425"/>
      <c r="CE4" s="425"/>
      <c r="CF4" s="425" t="s">
        <v>200</v>
      </c>
      <c r="CG4" s="425" t="s">
        <v>91</v>
      </c>
      <c r="CH4" s="425"/>
      <c r="CI4" s="425"/>
      <c r="CJ4" s="425"/>
      <c r="CK4" s="425"/>
      <c r="CL4" s="425"/>
      <c r="CM4" s="425"/>
      <c r="CN4" s="425"/>
      <c r="CO4" s="425" t="s">
        <v>200</v>
      </c>
      <c r="CP4" s="425" t="s">
        <v>92</v>
      </c>
      <c r="CQ4" s="425"/>
      <c r="CR4" s="425"/>
      <c r="CS4" s="425"/>
      <c r="CT4" s="425"/>
      <c r="CU4" s="425"/>
      <c r="CV4" s="425"/>
      <c r="CW4" s="425"/>
      <c r="CX4" s="425" t="s">
        <v>200</v>
      </c>
      <c r="CY4" s="425" t="s">
        <v>93</v>
      </c>
      <c r="CZ4" s="425"/>
      <c r="DA4" s="425"/>
      <c r="DB4" s="425"/>
      <c r="DC4" s="425"/>
      <c r="DD4" s="425"/>
      <c r="DE4" s="425"/>
      <c r="DF4" s="425"/>
      <c r="DG4" s="425" t="s">
        <v>200</v>
      </c>
      <c r="DH4" s="425" t="s">
        <v>94</v>
      </c>
      <c r="DI4" s="425"/>
      <c r="DJ4" s="425"/>
      <c r="DK4" s="425"/>
      <c r="DL4" s="425"/>
      <c r="DM4" s="425"/>
      <c r="DN4" s="425"/>
      <c r="DO4" s="425"/>
      <c r="DP4" s="425" t="s">
        <v>200</v>
      </c>
      <c r="DQ4" s="425" t="s">
        <v>206</v>
      </c>
      <c r="DR4" s="425"/>
      <c r="DS4" s="425"/>
      <c r="DT4" s="425"/>
      <c r="DU4" s="425"/>
      <c r="DV4" s="425"/>
      <c r="DW4" s="425"/>
      <c r="DX4" s="425"/>
      <c r="DY4" s="425" t="s">
        <v>200</v>
      </c>
      <c r="DZ4" s="425" t="s">
        <v>207</v>
      </c>
      <c r="EA4" s="425"/>
      <c r="EB4" s="425"/>
      <c r="EC4" s="425"/>
      <c r="ED4" s="425"/>
      <c r="EE4" s="425"/>
      <c r="EF4" s="425"/>
      <c r="EG4" s="425"/>
      <c r="EH4" s="425" t="s">
        <v>200</v>
      </c>
      <c r="EI4" s="425" t="s">
        <v>208</v>
      </c>
      <c r="EJ4" s="425"/>
      <c r="EK4" s="425"/>
      <c r="EL4" s="425"/>
      <c r="EM4" s="425"/>
      <c r="EN4" s="425"/>
      <c r="EO4" s="425"/>
      <c r="EP4" s="425"/>
      <c r="EQ4" s="425" t="s">
        <v>200</v>
      </c>
      <c r="ER4" s="425" t="s">
        <v>209</v>
      </c>
      <c r="ES4" s="425"/>
      <c r="ET4" s="425"/>
      <c r="EU4" s="425"/>
      <c r="EV4" s="425"/>
      <c r="EW4" s="425"/>
      <c r="EX4" s="425"/>
      <c r="EY4" s="425"/>
      <c r="EZ4" s="425" t="s">
        <v>200</v>
      </c>
      <c r="FA4" s="425" t="s">
        <v>94</v>
      </c>
      <c r="FB4" s="425"/>
      <c r="FC4" s="425"/>
      <c r="FD4" s="425"/>
      <c r="FE4" s="425"/>
      <c r="FF4" s="425"/>
      <c r="FG4" s="425"/>
      <c r="FH4" s="425"/>
      <c r="FI4" s="425" t="s">
        <v>200</v>
      </c>
      <c r="FJ4" s="425" t="s">
        <v>207</v>
      </c>
      <c r="FK4" s="425"/>
      <c r="FL4" s="425"/>
      <c r="FM4" s="425"/>
      <c r="FN4" s="425"/>
      <c r="FO4" s="425"/>
      <c r="FP4" s="425"/>
      <c r="FQ4" s="425"/>
      <c r="FR4" s="425" t="s">
        <v>200</v>
      </c>
      <c r="FS4" s="425" t="s">
        <v>209</v>
      </c>
      <c r="FT4" s="425"/>
      <c r="FU4" s="425"/>
      <c r="FV4" s="425"/>
      <c r="FW4" s="425"/>
      <c r="FX4" s="425"/>
      <c r="FY4" s="425"/>
      <c r="FZ4" s="425"/>
      <c r="GA4" s="425" t="s">
        <v>200</v>
      </c>
      <c r="GB4" s="425" t="s">
        <v>210</v>
      </c>
      <c r="GC4" s="425"/>
      <c r="GD4" s="425"/>
      <c r="GE4" s="425"/>
      <c r="GF4" s="425"/>
      <c r="GG4" s="425"/>
      <c r="GH4" s="425"/>
      <c r="GI4" s="425"/>
      <c r="GJ4" s="425" t="s">
        <v>200</v>
      </c>
      <c r="GK4" s="425" t="s">
        <v>207</v>
      </c>
      <c r="GL4" s="425"/>
      <c r="GM4" s="425"/>
      <c r="GN4" s="425"/>
      <c r="GO4" s="425"/>
      <c r="GP4" s="425"/>
      <c r="GQ4" s="425"/>
      <c r="GR4" s="425"/>
      <c r="GS4" s="425" t="s">
        <v>200</v>
      </c>
      <c r="GT4" s="425" t="s">
        <v>211</v>
      </c>
      <c r="GU4" s="425"/>
      <c r="GV4" s="425"/>
      <c r="GW4" s="425"/>
      <c r="GX4" s="425"/>
      <c r="GY4" s="425"/>
      <c r="GZ4" s="425"/>
      <c r="HA4" s="425"/>
      <c r="HB4" s="425" t="s">
        <v>200</v>
      </c>
      <c r="HC4" s="425" t="s">
        <v>210</v>
      </c>
      <c r="HD4" s="425"/>
      <c r="HE4" s="425"/>
      <c r="HF4" s="425"/>
      <c r="HG4" s="425"/>
      <c r="HH4" s="425"/>
      <c r="HI4" s="425"/>
      <c r="HJ4" s="425"/>
      <c r="HK4" s="425" t="s">
        <v>200</v>
      </c>
      <c r="HL4" s="228"/>
      <c r="HM4" s="228"/>
      <c r="HN4" s="228"/>
      <c r="HO4" s="228"/>
      <c r="HP4" s="228"/>
      <c r="HQ4" s="228"/>
      <c r="HR4" s="228"/>
      <c r="HS4" s="228"/>
      <c r="HT4" s="231"/>
      <c r="HU4" s="231"/>
      <c r="HV4" s="231"/>
      <c r="HW4" s="231"/>
      <c r="HX4" s="231"/>
      <c r="HY4" s="231"/>
      <c r="HZ4" s="231"/>
      <c r="IA4" s="231"/>
      <c r="IB4" s="231"/>
      <c r="IC4" s="231"/>
      <c r="ID4" s="231"/>
      <c r="IE4" s="231"/>
      <c r="IF4" s="231"/>
      <c r="IG4" s="231"/>
      <c r="IH4" s="231"/>
      <c r="II4" s="231"/>
      <c r="IJ4" s="231"/>
      <c r="IK4" s="231"/>
      <c r="IL4" s="231"/>
      <c r="IM4" s="231"/>
      <c r="IN4" s="231"/>
      <c r="IO4" s="231"/>
      <c r="IP4" s="231"/>
      <c r="IQ4" s="231"/>
      <c r="IR4" s="231"/>
      <c r="IS4" s="231"/>
      <c r="IT4" s="231"/>
      <c r="IU4" s="231"/>
      <c r="IV4" s="231"/>
      <c r="IW4" s="231"/>
      <c r="IX4" s="231"/>
      <c r="IY4" s="231"/>
      <c r="IZ4" s="231"/>
      <c r="JA4" s="231"/>
      <c r="JB4" s="231"/>
      <c r="JC4" s="231"/>
      <c r="JD4" s="231"/>
      <c r="JE4" s="231"/>
    </row>
    <row r="5" spans="1:265" s="233" customFormat="1" ht="21" customHeight="1" x14ac:dyDescent="0.25">
      <c r="A5" s="424"/>
      <c r="B5" s="424"/>
      <c r="C5" s="417"/>
      <c r="D5" s="426" t="s">
        <v>68</v>
      </c>
      <c r="E5" s="427" t="s">
        <v>69</v>
      </c>
      <c r="F5" s="427" t="s">
        <v>72</v>
      </c>
      <c r="G5" s="427" t="s">
        <v>202</v>
      </c>
      <c r="H5" s="426" t="s">
        <v>68</v>
      </c>
      <c r="I5" s="427" t="s">
        <v>69</v>
      </c>
      <c r="J5" s="427" t="s">
        <v>72</v>
      </c>
      <c r="K5" s="427" t="s">
        <v>202</v>
      </c>
      <c r="L5" s="417"/>
      <c r="M5" s="419" t="s">
        <v>196</v>
      </c>
      <c r="N5" s="419"/>
      <c r="O5" s="419"/>
      <c r="P5" s="419"/>
      <c r="Q5" s="419" t="s">
        <v>197</v>
      </c>
      <c r="R5" s="419"/>
      <c r="S5" s="419"/>
      <c r="T5" s="419"/>
      <c r="U5" s="425"/>
      <c r="V5" s="419" t="s">
        <v>196</v>
      </c>
      <c r="W5" s="419"/>
      <c r="X5" s="419"/>
      <c r="Y5" s="419"/>
      <c r="Z5" s="419" t="s">
        <v>197</v>
      </c>
      <c r="AA5" s="419"/>
      <c r="AB5" s="419"/>
      <c r="AC5" s="419"/>
      <c r="AD5" s="425"/>
      <c r="AE5" s="419" t="s">
        <v>196</v>
      </c>
      <c r="AF5" s="419"/>
      <c r="AG5" s="419"/>
      <c r="AH5" s="419"/>
      <c r="AI5" s="419" t="s">
        <v>197</v>
      </c>
      <c r="AJ5" s="419"/>
      <c r="AK5" s="419"/>
      <c r="AL5" s="419"/>
      <c r="AM5" s="425"/>
      <c r="AN5" s="419" t="s">
        <v>196</v>
      </c>
      <c r="AO5" s="419"/>
      <c r="AP5" s="419"/>
      <c r="AQ5" s="419"/>
      <c r="AR5" s="419" t="s">
        <v>197</v>
      </c>
      <c r="AS5" s="419"/>
      <c r="AT5" s="419"/>
      <c r="AU5" s="419"/>
      <c r="AV5" s="425"/>
      <c r="AW5" s="419" t="s">
        <v>196</v>
      </c>
      <c r="AX5" s="419"/>
      <c r="AY5" s="419"/>
      <c r="AZ5" s="419"/>
      <c r="BA5" s="419" t="s">
        <v>197</v>
      </c>
      <c r="BB5" s="419"/>
      <c r="BC5" s="419"/>
      <c r="BD5" s="419"/>
      <c r="BE5" s="425"/>
      <c r="BF5" s="419" t="s">
        <v>196</v>
      </c>
      <c r="BG5" s="419"/>
      <c r="BH5" s="419"/>
      <c r="BI5" s="419"/>
      <c r="BJ5" s="419" t="s">
        <v>197</v>
      </c>
      <c r="BK5" s="419"/>
      <c r="BL5" s="419"/>
      <c r="BM5" s="419"/>
      <c r="BN5" s="425"/>
      <c r="BO5" s="419" t="s">
        <v>196</v>
      </c>
      <c r="BP5" s="419"/>
      <c r="BQ5" s="419"/>
      <c r="BR5" s="419"/>
      <c r="BS5" s="419" t="s">
        <v>197</v>
      </c>
      <c r="BT5" s="419"/>
      <c r="BU5" s="419"/>
      <c r="BV5" s="419"/>
      <c r="BW5" s="425"/>
      <c r="BX5" s="419" t="s">
        <v>196</v>
      </c>
      <c r="BY5" s="419"/>
      <c r="BZ5" s="419"/>
      <c r="CA5" s="419"/>
      <c r="CB5" s="419" t="s">
        <v>197</v>
      </c>
      <c r="CC5" s="419"/>
      <c r="CD5" s="419"/>
      <c r="CE5" s="419"/>
      <c r="CF5" s="425"/>
      <c r="CG5" s="419" t="s">
        <v>196</v>
      </c>
      <c r="CH5" s="419"/>
      <c r="CI5" s="419"/>
      <c r="CJ5" s="419"/>
      <c r="CK5" s="419" t="s">
        <v>197</v>
      </c>
      <c r="CL5" s="419"/>
      <c r="CM5" s="419"/>
      <c r="CN5" s="419"/>
      <c r="CO5" s="425"/>
      <c r="CP5" s="419" t="s">
        <v>196</v>
      </c>
      <c r="CQ5" s="419"/>
      <c r="CR5" s="419"/>
      <c r="CS5" s="419"/>
      <c r="CT5" s="419" t="s">
        <v>197</v>
      </c>
      <c r="CU5" s="419"/>
      <c r="CV5" s="419"/>
      <c r="CW5" s="419"/>
      <c r="CX5" s="425"/>
      <c r="CY5" s="419" t="s">
        <v>196</v>
      </c>
      <c r="CZ5" s="419"/>
      <c r="DA5" s="419"/>
      <c r="DB5" s="419"/>
      <c r="DC5" s="419" t="s">
        <v>197</v>
      </c>
      <c r="DD5" s="419"/>
      <c r="DE5" s="419"/>
      <c r="DF5" s="419"/>
      <c r="DG5" s="425"/>
      <c r="DH5" s="419" t="s">
        <v>196</v>
      </c>
      <c r="DI5" s="419"/>
      <c r="DJ5" s="419"/>
      <c r="DK5" s="419"/>
      <c r="DL5" s="419" t="s">
        <v>197</v>
      </c>
      <c r="DM5" s="419"/>
      <c r="DN5" s="419"/>
      <c r="DO5" s="419"/>
      <c r="DP5" s="425"/>
      <c r="DQ5" s="419" t="s">
        <v>196</v>
      </c>
      <c r="DR5" s="419"/>
      <c r="DS5" s="419"/>
      <c r="DT5" s="419"/>
      <c r="DU5" s="419" t="s">
        <v>197</v>
      </c>
      <c r="DV5" s="419"/>
      <c r="DW5" s="419"/>
      <c r="DX5" s="419"/>
      <c r="DY5" s="425"/>
      <c r="DZ5" s="419" t="s">
        <v>196</v>
      </c>
      <c r="EA5" s="419"/>
      <c r="EB5" s="419"/>
      <c r="EC5" s="419"/>
      <c r="ED5" s="419" t="s">
        <v>197</v>
      </c>
      <c r="EE5" s="419"/>
      <c r="EF5" s="419"/>
      <c r="EG5" s="419"/>
      <c r="EH5" s="425"/>
      <c r="EI5" s="419" t="s">
        <v>196</v>
      </c>
      <c r="EJ5" s="419"/>
      <c r="EK5" s="419"/>
      <c r="EL5" s="419"/>
      <c r="EM5" s="419" t="s">
        <v>197</v>
      </c>
      <c r="EN5" s="419"/>
      <c r="EO5" s="419"/>
      <c r="EP5" s="419"/>
      <c r="EQ5" s="425"/>
      <c r="ER5" s="419" t="s">
        <v>196</v>
      </c>
      <c r="ES5" s="419"/>
      <c r="ET5" s="419"/>
      <c r="EU5" s="419"/>
      <c r="EV5" s="419" t="s">
        <v>197</v>
      </c>
      <c r="EW5" s="419"/>
      <c r="EX5" s="419"/>
      <c r="EY5" s="419"/>
      <c r="EZ5" s="425"/>
      <c r="FA5" s="419" t="s">
        <v>196</v>
      </c>
      <c r="FB5" s="419"/>
      <c r="FC5" s="419"/>
      <c r="FD5" s="419"/>
      <c r="FE5" s="419" t="s">
        <v>197</v>
      </c>
      <c r="FF5" s="419"/>
      <c r="FG5" s="419"/>
      <c r="FH5" s="419"/>
      <c r="FI5" s="425"/>
      <c r="FJ5" s="419" t="s">
        <v>196</v>
      </c>
      <c r="FK5" s="419"/>
      <c r="FL5" s="419"/>
      <c r="FM5" s="419"/>
      <c r="FN5" s="419" t="s">
        <v>197</v>
      </c>
      <c r="FO5" s="419"/>
      <c r="FP5" s="419"/>
      <c r="FQ5" s="419"/>
      <c r="FR5" s="425"/>
      <c r="FS5" s="419" t="s">
        <v>196</v>
      </c>
      <c r="FT5" s="419"/>
      <c r="FU5" s="419"/>
      <c r="FV5" s="419"/>
      <c r="FW5" s="419" t="s">
        <v>197</v>
      </c>
      <c r="FX5" s="419"/>
      <c r="FY5" s="419"/>
      <c r="FZ5" s="419"/>
      <c r="GA5" s="425"/>
      <c r="GB5" s="419" t="s">
        <v>196</v>
      </c>
      <c r="GC5" s="419"/>
      <c r="GD5" s="419"/>
      <c r="GE5" s="419"/>
      <c r="GF5" s="419" t="s">
        <v>197</v>
      </c>
      <c r="GG5" s="419"/>
      <c r="GH5" s="419"/>
      <c r="GI5" s="419"/>
      <c r="GJ5" s="425"/>
      <c r="GK5" s="419" t="s">
        <v>196</v>
      </c>
      <c r="GL5" s="419"/>
      <c r="GM5" s="419"/>
      <c r="GN5" s="419"/>
      <c r="GO5" s="419" t="s">
        <v>197</v>
      </c>
      <c r="GP5" s="419"/>
      <c r="GQ5" s="419"/>
      <c r="GR5" s="419"/>
      <c r="GS5" s="425"/>
      <c r="GT5" s="419" t="s">
        <v>196</v>
      </c>
      <c r="GU5" s="419"/>
      <c r="GV5" s="419"/>
      <c r="GW5" s="419"/>
      <c r="GX5" s="419" t="s">
        <v>197</v>
      </c>
      <c r="GY5" s="419"/>
      <c r="GZ5" s="419"/>
      <c r="HA5" s="419"/>
      <c r="HB5" s="425"/>
      <c r="HC5" s="419" t="s">
        <v>196</v>
      </c>
      <c r="HD5" s="419"/>
      <c r="HE5" s="419"/>
      <c r="HF5" s="419"/>
      <c r="HG5" s="419" t="s">
        <v>197</v>
      </c>
      <c r="HH5" s="419"/>
      <c r="HI5" s="419"/>
      <c r="HJ5" s="419"/>
      <c r="HK5" s="425"/>
      <c r="HL5" s="228"/>
      <c r="HM5" s="228"/>
      <c r="HN5" s="228"/>
      <c r="HO5" s="228"/>
      <c r="HP5" s="228"/>
      <c r="HQ5" s="228"/>
      <c r="HR5" s="228"/>
      <c r="HS5" s="228"/>
      <c r="HT5" s="231"/>
      <c r="HU5" s="231"/>
      <c r="HV5" s="231"/>
      <c r="HW5" s="231"/>
      <c r="HX5" s="231"/>
      <c r="HY5" s="231"/>
      <c r="HZ5" s="231"/>
      <c r="IA5" s="231"/>
      <c r="IB5" s="231"/>
      <c r="IC5" s="231"/>
      <c r="ID5" s="231"/>
      <c r="IE5" s="231"/>
      <c r="IF5" s="231"/>
      <c r="IG5" s="231"/>
      <c r="IH5" s="231"/>
      <c r="II5" s="231"/>
      <c r="IJ5" s="231"/>
      <c r="IK5" s="231"/>
      <c r="IL5" s="231"/>
      <c r="IM5" s="231"/>
      <c r="IN5" s="231"/>
      <c r="IO5" s="231"/>
      <c r="IP5" s="231"/>
      <c r="IQ5" s="231"/>
      <c r="IR5" s="231"/>
      <c r="IS5" s="231"/>
      <c r="IT5" s="231"/>
      <c r="IU5" s="231"/>
      <c r="IV5" s="231"/>
      <c r="IW5" s="231"/>
      <c r="IX5" s="231"/>
      <c r="IY5" s="231"/>
      <c r="IZ5" s="231"/>
      <c r="JA5" s="231"/>
      <c r="JB5" s="231"/>
      <c r="JC5" s="231"/>
      <c r="JD5" s="231"/>
      <c r="JE5" s="231"/>
    </row>
    <row r="6" spans="1:265" s="235" customFormat="1" ht="32.4" customHeight="1" x14ac:dyDescent="0.25">
      <c r="A6" s="424"/>
      <c r="B6" s="424"/>
      <c r="C6" s="417"/>
      <c r="D6" s="426"/>
      <c r="E6" s="426"/>
      <c r="F6" s="426"/>
      <c r="G6" s="426"/>
      <c r="H6" s="426"/>
      <c r="I6" s="427"/>
      <c r="J6" s="427"/>
      <c r="K6" s="427"/>
      <c r="L6" s="417"/>
      <c r="M6" s="188" t="s">
        <v>68</v>
      </c>
      <c r="N6" s="234" t="s">
        <v>69</v>
      </c>
      <c r="O6" s="234" t="s">
        <v>72</v>
      </c>
      <c r="P6" s="234" t="s">
        <v>202</v>
      </c>
      <c r="Q6" s="188" t="s">
        <v>68</v>
      </c>
      <c r="R6" s="234" t="s">
        <v>69</v>
      </c>
      <c r="S6" s="234" t="s">
        <v>72</v>
      </c>
      <c r="T6" s="234" t="s">
        <v>202</v>
      </c>
      <c r="U6" s="425"/>
      <c r="V6" s="188" t="s">
        <v>68</v>
      </c>
      <c r="W6" s="234" t="s">
        <v>69</v>
      </c>
      <c r="X6" s="234" t="s">
        <v>72</v>
      </c>
      <c r="Y6" s="234" t="s">
        <v>202</v>
      </c>
      <c r="Z6" s="188" t="s">
        <v>68</v>
      </c>
      <c r="AA6" s="234" t="s">
        <v>69</v>
      </c>
      <c r="AB6" s="234" t="s">
        <v>72</v>
      </c>
      <c r="AC6" s="234" t="s">
        <v>202</v>
      </c>
      <c r="AD6" s="425"/>
      <c r="AE6" s="188" t="s">
        <v>68</v>
      </c>
      <c r="AF6" s="234" t="s">
        <v>69</v>
      </c>
      <c r="AG6" s="234" t="s">
        <v>72</v>
      </c>
      <c r="AH6" s="234" t="s">
        <v>202</v>
      </c>
      <c r="AI6" s="188" t="s">
        <v>68</v>
      </c>
      <c r="AJ6" s="234" t="s">
        <v>69</v>
      </c>
      <c r="AK6" s="234" t="s">
        <v>72</v>
      </c>
      <c r="AL6" s="234" t="s">
        <v>202</v>
      </c>
      <c r="AM6" s="425"/>
      <c r="AN6" s="188" t="s">
        <v>68</v>
      </c>
      <c r="AO6" s="234" t="s">
        <v>69</v>
      </c>
      <c r="AP6" s="234" t="s">
        <v>72</v>
      </c>
      <c r="AQ6" s="234" t="s">
        <v>202</v>
      </c>
      <c r="AR6" s="188" t="s">
        <v>68</v>
      </c>
      <c r="AS6" s="234" t="s">
        <v>69</v>
      </c>
      <c r="AT6" s="234" t="s">
        <v>72</v>
      </c>
      <c r="AU6" s="234" t="s">
        <v>202</v>
      </c>
      <c r="AV6" s="425"/>
      <c r="AW6" s="188" t="s">
        <v>68</v>
      </c>
      <c r="AX6" s="234" t="s">
        <v>69</v>
      </c>
      <c r="AY6" s="234" t="s">
        <v>72</v>
      </c>
      <c r="AZ6" s="234" t="s">
        <v>202</v>
      </c>
      <c r="BA6" s="188" t="s">
        <v>68</v>
      </c>
      <c r="BB6" s="234" t="s">
        <v>69</v>
      </c>
      <c r="BC6" s="234" t="s">
        <v>72</v>
      </c>
      <c r="BD6" s="234" t="s">
        <v>202</v>
      </c>
      <c r="BE6" s="425"/>
      <c r="BF6" s="188" t="s">
        <v>68</v>
      </c>
      <c r="BG6" s="234" t="s">
        <v>69</v>
      </c>
      <c r="BH6" s="234" t="s">
        <v>72</v>
      </c>
      <c r="BI6" s="234" t="s">
        <v>202</v>
      </c>
      <c r="BJ6" s="188" t="s">
        <v>68</v>
      </c>
      <c r="BK6" s="234" t="s">
        <v>69</v>
      </c>
      <c r="BL6" s="234" t="s">
        <v>72</v>
      </c>
      <c r="BM6" s="234" t="s">
        <v>202</v>
      </c>
      <c r="BN6" s="425"/>
      <c r="BO6" s="188" t="s">
        <v>68</v>
      </c>
      <c r="BP6" s="234" t="s">
        <v>69</v>
      </c>
      <c r="BQ6" s="234" t="s">
        <v>72</v>
      </c>
      <c r="BR6" s="234" t="s">
        <v>202</v>
      </c>
      <c r="BS6" s="188" t="s">
        <v>68</v>
      </c>
      <c r="BT6" s="234" t="s">
        <v>69</v>
      </c>
      <c r="BU6" s="234" t="s">
        <v>72</v>
      </c>
      <c r="BV6" s="234" t="s">
        <v>202</v>
      </c>
      <c r="BW6" s="425"/>
      <c r="BX6" s="188" t="s">
        <v>68</v>
      </c>
      <c r="BY6" s="234" t="s">
        <v>69</v>
      </c>
      <c r="BZ6" s="234" t="s">
        <v>72</v>
      </c>
      <c r="CA6" s="234" t="s">
        <v>202</v>
      </c>
      <c r="CB6" s="188" t="s">
        <v>68</v>
      </c>
      <c r="CC6" s="234" t="s">
        <v>69</v>
      </c>
      <c r="CD6" s="234" t="s">
        <v>72</v>
      </c>
      <c r="CE6" s="234" t="s">
        <v>202</v>
      </c>
      <c r="CF6" s="425"/>
      <c r="CG6" s="188" t="s">
        <v>68</v>
      </c>
      <c r="CH6" s="234" t="s">
        <v>69</v>
      </c>
      <c r="CI6" s="234" t="s">
        <v>72</v>
      </c>
      <c r="CJ6" s="234" t="s">
        <v>202</v>
      </c>
      <c r="CK6" s="188" t="s">
        <v>68</v>
      </c>
      <c r="CL6" s="234" t="s">
        <v>69</v>
      </c>
      <c r="CM6" s="234" t="s">
        <v>72</v>
      </c>
      <c r="CN6" s="234" t="s">
        <v>202</v>
      </c>
      <c r="CO6" s="425"/>
      <c r="CP6" s="188" t="s">
        <v>68</v>
      </c>
      <c r="CQ6" s="234" t="s">
        <v>69</v>
      </c>
      <c r="CR6" s="234" t="s">
        <v>72</v>
      </c>
      <c r="CS6" s="234" t="s">
        <v>202</v>
      </c>
      <c r="CT6" s="188" t="s">
        <v>68</v>
      </c>
      <c r="CU6" s="234" t="s">
        <v>69</v>
      </c>
      <c r="CV6" s="234" t="s">
        <v>72</v>
      </c>
      <c r="CW6" s="234" t="s">
        <v>202</v>
      </c>
      <c r="CX6" s="425"/>
      <c r="CY6" s="188" t="s">
        <v>68</v>
      </c>
      <c r="CZ6" s="234" t="s">
        <v>69</v>
      </c>
      <c r="DA6" s="234" t="s">
        <v>72</v>
      </c>
      <c r="DB6" s="234" t="s">
        <v>202</v>
      </c>
      <c r="DC6" s="188" t="s">
        <v>68</v>
      </c>
      <c r="DD6" s="234" t="s">
        <v>69</v>
      </c>
      <c r="DE6" s="234" t="s">
        <v>72</v>
      </c>
      <c r="DF6" s="234" t="s">
        <v>202</v>
      </c>
      <c r="DG6" s="425"/>
      <c r="DH6" s="188" t="s">
        <v>68</v>
      </c>
      <c r="DI6" s="234" t="s">
        <v>69</v>
      </c>
      <c r="DJ6" s="234" t="s">
        <v>72</v>
      </c>
      <c r="DK6" s="234" t="s">
        <v>202</v>
      </c>
      <c r="DL6" s="188" t="s">
        <v>68</v>
      </c>
      <c r="DM6" s="234" t="s">
        <v>69</v>
      </c>
      <c r="DN6" s="234" t="s">
        <v>72</v>
      </c>
      <c r="DO6" s="234" t="s">
        <v>202</v>
      </c>
      <c r="DP6" s="425"/>
      <c r="DQ6" s="188" t="s">
        <v>68</v>
      </c>
      <c r="DR6" s="234" t="s">
        <v>69</v>
      </c>
      <c r="DS6" s="234" t="s">
        <v>72</v>
      </c>
      <c r="DT6" s="234" t="s">
        <v>202</v>
      </c>
      <c r="DU6" s="188" t="s">
        <v>68</v>
      </c>
      <c r="DV6" s="234" t="s">
        <v>69</v>
      </c>
      <c r="DW6" s="234" t="s">
        <v>72</v>
      </c>
      <c r="DX6" s="234" t="s">
        <v>202</v>
      </c>
      <c r="DY6" s="425"/>
      <c r="DZ6" s="188" t="s">
        <v>68</v>
      </c>
      <c r="EA6" s="234" t="s">
        <v>69</v>
      </c>
      <c r="EB6" s="234" t="s">
        <v>72</v>
      </c>
      <c r="EC6" s="234" t="s">
        <v>202</v>
      </c>
      <c r="ED6" s="188" t="s">
        <v>68</v>
      </c>
      <c r="EE6" s="234" t="s">
        <v>69</v>
      </c>
      <c r="EF6" s="234" t="s">
        <v>72</v>
      </c>
      <c r="EG6" s="234" t="s">
        <v>202</v>
      </c>
      <c r="EH6" s="425"/>
      <c r="EI6" s="188" t="s">
        <v>68</v>
      </c>
      <c r="EJ6" s="234" t="s">
        <v>69</v>
      </c>
      <c r="EK6" s="234" t="s">
        <v>72</v>
      </c>
      <c r="EL6" s="234" t="s">
        <v>202</v>
      </c>
      <c r="EM6" s="188" t="s">
        <v>68</v>
      </c>
      <c r="EN6" s="234" t="s">
        <v>69</v>
      </c>
      <c r="EO6" s="234" t="s">
        <v>72</v>
      </c>
      <c r="EP6" s="234" t="s">
        <v>202</v>
      </c>
      <c r="EQ6" s="425"/>
      <c r="ER6" s="188" t="s">
        <v>68</v>
      </c>
      <c r="ES6" s="234" t="s">
        <v>69</v>
      </c>
      <c r="ET6" s="234" t="s">
        <v>72</v>
      </c>
      <c r="EU6" s="234" t="s">
        <v>202</v>
      </c>
      <c r="EV6" s="188" t="s">
        <v>68</v>
      </c>
      <c r="EW6" s="234" t="s">
        <v>69</v>
      </c>
      <c r="EX6" s="234" t="s">
        <v>72</v>
      </c>
      <c r="EY6" s="234" t="s">
        <v>202</v>
      </c>
      <c r="EZ6" s="425"/>
      <c r="FA6" s="188" t="s">
        <v>68</v>
      </c>
      <c r="FB6" s="234" t="s">
        <v>69</v>
      </c>
      <c r="FC6" s="234" t="s">
        <v>72</v>
      </c>
      <c r="FD6" s="234" t="s">
        <v>202</v>
      </c>
      <c r="FE6" s="188" t="s">
        <v>68</v>
      </c>
      <c r="FF6" s="234" t="s">
        <v>69</v>
      </c>
      <c r="FG6" s="234" t="s">
        <v>72</v>
      </c>
      <c r="FH6" s="234" t="s">
        <v>202</v>
      </c>
      <c r="FI6" s="425"/>
      <c r="FJ6" s="188" t="s">
        <v>68</v>
      </c>
      <c r="FK6" s="234" t="s">
        <v>69</v>
      </c>
      <c r="FL6" s="234" t="s">
        <v>72</v>
      </c>
      <c r="FM6" s="234" t="s">
        <v>202</v>
      </c>
      <c r="FN6" s="188" t="s">
        <v>68</v>
      </c>
      <c r="FO6" s="234" t="s">
        <v>69</v>
      </c>
      <c r="FP6" s="234" t="s">
        <v>72</v>
      </c>
      <c r="FQ6" s="234" t="s">
        <v>202</v>
      </c>
      <c r="FR6" s="425"/>
      <c r="FS6" s="188" t="s">
        <v>68</v>
      </c>
      <c r="FT6" s="234" t="s">
        <v>69</v>
      </c>
      <c r="FU6" s="234" t="s">
        <v>72</v>
      </c>
      <c r="FV6" s="234" t="s">
        <v>202</v>
      </c>
      <c r="FW6" s="188" t="s">
        <v>68</v>
      </c>
      <c r="FX6" s="234" t="s">
        <v>69</v>
      </c>
      <c r="FY6" s="234" t="s">
        <v>72</v>
      </c>
      <c r="FZ6" s="234" t="s">
        <v>202</v>
      </c>
      <c r="GA6" s="425"/>
      <c r="GB6" s="188" t="s">
        <v>68</v>
      </c>
      <c r="GC6" s="234" t="s">
        <v>69</v>
      </c>
      <c r="GD6" s="234" t="s">
        <v>72</v>
      </c>
      <c r="GE6" s="234" t="s">
        <v>202</v>
      </c>
      <c r="GF6" s="188" t="s">
        <v>68</v>
      </c>
      <c r="GG6" s="234" t="s">
        <v>69</v>
      </c>
      <c r="GH6" s="234" t="s">
        <v>72</v>
      </c>
      <c r="GI6" s="234" t="s">
        <v>202</v>
      </c>
      <c r="GJ6" s="425"/>
      <c r="GK6" s="188" t="s">
        <v>68</v>
      </c>
      <c r="GL6" s="234" t="s">
        <v>69</v>
      </c>
      <c r="GM6" s="234" t="s">
        <v>72</v>
      </c>
      <c r="GN6" s="234" t="s">
        <v>202</v>
      </c>
      <c r="GO6" s="188" t="s">
        <v>68</v>
      </c>
      <c r="GP6" s="234" t="s">
        <v>69</v>
      </c>
      <c r="GQ6" s="234" t="s">
        <v>72</v>
      </c>
      <c r="GR6" s="234" t="s">
        <v>202</v>
      </c>
      <c r="GS6" s="425"/>
      <c r="GT6" s="188" t="s">
        <v>68</v>
      </c>
      <c r="GU6" s="234" t="s">
        <v>69</v>
      </c>
      <c r="GV6" s="234" t="s">
        <v>72</v>
      </c>
      <c r="GW6" s="234" t="s">
        <v>202</v>
      </c>
      <c r="GX6" s="188" t="s">
        <v>68</v>
      </c>
      <c r="GY6" s="234" t="s">
        <v>69</v>
      </c>
      <c r="GZ6" s="234" t="s">
        <v>72</v>
      </c>
      <c r="HA6" s="234" t="s">
        <v>202</v>
      </c>
      <c r="HB6" s="425"/>
      <c r="HC6" s="188" t="s">
        <v>68</v>
      </c>
      <c r="HD6" s="234" t="s">
        <v>69</v>
      </c>
      <c r="HE6" s="234" t="s">
        <v>72</v>
      </c>
      <c r="HF6" s="234" t="s">
        <v>202</v>
      </c>
      <c r="HG6" s="188" t="s">
        <v>68</v>
      </c>
      <c r="HH6" s="234" t="s">
        <v>69</v>
      </c>
      <c r="HI6" s="234" t="s">
        <v>72</v>
      </c>
      <c r="HJ6" s="234" t="s">
        <v>202</v>
      </c>
      <c r="HK6" s="425"/>
      <c r="HL6" s="228"/>
      <c r="HM6" s="228"/>
      <c r="HN6" s="228"/>
      <c r="HO6" s="228"/>
      <c r="HP6" s="228"/>
      <c r="HQ6" s="228"/>
      <c r="HR6" s="228"/>
      <c r="HS6" s="228"/>
    </row>
    <row r="7" spans="1:265" s="242" customFormat="1" ht="14.25" customHeight="1" x14ac:dyDescent="0.25">
      <c r="A7" s="236"/>
      <c r="B7" s="236">
        <v>12</v>
      </c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8">
        <f>'Нормативы '!D490</f>
        <v>3340</v>
      </c>
      <c r="N7" s="238">
        <f>'Нормативы '!E490</f>
        <v>5384</v>
      </c>
      <c r="O7" s="238">
        <f>'Нормативы '!F490</f>
        <v>6579</v>
      </c>
      <c r="P7" s="238">
        <f>'Нормативы '!G490</f>
        <v>0</v>
      </c>
      <c r="Q7" s="238">
        <f>'Нормативы '!H490</f>
        <v>4696</v>
      </c>
      <c r="R7" s="238">
        <f>'Нормативы '!I490</f>
        <v>6922</v>
      </c>
      <c r="S7" s="238">
        <f>'Нормативы '!J490</f>
        <v>8357</v>
      </c>
      <c r="T7" s="238">
        <f>'Нормативы '!K490</f>
        <v>0</v>
      </c>
      <c r="U7" s="238"/>
      <c r="V7" s="238">
        <f>'Нормативы '!D491</f>
        <v>5250</v>
      </c>
      <c r="W7" s="238">
        <f>'Нормативы '!E491</f>
        <v>8301</v>
      </c>
      <c r="X7" s="238">
        <f>'Нормативы '!F491</f>
        <v>9871</v>
      </c>
      <c r="Y7" s="238">
        <f>'Нормативы '!G491</f>
        <v>0</v>
      </c>
      <c r="Z7" s="238">
        <f>'Нормативы '!H491</f>
        <v>7383</v>
      </c>
      <c r="AA7" s="238">
        <f>'Нормативы '!I491</f>
        <v>10673</v>
      </c>
      <c r="AB7" s="238">
        <f>'Нормативы '!J491</f>
        <v>12539</v>
      </c>
      <c r="AC7" s="238">
        <f>'Нормативы '!K491</f>
        <v>0</v>
      </c>
      <c r="AD7" s="238"/>
      <c r="AE7" s="238">
        <f>'Нормативы '!D492</f>
        <v>4232</v>
      </c>
      <c r="AF7" s="238">
        <f>'Нормативы '!E492</f>
        <v>6692</v>
      </c>
      <c r="AG7" s="238">
        <f>'Нормативы '!F492</f>
        <v>7962</v>
      </c>
      <c r="AH7" s="238">
        <f>'Нормативы '!G492</f>
        <v>0</v>
      </c>
      <c r="AI7" s="238">
        <f>'Нормативы '!H492</f>
        <v>5951</v>
      </c>
      <c r="AJ7" s="238">
        <f>'Нормативы '!I492</f>
        <v>8605</v>
      </c>
      <c r="AK7" s="238">
        <f>'Нормативы '!J492</f>
        <v>10114</v>
      </c>
      <c r="AL7" s="238">
        <f>'Нормативы '!K492</f>
        <v>0</v>
      </c>
      <c r="AM7" s="238"/>
      <c r="AN7" s="238">
        <f>'Нормативы '!D493</f>
        <v>3340</v>
      </c>
      <c r="AO7" s="238">
        <f>'Нормативы '!E493</f>
        <v>5384</v>
      </c>
      <c r="AP7" s="238">
        <f>'Нормативы '!F493</f>
        <v>6579</v>
      </c>
      <c r="AQ7" s="238">
        <f>'Нормативы '!G493</f>
        <v>0</v>
      </c>
      <c r="AR7" s="238">
        <f>'Нормативы '!H493</f>
        <v>4696</v>
      </c>
      <c r="AS7" s="238">
        <f>'Нормативы '!I493</f>
        <v>6922</v>
      </c>
      <c r="AT7" s="238">
        <f>'Нормативы '!J493</f>
        <v>8357</v>
      </c>
      <c r="AU7" s="238">
        <f>'Нормативы '!K493</f>
        <v>0</v>
      </c>
      <c r="AV7" s="238"/>
      <c r="AW7" s="238">
        <f>'Нормативы '!D494</f>
        <v>4135</v>
      </c>
      <c r="AX7" s="238">
        <f>'Нормативы '!E494</f>
        <v>6666</v>
      </c>
      <c r="AY7" s="238">
        <f>'Нормативы '!F494</f>
        <v>8142</v>
      </c>
      <c r="AZ7" s="238">
        <f>'Нормативы '!G494</f>
        <v>0</v>
      </c>
      <c r="BA7" s="238">
        <f>'Нормативы '!H494</f>
        <v>5815</v>
      </c>
      <c r="BB7" s="238">
        <f>'Нормативы '!I494</f>
        <v>8570</v>
      </c>
      <c r="BC7" s="238">
        <f>'Нормативы '!J494</f>
        <v>10343</v>
      </c>
      <c r="BD7" s="238">
        <f>'Нормативы '!K494</f>
        <v>0</v>
      </c>
      <c r="BE7" s="238"/>
      <c r="BF7" s="238">
        <f>'Нормативы '!D495</f>
        <v>3340</v>
      </c>
      <c r="BG7" s="238">
        <f>'Нормативы '!E495</f>
        <v>5384</v>
      </c>
      <c r="BH7" s="238">
        <f>'Нормативы '!F495</f>
        <v>6579</v>
      </c>
      <c r="BI7" s="238">
        <f>'Нормативы '!G495</f>
        <v>0</v>
      </c>
      <c r="BJ7" s="238">
        <f>'Нормативы '!H495</f>
        <v>4696</v>
      </c>
      <c r="BK7" s="238">
        <f>'Нормативы '!I495</f>
        <v>6922</v>
      </c>
      <c r="BL7" s="238">
        <f>'Нормативы '!J495</f>
        <v>8357</v>
      </c>
      <c r="BM7" s="238">
        <f>'Нормативы '!K495</f>
        <v>0</v>
      </c>
      <c r="BN7" s="238"/>
      <c r="BO7" s="238">
        <f>'Нормативы '!D496</f>
        <v>4135</v>
      </c>
      <c r="BP7" s="238">
        <f>'Нормативы '!E496</f>
        <v>6666</v>
      </c>
      <c r="BQ7" s="238">
        <f>'Нормативы '!F496</f>
        <v>8142</v>
      </c>
      <c r="BR7" s="238">
        <f>'Нормативы '!G496</f>
        <v>0</v>
      </c>
      <c r="BS7" s="238">
        <f>'Нормативы '!H496</f>
        <v>5815</v>
      </c>
      <c r="BT7" s="238">
        <f>'Нормативы '!I496</f>
        <v>8570</v>
      </c>
      <c r="BU7" s="238">
        <f>'Нормативы '!J496</f>
        <v>10343</v>
      </c>
      <c r="BV7" s="238">
        <f>'Нормативы '!K496</f>
        <v>0</v>
      </c>
      <c r="BW7" s="238"/>
      <c r="BX7" s="238">
        <f>'Нормативы '!N497</f>
        <v>0</v>
      </c>
      <c r="BY7" s="238">
        <f>'Нормативы '!O497</f>
        <v>0</v>
      </c>
      <c r="BZ7" s="238">
        <f>'Нормативы '!P497</f>
        <v>0</v>
      </c>
      <c r="CA7" s="238">
        <f>'Нормативы '!Q497</f>
        <v>0</v>
      </c>
      <c r="CB7" s="238">
        <f>'Нормативы '!R497</f>
        <v>0</v>
      </c>
      <c r="CC7" s="238">
        <f>'Нормативы '!S497</f>
        <v>0</v>
      </c>
      <c r="CD7" s="238">
        <f>'Нормативы '!T497</f>
        <v>0</v>
      </c>
      <c r="CE7" s="238">
        <f>'Нормативы '!U497</f>
        <v>0</v>
      </c>
      <c r="CF7" s="237">
        <f t="shared" ref="CF7:CF27" si="0">BX7*BX$7*$B$7+BY7*BY$7*$B$7+BZ7*BZ$7*$B$7+CA7*CA$7*$B$7+CB7*CB$7*$B$7+CC7*CC$7*$B$7+CD7*CD$7*$B$7+CE7*CE$7*$B$7</f>
        <v>0</v>
      </c>
      <c r="CG7" s="238">
        <f>'Нормативы '!D498</f>
        <v>18537</v>
      </c>
      <c r="CH7" s="238">
        <f>'Нормативы '!E498</f>
        <v>26693</v>
      </c>
      <c r="CI7" s="238">
        <f>'Нормативы '!F498</f>
        <v>28941</v>
      </c>
      <c r="CJ7" s="238">
        <f>'Нормативы '!G498</f>
        <v>0</v>
      </c>
      <c r="CK7" s="238">
        <f>'Нормативы '!H498</f>
        <v>26770</v>
      </c>
      <c r="CL7" s="238">
        <f>'Нормативы '!I498</f>
        <v>35188</v>
      </c>
      <c r="CM7" s="238">
        <f>'Нормативы '!J498</f>
        <v>37447</v>
      </c>
      <c r="CN7" s="238">
        <f>'Нормативы '!K498</f>
        <v>0</v>
      </c>
      <c r="CO7" s="238"/>
      <c r="CP7" s="238">
        <f>'Нормативы '!D499</f>
        <v>15907</v>
      </c>
      <c r="CQ7" s="238">
        <f>'Нормативы '!E499</f>
        <v>22910</v>
      </c>
      <c r="CR7" s="238">
        <f>'Нормативы '!F499</f>
        <v>24845</v>
      </c>
      <c r="CS7" s="238">
        <f>'Нормативы '!G499</f>
        <v>0</v>
      </c>
      <c r="CT7" s="238">
        <f>'Нормативы '!H499</f>
        <v>22971</v>
      </c>
      <c r="CU7" s="238">
        <f>'Нормативы '!I499</f>
        <v>30199</v>
      </c>
      <c r="CV7" s="238">
        <f>'Нормативы '!J499</f>
        <v>32145</v>
      </c>
      <c r="CW7" s="238">
        <f>'Нормативы '!K499</f>
        <v>0</v>
      </c>
      <c r="CX7" s="238"/>
      <c r="CY7" s="238">
        <f>'Нормативы '!D500</f>
        <v>13557</v>
      </c>
      <c r="CZ7" s="238">
        <f>'Нормативы '!E500</f>
        <v>19528</v>
      </c>
      <c r="DA7" s="238">
        <f>'Нормативы '!F500</f>
        <v>21183</v>
      </c>
      <c r="DB7" s="238">
        <f>'Нормативы '!G500</f>
        <v>0</v>
      </c>
      <c r="DC7" s="238">
        <f>'Нормативы '!H500</f>
        <v>19576</v>
      </c>
      <c r="DD7" s="238">
        <f>'Нормативы '!I500</f>
        <v>25741</v>
      </c>
      <c r="DE7" s="238">
        <f>'Нормативы '!J500</f>
        <v>27407</v>
      </c>
      <c r="DF7" s="238">
        <f>'Нормативы '!K500</f>
        <v>0</v>
      </c>
      <c r="DG7" s="238"/>
      <c r="DH7" s="238">
        <f>'Нормативы '!D501</f>
        <v>10200</v>
      </c>
      <c r="DI7" s="238">
        <f>'Нормативы '!E501</f>
        <v>14698</v>
      </c>
      <c r="DJ7" s="238">
        <f>'Нормативы '!F501</f>
        <v>15953</v>
      </c>
      <c r="DK7" s="238">
        <f>'Нормативы '!G501</f>
        <v>0</v>
      </c>
      <c r="DL7" s="238">
        <f>'Нормативы '!H501</f>
        <v>14727</v>
      </c>
      <c r="DM7" s="238">
        <f>'Нормативы '!I501</f>
        <v>19373</v>
      </c>
      <c r="DN7" s="238">
        <f>'Нормативы '!J501</f>
        <v>20639</v>
      </c>
      <c r="DO7" s="238">
        <f>'Нормативы '!K501</f>
        <v>0</v>
      </c>
      <c r="DP7" s="238"/>
      <c r="DQ7" s="238">
        <f>'Нормативы '!D502</f>
        <v>9333</v>
      </c>
      <c r="DR7" s="238">
        <f>'Нормативы '!E502</f>
        <v>13451</v>
      </c>
      <c r="DS7" s="238">
        <f>'Нормативы '!F502</f>
        <v>14602</v>
      </c>
      <c r="DT7" s="238">
        <f>'Нормативы '!G502</f>
        <v>0</v>
      </c>
      <c r="DU7" s="238">
        <f>'Нормативы '!H502</f>
        <v>13475</v>
      </c>
      <c r="DV7" s="238">
        <f>'Нормативы '!I502</f>
        <v>17728</v>
      </c>
      <c r="DW7" s="238">
        <f>'Нормативы '!J502</f>
        <v>18891</v>
      </c>
      <c r="DX7" s="238">
        <f>'Нормативы '!K502</f>
        <v>0</v>
      </c>
      <c r="DY7" s="238"/>
      <c r="DZ7" s="238">
        <f>'Нормативы '!D503</f>
        <v>22218</v>
      </c>
      <c r="EA7" s="238">
        <f>'Нормативы '!E503</f>
        <v>31990</v>
      </c>
      <c r="EB7" s="238">
        <f>'Нормативы '!F503</f>
        <v>34677</v>
      </c>
      <c r="EC7" s="238">
        <f>'Нормативы '!G503</f>
        <v>0</v>
      </c>
      <c r="ED7" s="238">
        <f>'Нормативы '!H503</f>
        <v>32088</v>
      </c>
      <c r="EE7" s="238">
        <f>'Нормативы '!I503</f>
        <v>42172</v>
      </c>
      <c r="EF7" s="238">
        <f>'Нормативы '!J503</f>
        <v>44870</v>
      </c>
      <c r="EG7" s="238">
        <f>'Нормативы '!K503</f>
        <v>0</v>
      </c>
      <c r="EH7" s="238"/>
      <c r="EI7" s="238">
        <f>'Нормативы '!D504</f>
        <v>9333</v>
      </c>
      <c r="EJ7" s="238">
        <f>'Нормативы '!E504</f>
        <v>13451</v>
      </c>
      <c r="EK7" s="238">
        <f>'Нормативы '!F504</f>
        <v>14602</v>
      </c>
      <c r="EL7" s="238">
        <f>'Нормативы '!G504</f>
        <v>0</v>
      </c>
      <c r="EM7" s="238">
        <f>'Нормативы '!H504</f>
        <v>13475</v>
      </c>
      <c r="EN7" s="238">
        <f>'Нормативы '!I504</f>
        <v>17728</v>
      </c>
      <c r="EO7" s="238">
        <f>'Нормативы '!J504</f>
        <v>18891</v>
      </c>
      <c r="EP7" s="238">
        <f>'Нормативы '!K504</f>
        <v>0</v>
      </c>
      <c r="EQ7" s="238"/>
      <c r="ER7" s="238">
        <f>'Нормативы '!D505</f>
        <v>9333</v>
      </c>
      <c r="ES7" s="238">
        <f>'Нормативы '!E505</f>
        <v>13451</v>
      </c>
      <c r="ET7" s="238">
        <f>'Нормативы '!F505</f>
        <v>14602</v>
      </c>
      <c r="EU7" s="238">
        <f>'Нормативы '!G505</f>
        <v>0</v>
      </c>
      <c r="EV7" s="238">
        <f>'Нормативы '!H505</f>
        <v>13475</v>
      </c>
      <c r="EW7" s="238">
        <f>'Нормативы '!I505</f>
        <v>17728</v>
      </c>
      <c r="EX7" s="238">
        <f>'Нормативы '!J505</f>
        <v>18891</v>
      </c>
      <c r="EY7" s="238">
        <f>'Нормативы '!K505</f>
        <v>0</v>
      </c>
      <c r="EZ7" s="238"/>
      <c r="FA7" s="238">
        <f>'Нормативы '!D510</f>
        <v>13557</v>
      </c>
      <c r="FB7" s="238">
        <f>'Нормативы '!E510</f>
        <v>19528</v>
      </c>
      <c r="FC7" s="238">
        <f>'Нормативы '!F510</f>
        <v>21183</v>
      </c>
      <c r="FD7" s="238">
        <f>'Нормативы '!G510</f>
        <v>0</v>
      </c>
      <c r="FE7" s="238">
        <f>'Нормативы '!H510</f>
        <v>19576</v>
      </c>
      <c r="FF7" s="238">
        <f>'Нормативы '!I510</f>
        <v>25741</v>
      </c>
      <c r="FG7" s="238">
        <f>'Нормативы '!J510</f>
        <v>27407</v>
      </c>
      <c r="FH7" s="238">
        <f>'Нормативы '!K510</f>
        <v>0</v>
      </c>
      <c r="FI7" s="238"/>
      <c r="FJ7" s="238">
        <f>'Нормативы '!D512</f>
        <v>22218</v>
      </c>
      <c r="FK7" s="238">
        <f>'Нормативы '!E512</f>
        <v>31990</v>
      </c>
      <c r="FL7" s="238">
        <f>'Нормативы '!F512</f>
        <v>34677</v>
      </c>
      <c r="FM7" s="238">
        <f>'Нормативы '!G512</f>
        <v>0</v>
      </c>
      <c r="FN7" s="238">
        <f>'Нормативы '!H512</f>
        <v>32088</v>
      </c>
      <c r="FO7" s="238">
        <f>'Нормативы '!I512</f>
        <v>42172</v>
      </c>
      <c r="FP7" s="238">
        <f>'Нормативы '!J512</f>
        <v>44870</v>
      </c>
      <c r="FQ7" s="238">
        <f>'Нормативы '!K512</f>
        <v>0</v>
      </c>
      <c r="FR7" s="238"/>
      <c r="FS7" s="238">
        <f>'Нормативы '!D514</f>
        <v>12401</v>
      </c>
      <c r="FT7" s="238">
        <f>'Нормативы '!E514</f>
        <v>17865</v>
      </c>
      <c r="FU7" s="238">
        <f>'Нормативы '!F514</f>
        <v>19382</v>
      </c>
      <c r="FV7" s="238">
        <f>'Нормативы '!G514</f>
        <v>0</v>
      </c>
      <c r="FW7" s="238">
        <f>'Нормативы '!H514</f>
        <v>17906</v>
      </c>
      <c r="FX7" s="238">
        <f>'Нормативы '!I514</f>
        <v>23548</v>
      </c>
      <c r="FY7" s="238">
        <f>'Нормативы '!J514</f>
        <v>25076</v>
      </c>
      <c r="FZ7" s="238"/>
      <c r="GA7" s="238"/>
      <c r="GB7" s="238">
        <f>'Нормативы '!D515</f>
        <v>9333</v>
      </c>
      <c r="GC7" s="238">
        <f>'Нормативы '!E515</f>
        <v>13451</v>
      </c>
      <c r="GD7" s="238">
        <f>'Нормативы '!F515</f>
        <v>14602</v>
      </c>
      <c r="GE7" s="238">
        <f>'Нормативы '!G515</f>
        <v>0</v>
      </c>
      <c r="GF7" s="238">
        <f>'Нормативы '!H515</f>
        <v>13475</v>
      </c>
      <c r="GG7" s="238">
        <f>'Нормативы '!I515</f>
        <v>17728</v>
      </c>
      <c r="GH7" s="238">
        <f>'Нормативы '!J515</f>
        <v>18891</v>
      </c>
      <c r="GI7" s="238">
        <f>'Нормативы '!K515</f>
        <v>0</v>
      </c>
      <c r="GJ7" s="237"/>
      <c r="GK7" s="238">
        <f>'Нормативы '!D521</f>
        <v>22218</v>
      </c>
      <c r="GL7" s="238">
        <f>'Нормативы '!E521</f>
        <v>31990</v>
      </c>
      <c r="GM7" s="238">
        <f>'Нормативы '!F521</f>
        <v>34677</v>
      </c>
      <c r="GN7" s="238">
        <f>'Нормативы '!G521</f>
        <v>0</v>
      </c>
      <c r="GO7" s="238">
        <f>'Нормативы '!H521</f>
        <v>32088</v>
      </c>
      <c r="GP7" s="238">
        <f>'Нормативы '!I521</f>
        <v>42172</v>
      </c>
      <c r="GQ7" s="238">
        <f>'Нормативы '!J521</f>
        <v>44870</v>
      </c>
      <c r="GR7" s="238">
        <f>'Нормативы '!K521</f>
        <v>0</v>
      </c>
      <c r="GS7" s="238"/>
      <c r="GT7" s="238">
        <f>'Нормативы '!D523</f>
        <v>22218</v>
      </c>
      <c r="GU7" s="238">
        <f>'Нормативы '!E523</f>
        <v>31990</v>
      </c>
      <c r="GV7" s="238">
        <f>'Нормативы '!F523</f>
        <v>34677</v>
      </c>
      <c r="GW7" s="238">
        <f>'Нормативы '!G523</f>
        <v>0</v>
      </c>
      <c r="GX7" s="238">
        <f>'Нормативы '!H523</f>
        <v>32088</v>
      </c>
      <c r="GY7" s="238">
        <f>'Нормативы '!I523</f>
        <v>42172</v>
      </c>
      <c r="GZ7" s="238">
        <f>'Нормативы '!J523</f>
        <v>44870</v>
      </c>
      <c r="HA7" s="238">
        <f>'Нормативы '!K523</f>
        <v>0</v>
      </c>
      <c r="HB7" s="238"/>
      <c r="HC7" s="238">
        <f>'Нормативы '!D524</f>
        <v>22218</v>
      </c>
      <c r="HD7" s="238">
        <f>'Нормативы '!E524</f>
        <v>31990</v>
      </c>
      <c r="HE7" s="238">
        <f>'Нормативы '!F524</f>
        <v>34677</v>
      </c>
      <c r="HF7" s="238">
        <f>'Нормативы '!G524</f>
        <v>0</v>
      </c>
      <c r="HG7" s="238">
        <f>'Нормативы '!H524</f>
        <v>32088</v>
      </c>
      <c r="HH7" s="238">
        <f>'Нормативы '!I524</f>
        <v>42172</v>
      </c>
      <c r="HI7" s="238">
        <f>'Нормативы '!J524</f>
        <v>44870</v>
      </c>
      <c r="HJ7" s="238">
        <f>'Нормативы '!K524</f>
        <v>0</v>
      </c>
      <c r="HK7" s="237"/>
      <c r="HL7" s="239"/>
      <c r="HM7" s="239"/>
      <c r="HN7" s="240"/>
      <c r="HO7" s="240"/>
      <c r="HP7" s="240"/>
      <c r="HQ7" s="241"/>
      <c r="HR7" s="241"/>
      <c r="HS7" s="241"/>
    </row>
    <row r="8" spans="1:265" s="246" customFormat="1" ht="14.25" hidden="1" customHeight="1" x14ac:dyDescent="0.25">
      <c r="A8" s="243"/>
      <c r="B8" s="243">
        <v>2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8">
        <f>'[1]Нормативы 2'!$D$489</f>
        <v>3821</v>
      </c>
      <c r="N8" s="238">
        <f>'[1]Нормативы 2'!$H$489</f>
        <v>5373</v>
      </c>
      <c r="O8" s="238">
        <f>'[1]Нормативы 2'!$E$489</f>
        <v>6159</v>
      </c>
      <c r="P8" s="238"/>
      <c r="Q8" s="238">
        <f>'[1]Нормативы 2'!$F$489</f>
        <v>7524</v>
      </c>
      <c r="R8" s="238"/>
      <c r="S8" s="238"/>
      <c r="T8" s="238"/>
      <c r="U8" s="238"/>
      <c r="V8" s="238">
        <f>'[1]Нормативы 2'!$D$489</f>
        <v>3821</v>
      </c>
      <c r="W8" s="238">
        <f>'[1]Нормативы 2'!$H$489</f>
        <v>5373</v>
      </c>
      <c r="X8" s="238">
        <f>'[1]Нормативы 2'!$E$489</f>
        <v>6159</v>
      </c>
      <c r="Y8" s="238"/>
      <c r="Z8" s="238">
        <f>'[1]Нормативы 2'!$F$489</f>
        <v>7524</v>
      </c>
      <c r="AA8" s="238"/>
      <c r="AB8" s="238"/>
      <c r="AC8" s="238"/>
      <c r="AD8" s="238"/>
      <c r="AE8" s="238">
        <f>'[1]Нормативы 2'!$D$489</f>
        <v>3821</v>
      </c>
      <c r="AF8" s="238">
        <f>'[1]Нормативы 2'!$H$489</f>
        <v>5373</v>
      </c>
      <c r="AG8" s="238">
        <f>'[1]Нормативы 2'!$E$489</f>
        <v>6159</v>
      </c>
      <c r="AH8" s="238"/>
      <c r="AI8" s="238">
        <f>'[1]Нормативы 2'!$F$489</f>
        <v>7524</v>
      </c>
      <c r="AJ8" s="238"/>
      <c r="AK8" s="238"/>
      <c r="AL8" s="238"/>
      <c r="AM8" s="238"/>
      <c r="AN8" s="238">
        <f>'[1]Нормативы 2'!$D$489</f>
        <v>3821</v>
      </c>
      <c r="AO8" s="238">
        <f>'[1]Нормативы 2'!$H$489</f>
        <v>5373</v>
      </c>
      <c r="AP8" s="238">
        <f>'[1]Нормативы 2'!$E$489</f>
        <v>6159</v>
      </c>
      <c r="AQ8" s="238"/>
      <c r="AR8" s="238">
        <f>'[1]Нормативы 2'!$F$489</f>
        <v>7524</v>
      </c>
      <c r="AS8" s="238"/>
      <c r="AT8" s="238"/>
      <c r="AU8" s="238"/>
      <c r="AV8" s="238"/>
      <c r="AW8" s="238">
        <f>'[1]Нормативы 2'!$D$489</f>
        <v>3821</v>
      </c>
      <c r="AX8" s="238">
        <f>'[1]Нормативы 2'!$H$489</f>
        <v>5373</v>
      </c>
      <c r="AY8" s="238">
        <f>'[1]Нормативы 2'!$E$489</f>
        <v>6159</v>
      </c>
      <c r="AZ8" s="238"/>
      <c r="BA8" s="238">
        <f>'[1]Нормативы 2'!$F$489</f>
        <v>7524</v>
      </c>
      <c r="BB8" s="238"/>
      <c r="BC8" s="238"/>
      <c r="BD8" s="238"/>
      <c r="BE8" s="238"/>
      <c r="BF8" s="238">
        <f>'[1]Нормативы 2'!$D$489</f>
        <v>3821</v>
      </c>
      <c r="BG8" s="238">
        <f>'[1]Нормативы 2'!$H$489</f>
        <v>5373</v>
      </c>
      <c r="BH8" s="238">
        <f>'[1]Нормативы 2'!$E$489</f>
        <v>6159</v>
      </c>
      <c r="BI8" s="238"/>
      <c r="BJ8" s="238">
        <f>'[1]Нормативы 2'!$F$489</f>
        <v>7524</v>
      </c>
      <c r="BK8" s="238"/>
      <c r="BL8" s="238"/>
      <c r="BM8" s="238"/>
      <c r="BN8" s="238"/>
      <c r="BO8" s="238">
        <f>'[1]Нормативы 2'!$D$489</f>
        <v>3821</v>
      </c>
      <c r="BP8" s="238">
        <f>'[1]Нормативы 2'!$H$489</f>
        <v>5373</v>
      </c>
      <c r="BQ8" s="238">
        <f>'[1]Нормативы 2'!$E$489</f>
        <v>6159</v>
      </c>
      <c r="BR8" s="238"/>
      <c r="BS8" s="238">
        <f>'[1]Нормативы 2'!$F$489</f>
        <v>7524</v>
      </c>
      <c r="BT8" s="238"/>
      <c r="BU8" s="238"/>
      <c r="BV8" s="238"/>
      <c r="BW8" s="238"/>
      <c r="BX8" s="244"/>
      <c r="BY8" s="244"/>
      <c r="BZ8" s="244"/>
      <c r="CA8" s="244"/>
      <c r="CB8" s="244"/>
      <c r="CC8" s="244"/>
      <c r="CD8" s="244"/>
      <c r="CE8" s="244"/>
      <c r="CF8" s="237">
        <f t="shared" si="0"/>
        <v>0</v>
      </c>
      <c r="CG8" s="238">
        <f>'[1]Нормативы 2'!$D$489</f>
        <v>3821</v>
      </c>
      <c r="CH8" s="238">
        <f>'[1]Нормативы 2'!$H$489</f>
        <v>5373</v>
      </c>
      <c r="CI8" s="238">
        <f>'[1]Нормативы 2'!$E$489</f>
        <v>6159</v>
      </c>
      <c r="CJ8" s="238"/>
      <c r="CK8" s="238">
        <f>'[1]Нормативы 2'!$F$489</f>
        <v>7524</v>
      </c>
      <c r="CL8" s="238"/>
      <c r="CM8" s="238"/>
      <c r="CN8" s="238"/>
      <c r="CO8" s="238"/>
      <c r="CP8" s="238">
        <f>'[1]Нормативы 2'!$D$489</f>
        <v>3821</v>
      </c>
      <c r="CQ8" s="238">
        <f>'[1]Нормативы 2'!$H$489</f>
        <v>5373</v>
      </c>
      <c r="CR8" s="238">
        <f>'[1]Нормативы 2'!$E$489</f>
        <v>6159</v>
      </c>
      <c r="CS8" s="238"/>
      <c r="CT8" s="238">
        <f>'[1]Нормативы 2'!$F$489</f>
        <v>7524</v>
      </c>
      <c r="CU8" s="238"/>
      <c r="CV8" s="238"/>
      <c r="CW8" s="238"/>
      <c r="CX8" s="238"/>
      <c r="CY8" s="238">
        <f>'[1]Нормативы 2'!$D$489</f>
        <v>3821</v>
      </c>
      <c r="CZ8" s="238">
        <f>'[1]Нормативы 2'!$H$489</f>
        <v>5373</v>
      </c>
      <c r="DA8" s="238">
        <f>'[1]Нормативы 2'!$E$489</f>
        <v>6159</v>
      </c>
      <c r="DB8" s="238"/>
      <c r="DC8" s="238">
        <f>'[1]Нормативы 2'!$F$489</f>
        <v>7524</v>
      </c>
      <c r="DD8" s="238"/>
      <c r="DE8" s="238"/>
      <c r="DF8" s="238"/>
      <c r="DG8" s="238"/>
      <c r="DH8" s="238">
        <f>'[1]Нормативы 2'!$D$489</f>
        <v>3821</v>
      </c>
      <c r="DI8" s="238">
        <f>'[1]Нормативы 2'!$H$489</f>
        <v>5373</v>
      </c>
      <c r="DJ8" s="238">
        <f>'[1]Нормативы 2'!$E$489</f>
        <v>6159</v>
      </c>
      <c r="DK8" s="238"/>
      <c r="DL8" s="238">
        <f>'[1]Нормативы 2'!$F$489</f>
        <v>7524</v>
      </c>
      <c r="DM8" s="238"/>
      <c r="DN8" s="238"/>
      <c r="DO8" s="238"/>
      <c r="DP8" s="238"/>
      <c r="DQ8" s="238">
        <f>'[1]Нормативы 2'!$D$489</f>
        <v>3821</v>
      </c>
      <c r="DR8" s="238">
        <f>'[1]Нормативы 2'!$H$489</f>
        <v>5373</v>
      </c>
      <c r="DS8" s="238">
        <f>'[1]Нормативы 2'!$E$489</f>
        <v>6159</v>
      </c>
      <c r="DT8" s="238"/>
      <c r="DU8" s="238">
        <f>'[1]Нормативы 2'!$F$489</f>
        <v>7524</v>
      </c>
      <c r="DV8" s="238"/>
      <c r="DW8" s="238"/>
      <c r="DX8" s="238"/>
      <c r="DY8" s="238"/>
      <c r="DZ8" s="238">
        <f>'[1]Нормативы 2'!$D$489</f>
        <v>3821</v>
      </c>
      <c r="EA8" s="238">
        <f>'[1]Нормативы 2'!$H$489</f>
        <v>5373</v>
      </c>
      <c r="EB8" s="238">
        <f>'[1]Нормативы 2'!$E$489</f>
        <v>6159</v>
      </c>
      <c r="EC8" s="238"/>
      <c r="ED8" s="238">
        <f>'[1]Нормативы 2'!$F$489</f>
        <v>7524</v>
      </c>
      <c r="EE8" s="238"/>
      <c r="EF8" s="238"/>
      <c r="EG8" s="238"/>
      <c r="EH8" s="238"/>
      <c r="EI8" s="238">
        <f>'[1]Нормативы 2'!$D$489</f>
        <v>3821</v>
      </c>
      <c r="EJ8" s="238">
        <f>'[1]Нормативы 2'!$H$489</f>
        <v>5373</v>
      </c>
      <c r="EK8" s="238">
        <f>'[1]Нормативы 2'!$E$489</f>
        <v>6159</v>
      </c>
      <c r="EL8" s="238"/>
      <c r="EM8" s="238">
        <f>'[1]Нормативы 2'!$F$489</f>
        <v>7524</v>
      </c>
      <c r="EN8" s="238"/>
      <c r="EO8" s="238"/>
      <c r="EP8" s="238"/>
      <c r="EQ8" s="238"/>
      <c r="ER8" s="238">
        <f>'[1]Нормативы 2'!$D$489</f>
        <v>3821</v>
      </c>
      <c r="ES8" s="238">
        <f>'[1]Нормативы 2'!$H$489</f>
        <v>5373</v>
      </c>
      <c r="ET8" s="238">
        <f>'[1]Нормативы 2'!$E$489</f>
        <v>6159</v>
      </c>
      <c r="EU8" s="238"/>
      <c r="EV8" s="238">
        <f>'[1]Нормативы 2'!$F$489</f>
        <v>7524</v>
      </c>
      <c r="EW8" s="238"/>
      <c r="EX8" s="238"/>
      <c r="EY8" s="238"/>
      <c r="EZ8" s="238"/>
      <c r="FA8" s="238">
        <f>'[1]Нормативы 2'!$D$489</f>
        <v>3821</v>
      </c>
      <c r="FB8" s="238">
        <f>'[1]Нормативы 2'!$D$489</f>
        <v>3821</v>
      </c>
      <c r="FC8" s="238">
        <f>'[1]Нормативы 2'!$D$489</f>
        <v>3821</v>
      </c>
      <c r="FD8" s="238">
        <f>'[1]Нормативы 2'!$D$489</f>
        <v>3821</v>
      </c>
      <c r="FE8" s="238">
        <f>'[1]Нормативы 2'!$D$489</f>
        <v>3821</v>
      </c>
      <c r="FF8" s="238">
        <f>'[1]Нормативы 2'!$D$489</f>
        <v>3821</v>
      </c>
      <c r="FG8" s="238">
        <f>'[1]Нормативы 2'!$D$489</f>
        <v>3821</v>
      </c>
      <c r="FH8" s="238">
        <f>'[1]Нормативы 2'!$D$489</f>
        <v>3821</v>
      </c>
      <c r="FI8" s="238"/>
      <c r="FJ8" s="238">
        <f>'[1]Нормативы 2'!$D$489</f>
        <v>3821</v>
      </c>
      <c r="FK8" s="238">
        <f>'[1]Нормативы 2'!$H$489</f>
        <v>5373</v>
      </c>
      <c r="FL8" s="238">
        <f>'[1]Нормативы 2'!$E$489</f>
        <v>6159</v>
      </c>
      <c r="FM8" s="238"/>
      <c r="FN8" s="238">
        <f>'[1]Нормативы 2'!$F$489</f>
        <v>7524</v>
      </c>
      <c r="FO8" s="238"/>
      <c r="FP8" s="238"/>
      <c r="FQ8" s="238"/>
      <c r="FR8" s="238"/>
      <c r="FS8" s="238">
        <f>'[1]Нормативы 2'!$D$489</f>
        <v>3821</v>
      </c>
      <c r="FT8" s="238">
        <f>'[1]Нормативы 2'!$H$489</f>
        <v>5373</v>
      </c>
      <c r="FU8" s="238">
        <f>'[1]Нормативы 2'!$E$489</f>
        <v>6159</v>
      </c>
      <c r="FV8" s="238"/>
      <c r="FW8" s="238">
        <f>'[1]Нормативы 2'!$F$489</f>
        <v>7524</v>
      </c>
      <c r="FX8" s="238"/>
      <c r="FY8" s="238"/>
      <c r="FZ8" s="238"/>
      <c r="GA8" s="238"/>
      <c r="GB8" s="244"/>
      <c r="GC8" s="244"/>
      <c r="GD8" s="244"/>
      <c r="GE8" s="244"/>
      <c r="GF8" s="244"/>
      <c r="GG8" s="244"/>
      <c r="GH8" s="244"/>
      <c r="GI8" s="244"/>
      <c r="GJ8" s="237">
        <f t="shared" ref="GJ8:GJ27" si="1">GB8*GB$7*$B$7+GC8*GC$7*$B$7+GD8*GD$7*$B$7+GE8*GE$7*$B$7+GF8*GF$7*$B$7+GG8*GG$7*$B$7+GH8*GH$7*$B$7+GI8*GI$7*$B$7</f>
        <v>0</v>
      </c>
      <c r="GK8" s="238">
        <f>'[1]Нормативы 2'!$D$489</f>
        <v>3821</v>
      </c>
      <c r="GL8" s="238">
        <f>'[1]Нормативы 2'!$H$489</f>
        <v>5373</v>
      </c>
      <c r="GM8" s="238">
        <f>'[1]Нормативы 2'!$E$489</f>
        <v>6159</v>
      </c>
      <c r="GN8" s="238"/>
      <c r="GO8" s="238">
        <f>'[1]Нормативы 2'!$F$489</f>
        <v>7524</v>
      </c>
      <c r="GP8" s="238"/>
      <c r="GQ8" s="238"/>
      <c r="GR8" s="238"/>
      <c r="GS8" s="238"/>
      <c r="GT8" s="238"/>
      <c r="GU8" s="238"/>
      <c r="GV8" s="238"/>
      <c r="GW8" s="238"/>
      <c r="GX8" s="238"/>
      <c r="GY8" s="238"/>
      <c r="GZ8" s="238"/>
      <c r="HA8" s="238"/>
      <c r="HB8" s="238"/>
      <c r="HC8" s="244"/>
      <c r="HD8" s="244"/>
      <c r="HE8" s="244"/>
      <c r="HF8" s="244"/>
      <c r="HG8" s="244"/>
      <c r="HH8" s="244"/>
      <c r="HI8" s="244"/>
      <c r="HJ8" s="244"/>
      <c r="HK8" s="237">
        <f t="shared" ref="HK8:HK27" si="2">HC8*HC$7*$B$7+HD8*HD$7*$B$7+HE8*HE$7*$B$7+HF8*HF$7*$B$7+HG8*HG$7*$B$7+HH8*HH$7*$B$7+HI8*HI$7*$B$7+HJ8*HJ$7*$B$7</f>
        <v>0</v>
      </c>
      <c r="HL8" s="239"/>
      <c r="HM8" s="239"/>
      <c r="HN8" s="245"/>
      <c r="HO8" s="245"/>
      <c r="HP8" s="245"/>
      <c r="HQ8" s="227"/>
      <c r="HR8" s="227"/>
      <c r="HS8" s="227"/>
      <c r="HT8" s="229"/>
      <c r="HU8" s="229"/>
      <c r="HV8" s="229"/>
      <c r="HW8" s="229"/>
      <c r="HX8" s="229"/>
      <c r="HY8" s="229"/>
      <c r="HZ8" s="229"/>
      <c r="IA8" s="229"/>
      <c r="IB8" s="229"/>
      <c r="IC8" s="229"/>
      <c r="ID8" s="229"/>
      <c r="IE8" s="229"/>
      <c r="IF8" s="229"/>
      <c r="IG8" s="229"/>
      <c r="IH8" s="229"/>
      <c r="II8" s="229"/>
      <c r="IJ8" s="229"/>
      <c r="IK8" s="229"/>
      <c r="IL8" s="229"/>
      <c r="IM8" s="229"/>
      <c r="IN8" s="229"/>
      <c r="IO8" s="229"/>
      <c r="IP8" s="229"/>
      <c r="IQ8" s="229"/>
      <c r="IR8" s="229"/>
      <c r="IS8" s="229"/>
      <c r="IT8" s="229"/>
      <c r="IU8" s="229"/>
      <c r="IV8" s="229"/>
      <c r="IW8" s="229"/>
      <c r="IX8" s="229"/>
      <c r="IY8" s="229"/>
      <c r="IZ8" s="229"/>
      <c r="JA8" s="229"/>
      <c r="JB8" s="229"/>
      <c r="JC8" s="229"/>
      <c r="JD8" s="229"/>
      <c r="JE8" s="229"/>
    </row>
    <row r="9" spans="1:265" s="246" customFormat="1" ht="14.25" hidden="1" customHeight="1" x14ac:dyDescent="0.25">
      <c r="A9" s="243"/>
      <c r="B9" s="243">
        <v>3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8">
        <f>'[1]Нормативы 3'!$D$489</f>
        <v>3821</v>
      </c>
      <c r="N9" s="238">
        <f>'[1]Нормативы 3'!$H$489</f>
        <v>5373</v>
      </c>
      <c r="O9" s="238">
        <f>'[1]Нормативы 3'!$E$489</f>
        <v>6159</v>
      </c>
      <c r="P9" s="238"/>
      <c r="Q9" s="238">
        <f>'[1]Нормативы 3'!$F$489</f>
        <v>7524</v>
      </c>
      <c r="R9" s="238"/>
      <c r="S9" s="238"/>
      <c r="T9" s="238"/>
      <c r="U9" s="238"/>
      <c r="V9" s="238">
        <f>'[1]Нормативы 3'!$D$489</f>
        <v>3821</v>
      </c>
      <c r="W9" s="238">
        <f>'[1]Нормативы 3'!$H$489</f>
        <v>5373</v>
      </c>
      <c r="X9" s="238">
        <f>'[1]Нормативы 3'!$E$489</f>
        <v>6159</v>
      </c>
      <c r="Y9" s="238"/>
      <c r="Z9" s="238">
        <f>'[1]Нормативы 3'!$F$489</f>
        <v>7524</v>
      </c>
      <c r="AA9" s="238"/>
      <c r="AB9" s="238"/>
      <c r="AC9" s="238"/>
      <c r="AD9" s="238"/>
      <c r="AE9" s="238">
        <f>'[1]Нормативы 3'!$D$489</f>
        <v>3821</v>
      </c>
      <c r="AF9" s="238">
        <f>'[1]Нормативы 3'!$H$489</f>
        <v>5373</v>
      </c>
      <c r="AG9" s="238">
        <f>'[1]Нормативы 3'!$E$489</f>
        <v>6159</v>
      </c>
      <c r="AH9" s="238"/>
      <c r="AI9" s="238">
        <f>'[1]Нормативы 3'!$F$489</f>
        <v>7524</v>
      </c>
      <c r="AJ9" s="238"/>
      <c r="AK9" s="238"/>
      <c r="AL9" s="238"/>
      <c r="AM9" s="238"/>
      <c r="AN9" s="238">
        <f>'[1]Нормативы 3'!$D$489</f>
        <v>3821</v>
      </c>
      <c r="AO9" s="238">
        <f>'[1]Нормативы 3'!$H$489</f>
        <v>5373</v>
      </c>
      <c r="AP9" s="238">
        <f>'[1]Нормативы 3'!$E$489</f>
        <v>6159</v>
      </c>
      <c r="AQ9" s="238"/>
      <c r="AR9" s="238">
        <f>'[1]Нормативы 3'!$F$489</f>
        <v>7524</v>
      </c>
      <c r="AS9" s="238"/>
      <c r="AT9" s="238"/>
      <c r="AU9" s="238"/>
      <c r="AV9" s="238"/>
      <c r="AW9" s="238">
        <f>'[1]Нормативы 3'!$D$489</f>
        <v>3821</v>
      </c>
      <c r="AX9" s="238">
        <f>'[1]Нормативы 3'!$H$489</f>
        <v>5373</v>
      </c>
      <c r="AY9" s="238">
        <f>'[1]Нормативы 3'!$E$489</f>
        <v>6159</v>
      </c>
      <c r="AZ9" s="238"/>
      <c r="BA9" s="238">
        <f>'[1]Нормативы 3'!$F$489</f>
        <v>7524</v>
      </c>
      <c r="BB9" s="238"/>
      <c r="BC9" s="238"/>
      <c r="BD9" s="238"/>
      <c r="BE9" s="238"/>
      <c r="BF9" s="238">
        <f>'[1]Нормативы 3'!$D$489</f>
        <v>3821</v>
      </c>
      <c r="BG9" s="238">
        <f>'[1]Нормативы 3'!$H$489</f>
        <v>5373</v>
      </c>
      <c r="BH9" s="238">
        <f>'[1]Нормативы 3'!$E$489</f>
        <v>6159</v>
      </c>
      <c r="BI9" s="238"/>
      <c r="BJ9" s="238">
        <f>'[1]Нормативы 3'!$F$489</f>
        <v>7524</v>
      </c>
      <c r="BK9" s="238"/>
      <c r="BL9" s="238"/>
      <c r="BM9" s="238"/>
      <c r="BN9" s="238"/>
      <c r="BO9" s="238">
        <f>'[1]Нормативы 3'!$D$489</f>
        <v>3821</v>
      </c>
      <c r="BP9" s="238">
        <f>'[1]Нормативы 3'!$H$489</f>
        <v>5373</v>
      </c>
      <c r="BQ9" s="238">
        <f>'[1]Нормативы 3'!$E$489</f>
        <v>6159</v>
      </c>
      <c r="BR9" s="238"/>
      <c r="BS9" s="238">
        <f>'[1]Нормативы 3'!$F$489</f>
        <v>7524</v>
      </c>
      <c r="BT9" s="238"/>
      <c r="BU9" s="238"/>
      <c r="BV9" s="238"/>
      <c r="BW9" s="238"/>
      <c r="BX9" s="244"/>
      <c r="BY9" s="244"/>
      <c r="BZ9" s="244"/>
      <c r="CA9" s="244"/>
      <c r="CB9" s="244"/>
      <c r="CC9" s="244"/>
      <c r="CD9" s="244"/>
      <c r="CE9" s="244"/>
      <c r="CF9" s="237">
        <f t="shared" si="0"/>
        <v>0</v>
      </c>
      <c r="CG9" s="238">
        <f>'[1]Нормативы 3'!$D$489</f>
        <v>3821</v>
      </c>
      <c r="CH9" s="238">
        <f>'[1]Нормативы 3'!$H$489</f>
        <v>5373</v>
      </c>
      <c r="CI9" s="238">
        <f>'[1]Нормативы 3'!$E$489</f>
        <v>6159</v>
      </c>
      <c r="CJ9" s="238"/>
      <c r="CK9" s="238">
        <f>'[1]Нормативы 3'!$F$489</f>
        <v>7524</v>
      </c>
      <c r="CL9" s="238"/>
      <c r="CM9" s="238"/>
      <c r="CN9" s="238"/>
      <c r="CO9" s="238"/>
      <c r="CP9" s="238">
        <f>'[1]Нормативы 3'!$D$489</f>
        <v>3821</v>
      </c>
      <c r="CQ9" s="238">
        <f>'[1]Нормативы 3'!$H$489</f>
        <v>5373</v>
      </c>
      <c r="CR9" s="238">
        <f>'[1]Нормативы 3'!$E$489</f>
        <v>6159</v>
      </c>
      <c r="CS9" s="238"/>
      <c r="CT9" s="238">
        <f>'[1]Нормативы 3'!$F$489</f>
        <v>7524</v>
      </c>
      <c r="CU9" s="238"/>
      <c r="CV9" s="238"/>
      <c r="CW9" s="238"/>
      <c r="CX9" s="238"/>
      <c r="CY9" s="238">
        <f>'[1]Нормативы 3'!$D$489</f>
        <v>3821</v>
      </c>
      <c r="CZ9" s="238">
        <f>'[1]Нормативы 3'!$H$489</f>
        <v>5373</v>
      </c>
      <c r="DA9" s="238">
        <f>'[1]Нормативы 3'!$E$489</f>
        <v>6159</v>
      </c>
      <c r="DB9" s="238"/>
      <c r="DC9" s="238">
        <f>'[1]Нормативы 3'!$F$489</f>
        <v>7524</v>
      </c>
      <c r="DD9" s="238"/>
      <c r="DE9" s="238"/>
      <c r="DF9" s="238"/>
      <c r="DG9" s="238"/>
      <c r="DH9" s="238">
        <f>'[1]Нормативы 3'!$D$489</f>
        <v>3821</v>
      </c>
      <c r="DI9" s="238">
        <f>'[1]Нормативы 3'!$H$489</f>
        <v>5373</v>
      </c>
      <c r="DJ9" s="238">
        <f>'[1]Нормативы 3'!$E$489</f>
        <v>6159</v>
      </c>
      <c r="DK9" s="238"/>
      <c r="DL9" s="238">
        <f>'[1]Нормативы 3'!$F$489</f>
        <v>7524</v>
      </c>
      <c r="DM9" s="238"/>
      <c r="DN9" s="238"/>
      <c r="DO9" s="238"/>
      <c r="DP9" s="238"/>
      <c r="DQ9" s="238">
        <f>'[1]Нормативы 3'!$D$489</f>
        <v>3821</v>
      </c>
      <c r="DR9" s="238">
        <f>'[1]Нормативы 3'!$H$489</f>
        <v>5373</v>
      </c>
      <c r="DS9" s="238">
        <f>'[1]Нормативы 3'!$E$489</f>
        <v>6159</v>
      </c>
      <c r="DT9" s="238"/>
      <c r="DU9" s="238">
        <f>'[1]Нормативы 3'!$F$489</f>
        <v>7524</v>
      </c>
      <c r="DV9" s="238"/>
      <c r="DW9" s="238"/>
      <c r="DX9" s="238"/>
      <c r="DY9" s="238"/>
      <c r="DZ9" s="238">
        <f>'[1]Нормативы 3'!$D$489</f>
        <v>3821</v>
      </c>
      <c r="EA9" s="238">
        <f>'[1]Нормативы 3'!$H$489</f>
        <v>5373</v>
      </c>
      <c r="EB9" s="238">
        <f>'[1]Нормативы 3'!$E$489</f>
        <v>6159</v>
      </c>
      <c r="EC9" s="238"/>
      <c r="ED9" s="238">
        <f>'[1]Нормативы 3'!$F$489</f>
        <v>7524</v>
      </c>
      <c r="EE9" s="238"/>
      <c r="EF9" s="238"/>
      <c r="EG9" s="238"/>
      <c r="EH9" s="238"/>
      <c r="EI9" s="238">
        <f>'[1]Нормативы 3'!$D$489</f>
        <v>3821</v>
      </c>
      <c r="EJ9" s="238">
        <f>'[1]Нормативы 3'!$H$489</f>
        <v>5373</v>
      </c>
      <c r="EK9" s="238">
        <f>'[1]Нормативы 3'!$E$489</f>
        <v>6159</v>
      </c>
      <c r="EL9" s="238"/>
      <c r="EM9" s="238">
        <f>'[1]Нормативы 3'!$F$489</f>
        <v>7524</v>
      </c>
      <c r="EN9" s="238"/>
      <c r="EO9" s="238"/>
      <c r="EP9" s="238"/>
      <c r="EQ9" s="238"/>
      <c r="ER9" s="238">
        <f>'[1]Нормативы 3'!$D$489</f>
        <v>3821</v>
      </c>
      <c r="ES9" s="238">
        <f>'[1]Нормативы 3'!$H$489</f>
        <v>5373</v>
      </c>
      <c r="ET9" s="238">
        <f>'[1]Нормативы 3'!$E$489</f>
        <v>6159</v>
      </c>
      <c r="EU9" s="238"/>
      <c r="EV9" s="238">
        <f>'[1]Нормативы 3'!$F$489</f>
        <v>7524</v>
      </c>
      <c r="EW9" s="238"/>
      <c r="EX9" s="238"/>
      <c r="EY9" s="238"/>
      <c r="EZ9" s="238"/>
      <c r="FA9" s="238">
        <f>'[1]Нормативы 3'!$D$489</f>
        <v>3821</v>
      </c>
      <c r="FB9" s="238">
        <f>'[1]Нормативы 3'!$D$489</f>
        <v>3821</v>
      </c>
      <c r="FC9" s="238">
        <f>'[1]Нормативы 3'!$D$489</f>
        <v>3821</v>
      </c>
      <c r="FD9" s="238">
        <f>'[1]Нормативы 3'!$D$489</f>
        <v>3821</v>
      </c>
      <c r="FE9" s="238">
        <f>'[1]Нормативы 3'!$D$489</f>
        <v>3821</v>
      </c>
      <c r="FF9" s="238">
        <f>'[1]Нормативы 3'!$D$489</f>
        <v>3821</v>
      </c>
      <c r="FG9" s="238">
        <f>'[1]Нормативы 3'!$D$489</f>
        <v>3821</v>
      </c>
      <c r="FH9" s="238">
        <f>'[1]Нормативы 3'!$D$489</f>
        <v>3821</v>
      </c>
      <c r="FI9" s="238"/>
      <c r="FJ9" s="238">
        <f>'[1]Нормативы 3'!$D$489</f>
        <v>3821</v>
      </c>
      <c r="FK9" s="238">
        <f>'[1]Нормативы 3'!$H$489</f>
        <v>5373</v>
      </c>
      <c r="FL9" s="238">
        <f>'[1]Нормативы 3'!$E$489</f>
        <v>6159</v>
      </c>
      <c r="FM9" s="238"/>
      <c r="FN9" s="238">
        <f>'[1]Нормативы 3'!$F$489</f>
        <v>7524</v>
      </c>
      <c r="FO9" s="238"/>
      <c r="FP9" s="238"/>
      <c r="FQ9" s="238"/>
      <c r="FR9" s="238"/>
      <c r="FS9" s="238">
        <f>'[1]Нормативы 3'!$D$489</f>
        <v>3821</v>
      </c>
      <c r="FT9" s="238">
        <f>'[1]Нормативы 3'!$H$489</f>
        <v>5373</v>
      </c>
      <c r="FU9" s="238">
        <f>'[1]Нормативы 3'!$E$489</f>
        <v>6159</v>
      </c>
      <c r="FV9" s="238"/>
      <c r="FW9" s="238">
        <f>'[1]Нормативы 3'!$F$489</f>
        <v>7524</v>
      </c>
      <c r="FX9" s="238"/>
      <c r="FY9" s="238"/>
      <c r="FZ9" s="238"/>
      <c r="GA9" s="238"/>
      <c r="GB9" s="244"/>
      <c r="GC9" s="244"/>
      <c r="GD9" s="244"/>
      <c r="GE9" s="244"/>
      <c r="GF9" s="244"/>
      <c r="GG9" s="244"/>
      <c r="GH9" s="244"/>
      <c r="GI9" s="244"/>
      <c r="GJ9" s="237">
        <f t="shared" si="1"/>
        <v>0</v>
      </c>
      <c r="GK9" s="238">
        <f>'[1]Нормативы 3'!$D$489</f>
        <v>3821</v>
      </c>
      <c r="GL9" s="238">
        <f>'[1]Нормативы 3'!$H$489</f>
        <v>5373</v>
      </c>
      <c r="GM9" s="238">
        <f>'[1]Нормативы 3'!$E$489</f>
        <v>6159</v>
      </c>
      <c r="GN9" s="238"/>
      <c r="GO9" s="238">
        <f>'[1]Нормативы 3'!$F$489</f>
        <v>7524</v>
      </c>
      <c r="GP9" s="238"/>
      <c r="GQ9" s="238"/>
      <c r="GR9" s="238"/>
      <c r="GS9" s="238"/>
      <c r="GT9" s="238"/>
      <c r="GU9" s="238"/>
      <c r="GV9" s="238"/>
      <c r="GW9" s="238"/>
      <c r="GX9" s="238"/>
      <c r="GY9" s="238"/>
      <c r="GZ9" s="238"/>
      <c r="HA9" s="238"/>
      <c r="HB9" s="238"/>
      <c r="HC9" s="244"/>
      <c r="HD9" s="244"/>
      <c r="HE9" s="244"/>
      <c r="HF9" s="244"/>
      <c r="HG9" s="244"/>
      <c r="HH9" s="244"/>
      <c r="HI9" s="244"/>
      <c r="HJ9" s="244"/>
      <c r="HK9" s="237">
        <f t="shared" si="2"/>
        <v>0</v>
      </c>
      <c r="HL9" s="239"/>
      <c r="HM9" s="239"/>
      <c r="HN9" s="245"/>
      <c r="HO9" s="245"/>
      <c r="HP9" s="245"/>
      <c r="HQ9" s="227"/>
      <c r="HR9" s="227"/>
      <c r="HS9" s="227"/>
      <c r="HT9" s="229"/>
      <c r="HU9" s="229"/>
      <c r="HV9" s="229"/>
      <c r="HW9" s="229"/>
      <c r="HX9" s="229"/>
      <c r="HY9" s="229"/>
      <c r="HZ9" s="229"/>
      <c r="IA9" s="229"/>
      <c r="IB9" s="229"/>
      <c r="IC9" s="229"/>
      <c r="ID9" s="229"/>
      <c r="IE9" s="229"/>
      <c r="IF9" s="229"/>
      <c r="IG9" s="229"/>
      <c r="IH9" s="229"/>
      <c r="II9" s="229"/>
      <c r="IJ9" s="229"/>
      <c r="IK9" s="229"/>
      <c r="IL9" s="229"/>
      <c r="IM9" s="229"/>
      <c r="IN9" s="229"/>
      <c r="IO9" s="229"/>
      <c r="IP9" s="229"/>
      <c r="IQ9" s="229"/>
      <c r="IR9" s="229"/>
      <c r="IS9" s="229"/>
      <c r="IT9" s="229"/>
      <c r="IU9" s="229"/>
      <c r="IV9" s="229"/>
      <c r="IW9" s="229"/>
      <c r="IX9" s="229"/>
      <c r="IY9" s="229"/>
      <c r="IZ9" s="229"/>
      <c r="JA9" s="229"/>
      <c r="JB9" s="229"/>
      <c r="JC9" s="229"/>
      <c r="JD9" s="229"/>
      <c r="JE9" s="229"/>
    </row>
    <row r="10" spans="1:265" s="254" customFormat="1" x14ac:dyDescent="0.25">
      <c r="A10" s="247">
        <v>1</v>
      </c>
      <c r="B10" s="248" t="s">
        <v>129</v>
      </c>
      <c r="C10" s="237">
        <f t="shared" ref="C10:C27" si="3">SUM(D10:K10)</f>
        <v>141</v>
      </c>
      <c r="D10" s="237">
        <f t="shared" ref="D10:K25" si="4">M10+V10+AE10+AN10+AW10+BF10+BO10+BX10+CG10+CP10+CY10+DH10+DQ10+DZ10+EI10+ER10+FA10+FJ10+FS10+GB10+GK10+HC10+GT10</f>
        <v>0</v>
      </c>
      <c r="E10" s="237">
        <f t="shared" si="4"/>
        <v>47</v>
      </c>
      <c r="F10" s="237">
        <f t="shared" si="4"/>
        <v>1</v>
      </c>
      <c r="G10" s="237">
        <f t="shared" si="4"/>
        <v>0</v>
      </c>
      <c r="H10" s="237">
        <f t="shared" si="4"/>
        <v>44</v>
      </c>
      <c r="I10" s="237">
        <f t="shared" si="4"/>
        <v>49</v>
      </c>
      <c r="J10" s="237">
        <f t="shared" si="4"/>
        <v>0</v>
      </c>
      <c r="K10" s="237">
        <f t="shared" si="4"/>
        <v>0</v>
      </c>
      <c r="L10" s="237">
        <f>U10+AD10+AM10+AV10+BE10+BN10+BW10+CF10+CO10+CX10+DG10+DP10+DY10+EH10+EQ10+EZ10+FI10+FR10+GA10+GJ10+GS10+HK10+HA10</f>
        <v>23112876</v>
      </c>
      <c r="M10" s="193">
        <f>[2]Р1!D$71</f>
        <v>0</v>
      </c>
      <c r="N10" s="193">
        <f>[2]Р1!E$71</f>
        <v>0</v>
      </c>
      <c r="O10" s="193">
        <f>[2]Р1!F$71</f>
        <v>0</v>
      </c>
      <c r="P10" s="193">
        <f>[2]Р1!G$71</f>
        <v>0</v>
      </c>
      <c r="Q10" s="193">
        <f>[2]Р1!H$71</f>
        <v>1</v>
      </c>
      <c r="R10" s="193">
        <f>[2]Р1!I$71</f>
        <v>1</v>
      </c>
      <c r="S10" s="193">
        <f>[2]Р1!J$71</f>
        <v>0</v>
      </c>
      <c r="T10" s="193">
        <f>[2]Р1!K$71</f>
        <v>0</v>
      </c>
      <c r="U10" s="237">
        <f t="shared" ref="U10:U27" si="5">M10*M$7*$B$7+N10*N$7*$B$7+O10*O$7*$B$7+P10*P$7*$B$7+Q10*Q$7*$B$7+R10*R$7*$B$7+S10*S$7*$B$7+T10*T$7*$B$7</f>
        <v>139416</v>
      </c>
      <c r="V10" s="193">
        <f>[2]Р1!D$72</f>
        <v>0</v>
      </c>
      <c r="W10" s="193">
        <f>[2]Р1!E$72</f>
        <v>0</v>
      </c>
      <c r="X10" s="193">
        <f>[2]Р1!F$72</f>
        <v>0</v>
      </c>
      <c r="Y10" s="193">
        <f>[2]Р1!G$72</f>
        <v>0</v>
      </c>
      <c r="Z10" s="193">
        <f>[2]Р1!H$72</f>
        <v>0</v>
      </c>
      <c r="AA10" s="193">
        <f>[2]Р1!I$72</f>
        <v>0</v>
      </c>
      <c r="AB10" s="193">
        <f>[2]Р1!J$72</f>
        <v>0</v>
      </c>
      <c r="AC10" s="193">
        <f>[2]Р1!K$72</f>
        <v>0</v>
      </c>
      <c r="AD10" s="237">
        <f t="shared" ref="AD10:AD27" si="6">V10*V$7*$B$7+W10*W$7*$B$7+X10*X$7*$B$7+Y10*Y$7*$B$7+Z10*Z$7*$B$7+AA10*AA$7*$B$7+AB10*AB$7*$B$7+AC10*AC$7*$B$7</f>
        <v>0</v>
      </c>
      <c r="AE10" s="193">
        <f>[2]Р1!D$73</f>
        <v>0</v>
      </c>
      <c r="AF10" s="193">
        <f>[2]Р1!E$73</f>
        <v>0</v>
      </c>
      <c r="AG10" s="193">
        <f>[2]Р1!F$73</f>
        <v>0</v>
      </c>
      <c r="AH10" s="193">
        <f>[2]Р1!G$73</f>
        <v>0</v>
      </c>
      <c r="AI10" s="193">
        <f>[2]Р1!H$73</f>
        <v>2</v>
      </c>
      <c r="AJ10" s="193">
        <f>[2]Р1!I$73</f>
        <v>1</v>
      </c>
      <c r="AK10" s="193">
        <f>[2]Р1!J$73</f>
        <v>0</v>
      </c>
      <c r="AL10" s="193">
        <f>[2]Р1!K$73</f>
        <v>0</v>
      </c>
      <c r="AM10" s="237">
        <f t="shared" ref="AM10:AM27" si="7">AE10*AE$7*$B$7+AF10*AF$7*$B$7+AG10*AG$7*$B$7+AH10*AH$7*$B$7+AI10*AI$7*$B$7+AJ10*AJ$7*$B$7+AK10*AK$7*$B$7+AL10*AL$7*$B$7</f>
        <v>246084</v>
      </c>
      <c r="AN10" s="193">
        <f>[2]Р1!D$74</f>
        <v>0</v>
      </c>
      <c r="AO10" s="193">
        <f>[2]Р1!E$74</f>
        <v>0</v>
      </c>
      <c r="AP10" s="193">
        <f>[2]Р1!F$74</f>
        <v>0</v>
      </c>
      <c r="AQ10" s="193">
        <f>[2]Р1!G$74</f>
        <v>0</v>
      </c>
      <c r="AR10" s="193">
        <f>[2]Р1!H$74</f>
        <v>2</v>
      </c>
      <c r="AS10" s="193">
        <f>[2]Р1!I$74</f>
        <v>0</v>
      </c>
      <c r="AT10" s="193">
        <f>[2]Р1!J$74</f>
        <v>0</v>
      </c>
      <c r="AU10" s="193">
        <f>[2]Р1!K$74</f>
        <v>0</v>
      </c>
      <c r="AV10" s="237">
        <f t="shared" ref="AV10:AV27" si="8">AN10*AN$7*$B$7+AO10*AO$7*$B$7+AP10*AP$7*$B$7+AQ10*AQ$7*$B$7+AR10*AR$7*$B$7+AS10*AS$7*$B$7+AT10*AT$7*$B$7+AU10*AU$7*$B$7</f>
        <v>112704</v>
      </c>
      <c r="AW10" s="193">
        <f>[2]Р1!D$75</f>
        <v>0</v>
      </c>
      <c r="AX10" s="193">
        <f>[2]Р1!E$75</f>
        <v>0</v>
      </c>
      <c r="AY10" s="193">
        <f>[2]Р1!F$75</f>
        <v>1</v>
      </c>
      <c r="AZ10" s="193">
        <f>[2]Р1!G$75</f>
        <v>0</v>
      </c>
      <c r="BA10" s="193">
        <f>[2]Р1!H$75</f>
        <v>1</v>
      </c>
      <c r="BB10" s="193">
        <f>[2]Р1!I$75</f>
        <v>1</v>
      </c>
      <c r="BC10" s="193">
        <f>[2]Р1!J$75</f>
        <v>0</v>
      </c>
      <c r="BD10" s="193">
        <f>[2]Р1!K$75</f>
        <v>0</v>
      </c>
      <c r="BE10" s="237">
        <f t="shared" ref="BE10:BE27" si="9">AW10*AW$7*$B$7+AX10*AX$7*$B$7+AY10*AY$7*$B$7+AZ10*AZ$7*$B$7+BA10*BA$7*$B$7+BB10*BB$7*$B$7+BC10*BC$7*$B$7+BD10*BD$7*$B$7</f>
        <v>270324</v>
      </c>
      <c r="BF10" s="193">
        <f>[2]Р1!D$76</f>
        <v>0</v>
      </c>
      <c r="BG10" s="193">
        <f>[2]Р1!E$76</f>
        <v>0</v>
      </c>
      <c r="BH10" s="193">
        <f>[2]Р1!F$76</f>
        <v>0</v>
      </c>
      <c r="BI10" s="193">
        <f>[2]Р1!G$76</f>
        <v>0</v>
      </c>
      <c r="BJ10" s="193">
        <f>[2]Р1!H$76</f>
        <v>8</v>
      </c>
      <c r="BK10" s="193">
        <f>[2]Р1!I$76</f>
        <v>0</v>
      </c>
      <c r="BL10" s="193">
        <f>[2]Р1!J$76</f>
        <v>0</v>
      </c>
      <c r="BM10" s="193">
        <f>[2]Р1!K$76</f>
        <v>0</v>
      </c>
      <c r="BN10" s="237">
        <f t="shared" ref="BN10:BN27" si="10">BF10*BF$7*$B$7+BG10*BG$7*$B$7+BH10*BH$7*$B$7+BI10*BI$7*$B$7+BJ10*BJ$7*$B$7+BK10*BK$7*$B$7+BL10*BL$7*$B$7+BM10*BM$7*$B$7</f>
        <v>450816</v>
      </c>
      <c r="BO10" s="193">
        <f>[2]Р1!D$77</f>
        <v>0</v>
      </c>
      <c r="BP10" s="193">
        <f>[2]Р1!E$77</f>
        <v>0</v>
      </c>
      <c r="BQ10" s="193">
        <f>[2]Р1!F$77</f>
        <v>0</v>
      </c>
      <c r="BR10" s="193">
        <f>[2]Р1!G$77</f>
        <v>0</v>
      </c>
      <c r="BS10" s="193">
        <f>[2]Р1!H$77</f>
        <v>0</v>
      </c>
      <c r="BT10" s="193">
        <f>[2]Р1!I$77</f>
        <v>3</v>
      </c>
      <c r="BU10" s="193">
        <f>[2]Р1!J$77</f>
        <v>0</v>
      </c>
      <c r="BV10" s="193">
        <f>[2]Р1!K$77</f>
        <v>0</v>
      </c>
      <c r="BW10" s="237">
        <f t="shared" ref="BW10:BW27" si="11">BO10*BO$7*$B$7+BP10*BP$7*$B$7+BQ10*BQ$7*$B$7+BR10*BR$7*$B$7+BS10*BS$7*$B$7+BT10*BT$7*$B$7+BU10*BU$7*$B$7+BV10*BV$7*$B$7</f>
        <v>308520</v>
      </c>
      <c r="BX10" s="193">
        <f>[2]Р1!D$78</f>
        <v>0</v>
      </c>
      <c r="BY10" s="193">
        <f>[2]Р1!E$78</f>
        <v>0</v>
      </c>
      <c r="BZ10" s="193">
        <f>[2]Р1!F$78</f>
        <v>0</v>
      </c>
      <c r="CA10" s="193">
        <f>[2]Р1!G$78</f>
        <v>0</v>
      </c>
      <c r="CB10" s="193">
        <f>[2]Р1!H$78</f>
        <v>0</v>
      </c>
      <c r="CC10" s="193">
        <f>[2]Р1!I$78</f>
        <v>0</v>
      </c>
      <c r="CD10" s="193">
        <f>[2]Р1!J$78</f>
        <v>0</v>
      </c>
      <c r="CE10" s="193">
        <f>[2]Р1!K$78</f>
        <v>0</v>
      </c>
      <c r="CF10" s="237">
        <f t="shared" si="0"/>
        <v>0</v>
      </c>
      <c r="CG10" s="193">
        <f>[2]Р1!D79</f>
        <v>0</v>
      </c>
      <c r="CH10" s="193">
        <f>[2]Р1!E79</f>
        <v>0</v>
      </c>
      <c r="CI10" s="193">
        <f>[2]Р1!F79</f>
        <v>0</v>
      </c>
      <c r="CJ10" s="193">
        <f>[2]Р1!G79</f>
        <v>0</v>
      </c>
      <c r="CK10" s="193">
        <f>[2]Р1!H79</f>
        <v>0</v>
      </c>
      <c r="CL10" s="193">
        <f>[2]Р1!I79</f>
        <v>0</v>
      </c>
      <c r="CM10" s="193">
        <f>[2]Р1!J79</f>
        <v>0</v>
      </c>
      <c r="CN10" s="193">
        <f>[2]Р1!K79</f>
        <v>0</v>
      </c>
      <c r="CO10" s="237">
        <f t="shared" ref="CO10:CO27" si="12">CG10*CG$7*$B$7+CH10*CH$7*$B$7+CI10*CI$7*$B$7+CJ10*CJ$7*$B$7+CK10*CK$7*$B$7+CL10*CL$7*$B$7+CM10*CM$7*$B$7+CN10*CN$7*$B$7</f>
        <v>0</v>
      </c>
      <c r="CP10" s="193">
        <f>[2]Р1!D80</f>
        <v>0</v>
      </c>
      <c r="CQ10" s="193">
        <f>[2]Р1!E80</f>
        <v>0</v>
      </c>
      <c r="CR10" s="193">
        <f>[2]Р1!F80</f>
        <v>0</v>
      </c>
      <c r="CS10" s="193">
        <f>[2]Р1!G80</f>
        <v>0</v>
      </c>
      <c r="CT10" s="193">
        <f>[2]Р1!H80</f>
        <v>0</v>
      </c>
      <c r="CU10" s="193">
        <f>[2]Р1!I80</f>
        <v>0</v>
      </c>
      <c r="CV10" s="193">
        <f>[2]Р1!J80</f>
        <v>0</v>
      </c>
      <c r="CW10" s="193">
        <f>[2]Р1!K80</f>
        <v>0</v>
      </c>
      <c r="CX10" s="237">
        <f t="shared" ref="CX10:CX27" si="13">CP10*CP$7*$B$7+CQ10*CQ$7*$B$7+CR10*CR$7*$B$7+CS10*CS$7*$B$7+CT10*CT$7*$B$7+CU10*CU$7*$B$7+CV10*CV$7*$B$7+CW10*CW$7*$B$7</f>
        <v>0</v>
      </c>
      <c r="CY10" s="193">
        <f>[2]Р1!D81</f>
        <v>0</v>
      </c>
      <c r="CZ10" s="193">
        <f>[2]Р1!E81</f>
        <v>0</v>
      </c>
      <c r="DA10" s="193">
        <f>[2]Р1!F81</f>
        <v>0</v>
      </c>
      <c r="DB10" s="193">
        <f>[2]Р1!G81</f>
        <v>0</v>
      </c>
      <c r="DC10" s="193">
        <f>[2]Р1!H81</f>
        <v>0</v>
      </c>
      <c r="DD10" s="193">
        <f>[2]Р1!I81</f>
        <v>0</v>
      </c>
      <c r="DE10" s="193">
        <f>[2]Р1!J81</f>
        <v>0</v>
      </c>
      <c r="DF10" s="193">
        <f>[2]Р1!K81</f>
        <v>0</v>
      </c>
      <c r="DG10" s="237">
        <f t="shared" ref="DG10:DG27" si="14">CY10*CY$7*$B$7+CZ10*CZ$7*$B$7+DA10*DA$7*$B$7+DB10*DB$7*$B$7+DC10*DC$7*$B$7+DD10*DD$7*$B$7+DE10*DE$7*$B$7+DF10*DF$7*$B$7</f>
        <v>0</v>
      </c>
      <c r="DH10" s="193">
        <f>[2]Р1!D82</f>
        <v>0</v>
      </c>
      <c r="DI10" s="193">
        <f>[2]Р1!E82</f>
        <v>0</v>
      </c>
      <c r="DJ10" s="193">
        <f>[2]Р1!F82</f>
        <v>0</v>
      </c>
      <c r="DK10" s="193">
        <f>[2]Р1!G82</f>
        <v>0</v>
      </c>
      <c r="DL10" s="193">
        <f>[2]Р1!H82</f>
        <v>0</v>
      </c>
      <c r="DM10" s="193">
        <f>[2]Р1!I82</f>
        <v>0</v>
      </c>
      <c r="DN10" s="193">
        <f>[2]Р1!J82</f>
        <v>0</v>
      </c>
      <c r="DO10" s="193">
        <f>[2]Р1!K82</f>
        <v>0</v>
      </c>
      <c r="DP10" s="237">
        <f t="shared" ref="DP10:DP27" si="15">DH10*DH$7*$B$7+DI10*DI$7*$B$7+DJ10*DJ$7*$B$7+DK10*DK$7*$B$7+DL10*DL$7*$B$7+DM10*DM$7*$B$7+DN10*DN$7*$B$7+DO10*DO$7*$B$7</f>
        <v>0</v>
      </c>
      <c r="DQ10" s="193">
        <f>[2]Р1!D83</f>
        <v>0</v>
      </c>
      <c r="DR10" s="193">
        <f>[2]Р1!E83</f>
        <v>0</v>
      </c>
      <c r="DS10" s="193">
        <f>[2]Р1!F83</f>
        <v>0</v>
      </c>
      <c r="DT10" s="193">
        <f>[2]Р1!G83</f>
        <v>0</v>
      </c>
      <c r="DU10" s="193">
        <f>[2]Р1!H83</f>
        <v>0</v>
      </c>
      <c r="DV10" s="193">
        <f>[2]Р1!I83</f>
        <v>0</v>
      </c>
      <c r="DW10" s="193">
        <f>[2]Р1!J83</f>
        <v>0</v>
      </c>
      <c r="DX10" s="193">
        <f>[2]Р1!K83</f>
        <v>0</v>
      </c>
      <c r="DY10" s="237">
        <f t="shared" ref="DY10:DY27" si="16">DQ10*DQ$7*$B$7+DR10*DR$7*$B$7+DS10*DS$7*$B$7+DT10*DT$7*$B$7+DU10*DU$7*$B$7+DV10*DV$7*$B$7+DW10*DW$7*$B$7+DX10*DX$7*$B$7</f>
        <v>0</v>
      </c>
      <c r="DZ10" s="193">
        <f>[2]Р1!D84</f>
        <v>0</v>
      </c>
      <c r="EA10" s="193">
        <f>[2]Р1!E84</f>
        <v>0</v>
      </c>
      <c r="EB10" s="193">
        <f>[2]Р1!F84</f>
        <v>0</v>
      </c>
      <c r="EC10" s="193">
        <f>[2]Р1!G84</f>
        <v>0</v>
      </c>
      <c r="ED10" s="193">
        <f>[2]Р1!H84</f>
        <v>0</v>
      </c>
      <c r="EE10" s="193">
        <f>[2]Р1!I84</f>
        <v>0</v>
      </c>
      <c r="EF10" s="193">
        <f>[2]Р1!J84</f>
        <v>0</v>
      </c>
      <c r="EG10" s="193">
        <f>[2]Р1!K84</f>
        <v>0</v>
      </c>
      <c r="EH10" s="237">
        <f t="shared" ref="EH10:EH27" si="17">DZ10*DZ$7*$B$7+EA10*EA$7*$B$7+EB10*EB$7*$B$7+EC10*EC$7*$B$7+ED10*ED$7*$B$7+EE10*EE$7*$B$7+EF10*EF$7*$B$7+EG10*EG$7*$B$7</f>
        <v>0</v>
      </c>
      <c r="EI10" s="193">
        <f>[2]Р1!D85</f>
        <v>0</v>
      </c>
      <c r="EJ10" s="193">
        <f>[2]Р1!E85</f>
        <v>47</v>
      </c>
      <c r="EK10" s="193">
        <f>[2]Р1!F85</f>
        <v>0</v>
      </c>
      <c r="EL10" s="193">
        <f>[2]Р1!G85</f>
        <v>0</v>
      </c>
      <c r="EM10" s="193">
        <f>[2]Р1!H85</f>
        <v>30</v>
      </c>
      <c r="EN10" s="193">
        <f>[2]Р1!I85</f>
        <v>43</v>
      </c>
      <c r="EO10" s="193">
        <f>[2]Р1!J85</f>
        <v>0</v>
      </c>
      <c r="EP10" s="193">
        <f>[2]Р1!K85</f>
        <v>0</v>
      </c>
      <c r="EQ10" s="237">
        <f t="shared" ref="EQ10:EQ27" si="18">EI10*EI$7*$B$7+EJ10*EJ$7*$B$7+EK10*EK$7*$B$7+EL10*EL$7*$B$7+EM10*EM$7*$B$7+EN10*EN$7*$B$7+EO10*EO$7*$B$7+EP10*EP$7*$B$7</f>
        <v>21585012</v>
      </c>
      <c r="ER10" s="193">
        <f>[2]Р1!D86</f>
        <v>0</v>
      </c>
      <c r="ES10" s="193">
        <f>[2]Р1!E86</f>
        <v>0</v>
      </c>
      <c r="ET10" s="193">
        <f>[2]Р1!F86</f>
        <v>0</v>
      </c>
      <c r="EU10" s="193">
        <f>[2]Р1!G86</f>
        <v>0</v>
      </c>
      <c r="EV10" s="193">
        <f>[2]Р1!H86</f>
        <v>0</v>
      </c>
      <c r="EW10" s="193">
        <f>[2]Р1!I86</f>
        <v>0</v>
      </c>
      <c r="EX10" s="193">
        <f>[2]Р1!J86</f>
        <v>0</v>
      </c>
      <c r="EY10" s="193">
        <f>[2]Р1!K86</f>
        <v>0</v>
      </c>
      <c r="EZ10" s="237">
        <f t="shared" ref="EZ10:EZ27" si="19">ER10*ER$7*$B$7+ES10*ES$7*$B$7+ET10*ET$7*$B$7+EU10*EU$7*$B$7+EV10*EV$7*$B$7+EW10*EW$7*$B$7+EX10*EX$7*$B$7+EY10*EY$7*$B$7</f>
        <v>0</v>
      </c>
      <c r="FA10" s="193">
        <f>[2]Р1!D91</f>
        <v>0</v>
      </c>
      <c r="FB10" s="193">
        <f>[2]Р1!E91</f>
        <v>0</v>
      </c>
      <c r="FC10" s="193">
        <f>[2]Р1!F91</f>
        <v>0</v>
      </c>
      <c r="FD10" s="193">
        <f>[2]Р1!G91</f>
        <v>0</v>
      </c>
      <c r="FE10" s="193">
        <f>[2]Р1!H91</f>
        <v>0</v>
      </c>
      <c r="FF10" s="193">
        <f>[2]Р1!I91</f>
        <v>0</v>
      </c>
      <c r="FG10" s="193">
        <f>[2]Р1!J91</f>
        <v>0</v>
      </c>
      <c r="FH10" s="193">
        <f>[2]Р1!K91</f>
        <v>0</v>
      </c>
      <c r="FI10" s="237">
        <f t="shared" ref="FI10:FI27" si="20">FA10*FA$7*$B$7+FB10*FB$7*$B$7+FC10*FC$7*$B$7+FD10*FD$7*$B$7+FE10*FE$7*$B$7+FF10*FF$7*$B$7+FG10*FG$7*$B$7+FH10*FH$7*$B$7</f>
        <v>0</v>
      </c>
      <c r="FJ10" s="193">
        <f>[2]Р1!D93</f>
        <v>0</v>
      </c>
      <c r="FK10" s="193">
        <f>[2]Р1!E93</f>
        <v>0</v>
      </c>
      <c r="FL10" s="193">
        <f>[2]Р1!F93</f>
        <v>0</v>
      </c>
      <c r="FM10" s="193">
        <f>[2]Р1!G93</f>
        <v>0</v>
      </c>
      <c r="FN10" s="193">
        <f>[2]Р1!H93</f>
        <v>0</v>
      </c>
      <c r="FO10" s="193">
        <f>[2]Р1!I93</f>
        <v>0</v>
      </c>
      <c r="FP10" s="193">
        <f>[2]Р1!J93</f>
        <v>0</v>
      </c>
      <c r="FQ10" s="193">
        <f>[2]Р1!FG$75</f>
        <v>0</v>
      </c>
      <c r="FR10" s="237">
        <f t="shared" ref="FR10:FR27" si="21">FJ10*FJ$7*$B$7+FK10*FK$7*$B$7+FL10*FL$7*$B$7+FM10*FM$7*$B$7+FN10*FN$7*$B$7+FO10*FO$7*$B$7+FP10*FP$7*$B$7+FQ10*FQ$7*$B$7</f>
        <v>0</v>
      </c>
      <c r="FS10" s="193">
        <f>[2]Р1!D95</f>
        <v>0</v>
      </c>
      <c r="FT10" s="193">
        <f>[2]Р1!E95</f>
        <v>0</v>
      </c>
      <c r="FU10" s="193">
        <f>[2]Р1!F95</f>
        <v>0</v>
      </c>
      <c r="FV10" s="193">
        <f>[2]Р1!G95</f>
        <v>0</v>
      </c>
      <c r="FW10" s="193">
        <f>[2]Р1!H95</f>
        <v>0</v>
      </c>
      <c r="FX10" s="193">
        <f>[2]Р1!I95</f>
        <v>0</v>
      </c>
      <c r="FY10" s="193">
        <f>[2]Р1!J95</f>
        <v>0</v>
      </c>
      <c r="FZ10" s="193">
        <f>[2]Р1!K95</f>
        <v>0</v>
      </c>
      <c r="GA10" s="237">
        <f t="shared" ref="GA10:GA27" si="22">FS10*FS$7*$B$7+FT10*FT$7*$B$7+FU10*FU$7*$B$7+FV10*FV$7*$B$7+FW10*FW$7*$B$7+FX10*FX$7*$B$7+FY10*FY$7*$B$7+FZ10*FZ$7*$B$7</f>
        <v>0</v>
      </c>
      <c r="GB10" s="193">
        <f>[2]Р1!D96</f>
        <v>0</v>
      </c>
      <c r="GC10" s="193">
        <f>[2]Р1!E96</f>
        <v>0</v>
      </c>
      <c r="GD10" s="193">
        <f>[2]Р1!F96</f>
        <v>0</v>
      </c>
      <c r="GE10" s="193">
        <f>[2]Р1!G96</f>
        <v>0</v>
      </c>
      <c r="GF10" s="193">
        <f>[2]Р1!H96</f>
        <v>0</v>
      </c>
      <c r="GG10" s="193">
        <f>[2]Р1!I96</f>
        <v>0</v>
      </c>
      <c r="GH10" s="193">
        <f>[2]Р1!J96</f>
        <v>0</v>
      </c>
      <c r="GI10" s="193">
        <f>[2]Р1!K96</f>
        <v>0</v>
      </c>
      <c r="GJ10" s="237">
        <f t="shared" si="1"/>
        <v>0</v>
      </c>
      <c r="GK10" s="193">
        <f>[2]Р1!D102</f>
        <v>0</v>
      </c>
      <c r="GL10" s="193">
        <f>[2]Р1!E102</f>
        <v>0</v>
      </c>
      <c r="GM10" s="193">
        <f>[2]Р1!F102</f>
        <v>0</v>
      </c>
      <c r="GN10" s="193">
        <f>[2]Р1!G102</f>
        <v>0</v>
      </c>
      <c r="GO10" s="193">
        <f>[2]Р1!H102</f>
        <v>0</v>
      </c>
      <c r="GP10" s="193">
        <f>[2]Р1!I102</f>
        <v>0</v>
      </c>
      <c r="GQ10" s="193">
        <f>[2]Р1!J102</f>
        <v>0</v>
      </c>
      <c r="GR10" s="193">
        <f>[2]Р1!K102</f>
        <v>0</v>
      </c>
      <c r="GS10" s="237">
        <f t="shared" ref="GS10:GS27" si="23">GK10*GK$7*$B$7+GL10*GL$7*$B$7+GM10*GM$7*$B$7+GN10*GN$7*$B$7+GO10*GO$7*$B$7+GP10*GP$7*$B$7+GQ10*GQ$7*$B$7+GR10*GR$7*$B$7</f>
        <v>0</v>
      </c>
      <c r="GT10" s="237">
        <f>[2]Р1!D$104</f>
        <v>0</v>
      </c>
      <c r="GU10" s="237">
        <f>[2]Р1!E$104</f>
        <v>0</v>
      </c>
      <c r="GV10" s="237">
        <f>[2]Р1!F$104</f>
        <v>0</v>
      </c>
      <c r="GW10" s="237">
        <f>[2]Р1!G$104</f>
        <v>0</v>
      </c>
      <c r="GX10" s="237">
        <f>[2]Р1!H$104</f>
        <v>0</v>
      </c>
      <c r="GY10" s="237">
        <f>[2]Р1!I$104</f>
        <v>0</v>
      </c>
      <c r="GZ10" s="237">
        <f>[2]Р1!J$104</f>
        <v>0</v>
      </c>
      <c r="HA10" s="237">
        <f>[2]Р1!K$104</f>
        <v>0</v>
      </c>
      <c r="HB10" s="237">
        <f t="shared" ref="HB10:HB27" si="24">GT10*GT$7*$B$7+GU10*GU$7*$B$7+GV10*GV$7*$B$7+GW10*GW$7*$B$7+GX10*GX$7*$B$7+GY10*GY$7*$B$7+GZ10*GZ$7*$B$7+HA10*HA$7*$B$7</f>
        <v>0</v>
      </c>
      <c r="HC10" s="193">
        <f>[2]Р1!D105</f>
        <v>0</v>
      </c>
      <c r="HD10" s="193">
        <f>[2]Р1!E105</f>
        <v>0</v>
      </c>
      <c r="HE10" s="193">
        <f>[2]Р1!F105</f>
        <v>0</v>
      </c>
      <c r="HF10" s="193">
        <f>[2]Р1!G105</f>
        <v>0</v>
      </c>
      <c r="HG10" s="193">
        <f>[2]Р1!H105</f>
        <v>0</v>
      </c>
      <c r="HH10" s="193">
        <f>[2]Р1!I105</f>
        <v>0</v>
      </c>
      <c r="HI10" s="193">
        <f>[2]Р1!J105</f>
        <v>0</v>
      </c>
      <c r="HJ10" s="193">
        <f>[2]Р1!K105</f>
        <v>0</v>
      </c>
      <c r="HK10" s="237">
        <f t="shared" si="2"/>
        <v>0</v>
      </c>
      <c r="HL10" s="239"/>
      <c r="HM10" s="239"/>
      <c r="HN10" s="249"/>
      <c r="HO10" s="250"/>
      <c r="HP10" s="250"/>
      <c r="HQ10" s="251"/>
      <c r="HR10" s="252"/>
      <c r="HS10" s="253"/>
    </row>
    <row r="11" spans="1:265" s="254" customFormat="1" x14ac:dyDescent="0.25">
      <c r="A11" s="247">
        <v>2</v>
      </c>
      <c r="B11" s="255" t="s">
        <v>130</v>
      </c>
      <c r="C11" s="237">
        <f t="shared" si="3"/>
        <v>136</v>
      </c>
      <c r="D11" s="237">
        <f t="shared" si="4"/>
        <v>0</v>
      </c>
      <c r="E11" s="237">
        <f t="shared" si="4"/>
        <v>22</v>
      </c>
      <c r="F11" s="237">
        <f t="shared" si="4"/>
        <v>0</v>
      </c>
      <c r="G11" s="237">
        <f t="shared" si="4"/>
        <v>0</v>
      </c>
      <c r="H11" s="237">
        <f t="shared" si="4"/>
        <v>80</v>
      </c>
      <c r="I11" s="237">
        <f t="shared" si="4"/>
        <v>34</v>
      </c>
      <c r="J11" s="237">
        <f t="shared" si="4"/>
        <v>0</v>
      </c>
      <c r="K11" s="237">
        <f t="shared" si="4"/>
        <v>0</v>
      </c>
      <c r="L11" s="237">
        <f t="shared" ref="L11:L27" si="25">U11+AD11+AM11+AV11+BE11+BN11+BW11+CF11+CO11+CX11+DG11+DP11+DY11+EH11+EQ11+EZ11+FI11+FR11+GA11+GJ11+GS11+HK11+HA11</f>
        <v>13794072</v>
      </c>
      <c r="M11" s="193">
        <f>[2]Р2!D$71</f>
        <v>0</v>
      </c>
      <c r="N11" s="193">
        <f>[2]Р2!E$71</f>
        <v>0</v>
      </c>
      <c r="O11" s="193">
        <f>[2]Р2!F$71</f>
        <v>0</v>
      </c>
      <c r="P11" s="193">
        <f>[2]Р2!G$71</f>
        <v>0</v>
      </c>
      <c r="Q11" s="193">
        <f>[2]Р2!H$71</f>
        <v>0</v>
      </c>
      <c r="R11" s="193">
        <f>[2]Р2!I$71</f>
        <v>0</v>
      </c>
      <c r="S11" s="193">
        <f>[2]Р2!J$71</f>
        <v>0</v>
      </c>
      <c r="T11" s="193">
        <f>[2]Р2!K$71</f>
        <v>0</v>
      </c>
      <c r="U11" s="237">
        <f t="shared" si="5"/>
        <v>0</v>
      </c>
      <c r="V11" s="193">
        <f>[2]Р2!D$72</f>
        <v>0</v>
      </c>
      <c r="W11" s="193">
        <f>[2]Р2!E$72</f>
        <v>0</v>
      </c>
      <c r="X11" s="193">
        <f>[2]Р2!F$72</f>
        <v>0</v>
      </c>
      <c r="Y11" s="193">
        <f>[2]Р2!G$72</f>
        <v>0</v>
      </c>
      <c r="Z11" s="193">
        <f>[2]Р2!H$72</f>
        <v>0</v>
      </c>
      <c r="AA11" s="193">
        <f>[2]Р2!I$72</f>
        <v>0</v>
      </c>
      <c r="AB11" s="193">
        <f>[2]Р2!J$72</f>
        <v>0</v>
      </c>
      <c r="AC11" s="193">
        <f>[2]Р2!K$72</f>
        <v>0</v>
      </c>
      <c r="AD11" s="237">
        <f t="shared" si="6"/>
        <v>0</v>
      </c>
      <c r="AE11" s="193">
        <f>[2]Р2!D$73</f>
        <v>0</v>
      </c>
      <c r="AF11" s="193">
        <f>[2]Р2!E$73</f>
        <v>0</v>
      </c>
      <c r="AG11" s="193">
        <f>[2]Р2!F$73</f>
        <v>0</v>
      </c>
      <c r="AH11" s="193">
        <f>[2]Р2!G$73</f>
        <v>0</v>
      </c>
      <c r="AI11" s="193">
        <f>[2]Р2!H$73</f>
        <v>0</v>
      </c>
      <c r="AJ11" s="193">
        <f>[2]Р2!I$73</f>
        <v>0</v>
      </c>
      <c r="AK11" s="193">
        <f>[2]Р2!J$73</f>
        <v>0</v>
      </c>
      <c r="AL11" s="193">
        <f>[2]Р2!K$73</f>
        <v>0</v>
      </c>
      <c r="AM11" s="237">
        <f t="shared" si="7"/>
        <v>0</v>
      </c>
      <c r="AN11" s="193">
        <f>[2]Р2!D$74</f>
        <v>0</v>
      </c>
      <c r="AO11" s="193">
        <f>[2]Р2!E$74</f>
        <v>1</v>
      </c>
      <c r="AP11" s="193">
        <f>[2]Р2!F$74</f>
        <v>0</v>
      </c>
      <c r="AQ11" s="193">
        <f>[2]Р2!G$74</f>
        <v>0</v>
      </c>
      <c r="AR11" s="193">
        <f>[2]Р2!H$74</f>
        <v>1</v>
      </c>
      <c r="AS11" s="193">
        <f>[2]Р2!I$74</f>
        <v>0</v>
      </c>
      <c r="AT11" s="193">
        <f>[2]Р2!J$74</f>
        <v>0</v>
      </c>
      <c r="AU11" s="193">
        <f>[2]Р2!K$74</f>
        <v>0</v>
      </c>
      <c r="AV11" s="237">
        <f t="shared" si="8"/>
        <v>120960</v>
      </c>
      <c r="AW11" s="193">
        <f>[2]Р2!D$75</f>
        <v>0</v>
      </c>
      <c r="AX11" s="193">
        <f>[2]Р2!E$75</f>
        <v>3</v>
      </c>
      <c r="AY11" s="193">
        <f>[2]Р2!F$75</f>
        <v>0</v>
      </c>
      <c r="AZ11" s="193">
        <f>[2]Р2!G$75</f>
        <v>0</v>
      </c>
      <c r="BA11" s="193">
        <f>[2]Р2!H$75</f>
        <v>4</v>
      </c>
      <c r="BB11" s="193">
        <f>[2]Р2!I$75</f>
        <v>4</v>
      </c>
      <c r="BC11" s="193">
        <f>[2]Р2!J$75</f>
        <v>0</v>
      </c>
      <c r="BD11" s="193">
        <f>[2]Р2!K$75</f>
        <v>0</v>
      </c>
      <c r="BE11" s="237">
        <f t="shared" si="9"/>
        <v>930456</v>
      </c>
      <c r="BF11" s="193">
        <f>[2]Р2!D$76</f>
        <v>0</v>
      </c>
      <c r="BG11" s="193">
        <f>[2]Р2!E$76</f>
        <v>17</v>
      </c>
      <c r="BH11" s="193">
        <f>[2]Р2!F$76</f>
        <v>0</v>
      </c>
      <c r="BI11" s="193">
        <f>[2]Р2!G$76</f>
        <v>0</v>
      </c>
      <c r="BJ11" s="193">
        <f>[2]Р2!H$76</f>
        <v>29</v>
      </c>
      <c r="BK11" s="193">
        <f>[2]Р2!I$76</f>
        <v>30</v>
      </c>
      <c r="BL11" s="193">
        <f>[2]Р2!J$76</f>
        <v>0</v>
      </c>
      <c r="BM11" s="193">
        <f>[2]Р2!K$76</f>
        <v>0</v>
      </c>
      <c r="BN11" s="237">
        <f t="shared" si="10"/>
        <v>5224464</v>
      </c>
      <c r="BO11" s="193">
        <f>[2]Р2!D$77</f>
        <v>0</v>
      </c>
      <c r="BP11" s="193">
        <f>[2]Р2!E$77</f>
        <v>1</v>
      </c>
      <c r="BQ11" s="193">
        <f>[2]Р2!F$77</f>
        <v>0</v>
      </c>
      <c r="BR11" s="193">
        <f>[2]Р2!G$77</f>
        <v>0</v>
      </c>
      <c r="BS11" s="193">
        <f>[2]Р2!H$77</f>
        <v>0</v>
      </c>
      <c r="BT11" s="193">
        <f>[2]Р2!I$77</f>
        <v>0</v>
      </c>
      <c r="BU11" s="193">
        <f>[2]Р2!J$77</f>
        <v>0</v>
      </c>
      <c r="BV11" s="193">
        <f>[2]Р2!K$77</f>
        <v>0</v>
      </c>
      <c r="BW11" s="237">
        <f t="shared" si="11"/>
        <v>79992</v>
      </c>
      <c r="BX11" s="193">
        <f>[2]Р2!D$78</f>
        <v>0</v>
      </c>
      <c r="BY11" s="193">
        <f>[2]Р2!E$78</f>
        <v>0</v>
      </c>
      <c r="BZ11" s="193">
        <f>[2]Р2!F$78</f>
        <v>0</v>
      </c>
      <c r="CA11" s="193">
        <f>[2]Р2!G$78</f>
        <v>0</v>
      </c>
      <c r="CB11" s="193">
        <f>[2]Р2!H$78</f>
        <v>0</v>
      </c>
      <c r="CC11" s="193">
        <f>[2]Р2!I$78</f>
        <v>0</v>
      </c>
      <c r="CD11" s="193">
        <f>[2]Р2!J$78</f>
        <v>0</v>
      </c>
      <c r="CE11" s="193">
        <f>[2]Р2!K$78</f>
        <v>0</v>
      </c>
      <c r="CF11" s="237">
        <f t="shared" si="0"/>
        <v>0</v>
      </c>
      <c r="CG11" s="193">
        <f>[2]Р2!D79</f>
        <v>0</v>
      </c>
      <c r="CH11" s="193">
        <f>[2]Р2!E79</f>
        <v>0</v>
      </c>
      <c r="CI11" s="193">
        <f>[2]Р2!F79</f>
        <v>0</v>
      </c>
      <c r="CJ11" s="193">
        <f>[2]Р2!G79</f>
        <v>0</v>
      </c>
      <c r="CK11" s="193">
        <f>[2]Р2!H79</f>
        <v>0</v>
      </c>
      <c r="CL11" s="193">
        <f>[2]Р2!I79</f>
        <v>0</v>
      </c>
      <c r="CM11" s="193">
        <f>[2]Р2!J79</f>
        <v>0</v>
      </c>
      <c r="CN11" s="193">
        <f>[2]Р2!K79</f>
        <v>0</v>
      </c>
      <c r="CO11" s="237">
        <f t="shared" si="12"/>
        <v>0</v>
      </c>
      <c r="CP11" s="193">
        <f>[2]Р2!D80</f>
        <v>0</v>
      </c>
      <c r="CQ11" s="193">
        <f>[2]Р2!E80</f>
        <v>0</v>
      </c>
      <c r="CR11" s="193">
        <f>[2]Р2!F80</f>
        <v>0</v>
      </c>
      <c r="CS11" s="193">
        <f>[2]Р2!G80</f>
        <v>0</v>
      </c>
      <c r="CT11" s="193">
        <f>[2]Р2!H80</f>
        <v>0</v>
      </c>
      <c r="CU11" s="193">
        <f>[2]Р2!I80</f>
        <v>0</v>
      </c>
      <c r="CV11" s="193">
        <f>[2]Р2!J80</f>
        <v>0</v>
      </c>
      <c r="CW11" s="193">
        <f>[2]Р2!K80</f>
        <v>0</v>
      </c>
      <c r="CX11" s="237">
        <f t="shared" si="13"/>
        <v>0</v>
      </c>
      <c r="CY11" s="193">
        <f>[2]Р2!D81</f>
        <v>0</v>
      </c>
      <c r="CZ11" s="193">
        <f>[2]Р2!E81</f>
        <v>0</v>
      </c>
      <c r="DA11" s="193">
        <f>[2]Р2!F81</f>
        <v>0</v>
      </c>
      <c r="DB11" s="193">
        <f>[2]Р2!G81</f>
        <v>0</v>
      </c>
      <c r="DC11" s="193">
        <f>[2]Р2!H81</f>
        <v>0</v>
      </c>
      <c r="DD11" s="193">
        <f>[2]Р2!I81</f>
        <v>0</v>
      </c>
      <c r="DE11" s="193">
        <f>[2]Р2!J81</f>
        <v>0</v>
      </c>
      <c r="DF11" s="193">
        <f>[2]Р2!K81</f>
        <v>0</v>
      </c>
      <c r="DG11" s="237">
        <f t="shared" si="14"/>
        <v>0</v>
      </c>
      <c r="DH11" s="193">
        <f>[2]Р2!D82</f>
        <v>0</v>
      </c>
      <c r="DI11" s="193">
        <f>[2]Р2!E82</f>
        <v>0</v>
      </c>
      <c r="DJ11" s="193">
        <f>[2]Р2!F82</f>
        <v>0</v>
      </c>
      <c r="DK11" s="193">
        <f>[2]Р2!G82</f>
        <v>0</v>
      </c>
      <c r="DL11" s="193">
        <f>[2]Р2!H82</f>
        <v>0</v>
      </c>
      <c r="DM11" s="193">
        <f>[2]Р2!I82</f>
        <v>0</v>
      </c>
      <c r="DN11" s="193">
        <f>[2]Р2!J82</f>
        <v>0</v>
      </c>
      <c r="DO11" s="193">
        <f>[2]Р2!K82</f>
        <v>0</v>
      </c>
      <c r="DP11" s="237">
        <f t="shared" si="15"/>
        <v>0</v>
      </c>
      <c r="DQ11" s="193">
        <f>[2]Р2!D83</f>
        <v>0</v>
      </c>
      <c r="DR11" s="193">
        <f>[2]Р2!E83</f>
        <v>0</v>
      </c>
      <c r="DS11" s="193">
        <f>[2]Р2!F83</f>
        <v>0</v>
      </c>
      <c r="DT11" s="193">
        <f>[2]Р2!G83</f>
        <v>0</v>
      </c>
      <c r="DU11" s="193">
        <f>[2]Р2!H83</f>
        <v>0</v>
      </c>
      <c r="DV11" s="193">
        <f>[2]Р2!I83</f>
        <v>0</v>
      </c>
      <c r="DW11" s="193">
        <f>[2]Р2!J83</f>
        <v>0</v>
      </c>
      <c r="DX11" s="193">
        <f>[2]Р2!K83</f>
        <v>0</v>
      </c>
      <c r="DY11" s="237">
        <f t="shared" si="16"/>
        <v>0</v>
      </c>
      <c r="DZ11" s="193">
        <f>[2]Р2!D84</f>
        <v>0</v>
      </c>
      <c r="EA11" s="193">
        <f>[2]Р2!E84</f>
        <v>0</v>
      </c>
      <c r="EB11" s="193">
        <f>[2]Р2!F84</f>
        <v>0</v>
      </c>
      <c r="EC11" s="193">
        <f>[2]Р2!G84</f>
        <v>0</v>
      </c>
      <c r="ED11" s="193">
        <f>[2]Р2!H84</f>
        <v>0</v>
      </c>
      <c r="EE11" s="193">
        <f>[2]Р2!I84</f>
        <v>0</v>
      </c>
      <c r="EF11" s="193">
        <f>[2]Р2!J84</f>
        <v>0</v>
      </c>
      <c r="EG11" s="193">
        <f>[2]Р2!K84</f>
        <v>0</v>
      </c>
      <c r="EH11" s="237">
        <f t="shared" si="17"/>
        <v>0</v>
      </c>
      <c r="EI11" s="193">
        <f>[2]Р2!D85</f>
        <v>0</v>
      </c>
      <c r="EJ11" s="193">
        <f>[2]Р2!E85</f>
        <v>0</v>
      </c>
      <c r="EK11" s="193">
        <f>[2]Р2!F85</f>
        <v>0</v>
      </c>
      <c r="EL11" s="193">
        <f>[2]Р2!G85</f>
        <v>0</v>
      </c>
      <c r="EM11" s="193">
        <f>[2]Р2!H85</f>
        <v>46</v>
      </c>
      <c r="EN11" s="193">
        <f>[2]Р2!I85</f>
        <v>0</v>
      </c>
      <c r="EO11" s="193">
        <f>[2]Р2!J85</f>
        <v>0</v>
      </c>
      <c r="EP11" s="193">
        <f>[2]Р2!K85</f>
        <v>0</v>
      </c>
      <c r="EQ11" s="237">
        <f t="shared" si="18"/>
        <v>7438200</v>
      </c>
      <c r="ER11" s="193">
        <f>[2]Р2!D86</f>
        <v>0</v>
      </c>
      <c r="ES11" s="193">
        <f>[2]Р2!E86</f>
        <v>0</v>
      </c>
      <c r="ET11" s="193">
        <f>[2]Р2!F86</f>
        <v>0</v>
      </c>
      <c r="EU11" s="193">
        <f>[2]Р2!G86</f>
        <v>0</v>
      </c>
      <c r="EV11" s="193">
        <f>[2]Р2!H86</f>
        <v>0</v>
      </c>
      <c r="EW11" s="193">
        <f>[2]Р2!I86</f>
        <v>0</v>
      </c>
      <c r="EX11" s="193">
        <f>[2]Р2!J86</f>
        <v>0</v>
      </c>
      <c r="EY11" s="193">
        <f>[2]Р2!K86</f>
        <v>0</v>
      </c>
      <c r="EZ11" s="237">
        <f t="shared" si="19"/>
        <v>0</v>
      </c>
      <c r="FA11" s="193">
        <f>[2]Р2!D91</f>
        <v>0</v>
      </c>
      <c r="FB11" s="193">
        <f>[2]Р2!E91</f>
        <v>0</v>
      </c>
      <c r="FC11" s="193">
        <f>[2]Р2!F91</f>
        <v>0</v>
      </c>
      <c r="FD11" s="193">
        <f>[2]Р2!G91</f>
        <v>0</v>
      </c>
      <c r="FE11" s="193">
        <f>[2]Р2!H91</f>
        <v>0</v>
      </c>
      <c r="FF11" s="193">
        <f>[2]Р2!I91</f>
        <v>0</v>
      </c>
      <c r="FG11" s="193">
        <f>[2]Р2!J91</f>
        <v>0</v>
      </c>
      <c r="FH11" s="193">
        <f>[2]Р2!K91</f>
        <v>0</v>
      </c>
      <c r="FI11" s="237">
        <f t="shared" si="20"/>
        <v>0</v>
      </c>
      <c r="FJ11" s="193">
        <f>[2]Р2!D93</f>
        <v>0</v>
      </c>
      <c r="FK11" s="193">
        <f>[2]Р2!E93</f>
        <v>0</v>
      </c>
      <c r="FL11" s="193">
        <f>[2]Р2!F93</f>
        <v>0</v>
      </c>
      <c r="FM11" s="193">
        <f>[2]Р2!G93</f>
        <v>0</v>
      </c>
      <c r="FN11" s="193">
        <f>[2]Р2!H93</f>
        <v>0</v>
      </c>
      <c r="FO11" s="193">
        <f>[2]Р2!I93</f>
        <v>0</v>
      </c>
      <c r="FP11" s="193">
        <f>[2]Р2!J93</f>
        <v>0</v>
      </c>
      <c r="FQ11" s="193">
        <f>[2]Р2!FG$75</f>
        <v>0</v>
      </c>
      <c r="FR11" s="237">
        <f t="shared" si="21"/>
        <v>0</v>
      </c>
      <c r="FS11" s="193">
        <f>[2]Р2!D95</f>
        <v>0</v>
      </c>
      <c r="FT11" s="193">
        <f>[2]Р2!E95</f>
        <v>0</v>
      </c>
      <c r="FU11" s="193">
        <f>[2]Р2!F95</f>
        <v>0</v>
      </c>
      <c r="FV11" s="193">
        <f>[2]Р2!G95</f>
        <v>0</v>
      </c>
      <c r="FW11" s="193">
        <f>[2]Р2!H95</f>
        <v>0</v>
      </c>
      <c r="FX11" s="193">
        <f>[2]Р2!I95</f>
        <v>0</v>
      </c>
      <c r="FY11" s="193">
        <f>[2]Р2!J95</f>
        <v>0</v>
      </c>
      <c r="FZ11" s="193">
        <f>[2]Р2!K95</f>
        <v>0</v>
      </c>
      <c r="GA11" s="237">
        <f t="shared" si="22"/>
        <v>0</v>
      </c>
      <c r="GB11" s="193">
        <f>[2]Р2!D96</f>
        <v>0</v>
      </c>
      <c r="GC11" s="193">
        <f>[2]Р2!E96</f>
        <v>0</v>
      </c>
      <c r="GD11" s="193">
        <f>[2]Р2!F96</f>
        <v>0</v>
      </c>
      <c r="GE11" s="193">
        <f>[2]Р2!G96</f>
        <v>0</v>
      </c>
      <c r="GF11" s="193">
        <f>[2]Р2!H96</f>
        <v>0</v>
      </c>
      <c r="GG11" s="193">
        <f>[2]Р2!I96</f>
        <v>0</v>
      </c>
      <c r="GH11" s="193">
        <f>[2]Р2!J96</f>
        <v>0</v>
      </c>
      <c r="GI11" s="193">
        <f>[2]Р2!K96</f>
        <v>0</v>
      </c>
      <c r="GJ11" s="237">
        <f t="shared" si="1"/>
        <v>0</v>
      </c>
      <c r="GK11" s="193">
        <f>[2]Р2!D102</f>
        <v>0</v>
      </c>
      <c r="GL11" s="193">
        <f>[2]Р2!E102</f>
        <v>0</v>
      </c>
      <c r="GM11" s="193">
        <f>[2]Р2!F102</f>
        <v>0</v>
      </c>
      <c r="GN11" s="193">
        <f>[2]Р2!G102</f>
        <v>0</v>
      </c>
      <c r="GO11" s="193">
        <f>[2]Р2!H102</f>
        <v>0</v>
      </c>
      <c r="GP11" s="193">
        <f>[2]Р2!I102</f>
        <v>0</v>
      </c>
      <c r="GQ11" s="193">
        <f>[2]Р2!J102</f>
        <v>0</v>
      </c>
      <c r="GR11" s="193">
        <f>[2]Р2!K102</f>
        <v>0</v>
      </c>
      <c r="GS11" s="237">
        <f t="shared" si="23"/>
        <v>0</v>
      </c>
      <c r="GT11" s="237">
        <f>[2]Р2!D$104</f>
        <v>0</v>
      </c>
      <c r="GU11" s="237">
        <f>[2]Р2!E$104</f>
        <v>0</v>
      </c>
      <c r="GV11" s="237">
        <f>[2]Р2!F$104</f>
        <v>0</v>
      </c>
      <c r="GW11" s="237">
        <f>[2]Р2!G$104</f>
        <v>0</v>
      </c>
      <c r="GX11" s="237">
        <f>[2]Р2!H$104</f>
        <v>0</v>
      </c>
      <c r="GY11" s="237">
        <f>[2]Р2!I$104</f>
        <v>0</v>
      </c>
      <c r="GZ11" s="237">
        <f>[2]Р2!J$104</f>
        <v>0</v>
      </c>
      <c r="HA11" s="237">
        <f>[2]Р2!K$104</f>
        <v>0</v>
      </c>
      <c r="HB11" s="237">
        <f t="shared" si="24"/>
        <v>0</v>
      </c>
      <c r="HC11" s="193">
        <f>[2]Р2!D105</f>
        <v>0</v>
      </c>
      <c r="HD11" s="193">
        <f>[2]Р2!E105</f>
        <v>0</v>
      </c>
      <c r="HE11" s="193">
        <f>[2]Р2!F105</f>
        <v>0</v>
      </c>
      <c r="HF11" s="193">
        <f>[2]Р2!G105</f>
        <v>0</v>
      </c>
      <c r="HG11" s="193">
        <f>[2]Р2!H105</f>
        <v>0</v>
      </c>
      <c r="HH11" s="193">
        <f>[2]Р2!I105</f>
        <v>0</v>
      </c>
      <c r="HI11" s="193">
        <f>[2]Р2!J105</f>
        <v>0</v>
      </c>
      <c r="HJ11" s="193">
        <f>[2]Р2!K105</f>
        <v>0</v>
      </c>
      <c r="HK11" s="237">
        <f t="shared" si="2"/>
        <v>0</v>
      </c>
      <c r="HL11" s="239"/>
      <c r="HM11" s="239"/>
      <c r="HN11" s="249"/>
      <c r="HO11" s="250"/>
      <c r="HP11" s="250"/>
      <c r="HQ11" s="251"/>
      <c r="HR11" s="252"/>
      <c r="HS11" s="253"/>
    </row>
    <row r="12" spans="1:265" s="254" customFormat="1" x14ac:dyDescent="0.25">
      <c r="A12" s="247">
        <v>3</v>
      </c>
      <c r="B12" s="248" t="s">
        <v>131</v>
      </c>
      <c r="C12" s="237">
        <f t="shared" si="3"/>
        <v>311</v>
      </c>
      <c r="D12" s="237">
        <f t="shared" si="4"/>
        <v>8</v>
      </c>
      <c r="E12" s="237">
        <f t="shared" si="4"/>
        <v>67</v>
      </c>
      <c r="F12" s="237">
        <f t="shared" si="4"/>
        <v>0</v>
      </c>
      <c r="G12" s="237">
        <f t="shared" si="4"/>
        <v>0</v>
      </c>
      <c r="H12" s="237">
        <f t="shared" si="4"/>
        <v>84</v>
      </c>
      <c r="I12" s="237">
        <f t="shared" si="4"/>
        <v>152</v>
      </c>
      <c r="J12" s="237">
        <f t="shared" si="4"/>
        <v>0</v>
      </c>
      <c r="K12" s="237">
        <f t="shared" si="4"/>
        <v>0</v>
      </c>
      <c r="L12" s="237">
        <f t="shared" si="25"/>
        <v>26718252</v>
      </c>
      <c r="M12" s="193">
        <f>[2]Р3!D$71</f>
        <v>0</v>
      </c>
      <c r="N12" s="193">
        <f>[2]Р3!E$71</f>
        <v>0</v>
      </c>
      <c r="O12" s="193">
        <f>[2]Р3!F$71</f>
        <v>0</v>
      </c>
      <c r="P12" s="193">
        <f>[2]Р3!G$71</f>
        <v>0</v>
      </c>
      <c r="Q12" s="193">
        <f>[2]Р3!H$71</f>
        <v>0</v>
      </c>
      <c r="R12" s="193">
        <f>[2]Р3!I$71</f>
        <v>2</v>
      </c>
      <c r="S12" s="193">
        <f>[2]Р3!J$71</f>
        <v>0</v>
      </c>
      <c r="T12" s="193">
        <f>[2]Р3!K$71</f>
        <v>0</v>
      </c>
      <c r="U12" s="237">
        <f t="shared" si="5"/>
        <v>166128</v>
      </c>
      <c r="V12" s="193">
        <f>[2]Р3!D$72</f>
        <v>0</v>
      </c>
      <c r="W12" s="193">
        <f>[2]Р3!E$72</f>
        <v>0</v>
      </c>
      <c r="X12" s="193">
        <f>[2]Р3!F$72</f>
        <v>0</v>
      </c>
      <c r="Y12" s="193">
        <f>[2]Р3!G$72</f>
        <v>0</v>
      </c>
      <c r="Z12" s="193">
        <f>[2]Р3!H$72</f>
        <v>0</v>
      </c>
      <c r="AA12" s="193">
        <f>[2]Р3!I$72</f>
        <v>0</v>
      </c>
      <c r="AB12" s="193">
        <f>[2]Р3!J$72</f>
        <v>0</v>
      </c>
      <c r="AC12" s="193">
        <f>[2]Р3!K$72</f>
        <v>0</v>
      </c>
      <c r="AD12" s="237">
        <f t="shared" si="6"/>
        <v>0</v>
      </c>
      <c r="AE12" s="193">
        <f>[2]Р3!D$73</f>
        <v>0</v>
      </c>
      <c r="AF12" s="193">
        <f>[2]Р3!E$73</f>
        <v>0</v>
      </c>
      <c r="AG12" s="193">
        <f>[2]Р3!F$73</f>
        <v>0</v>
      </c>
      <c r="AH12" s="193">
        <f>[2]Р3!G$73</f>
        <v>0</v>
      </c>
      <c r="AI12" s="193">
        <f>[2]Р3!H$73</f>
        <v>0</v>
      </c>
      <c r="AJ12" s="193">
        <f>[2]Р3!I$73</f>
        <v>1</v>
      </c>
      <c r="AK12" s="193">
        <f>[2]Р3!J$73</f>
        <v>0</v>
      </c>
      <c r="AL12" s="193">
        <f>[2]Р3!K$73</f>
        <v>0</v>
      </c>
      <c r="AM12" s="237">
        <f t="shared" si="7"/>
        <v>103260</v>
      </c>
      <c r="AN12" s="193">
        <f>[2]Р3!D$74</f>
        <v>0</v>
      </c>
      <c r="AO12" s="193">
        <f>[2]Р3!E$74</f>
        <v>0</v>
      </c>
      <c r="AP12" s="193">
        <f>[2]Р3!F$74</f>
        <v>0</v>
      </c>
      <c r="AQ12" s="193">
        <f>[2]Р3!G$74</f>
        <v>0</v>
      </c>
      <c r="AR12" s="193">
        <f>[2]Р3!H$74</f>
        <v>0</v>
      </c>
      <c r="AS12" s="193">
        <f>[2]Р3!I$74</f>
        <v>0</v>
      </c>
      <c r="AT12" s="193">
        <f>[2]Р3!J$74</f>
        <v>0</v>
      </c>
      <c r="AU12" s="193">
        <f>[2]Р3!K$74</f>
        <v>0</v>
      </c>
      <c r="AV12" s="237">
        <f t="shared" si="8"/>
        <v>0</v>
      </c>
      <c r="AW12" s="193">
        <f>[2]Р3!D$75</f>
        <v>0</v>
      </c>
      <c r="AX12" s="193">
        <f>[2]Р3!E$75</f>
        <v>0</v>
      </c>
      <c r="AY12" s="193">
        <f>[2]Р3!F$75</f>
        <v>0</v>
      </c>
      <c r="AZ12" s="193">
        <f>[2]Р3!G$75</f>
        <v>0</v>
      </c>
      <c r="BA12" s="193">
        <f>[2]Р3!H$75</f>
        <v>0</v>
      </c>
      <c r="BB12" s="193">
        <f>[2]Р3!I$75</f>
        <v>0</v>
      </c>
      <c r="BC12" s="193">
        <f>[2]Р3!J$75</f>
        <v>0</v>
      </c>
      <c r="BD12" s="193">
        <f>[2]Р3!K$75</f>
        <v>0</v>
      </c>
      <c r="BE12" s="237">
        <f t="shared" si="9"/>
        <v>0</v>
      </c>
      <c r="BF12" s="193">
        <f>[2]Р3!D$76</f>
        <v>5</v>
      </c>
      <c r="BG12" s="193">
        <f>[2]Р3!E$76</f>
        <v>49</v>
      </c>
      <c r="BH12" s="193">
        <f>[2]Р3!F$76</f>
        <v>0</v>
      </c>
      <c r="BI12" s="193">
        <f>[2]Р3!G$76</f>
        <v>0</v>
      </c>
      <c r="BJ12" s="193">
        <f>[2]Р3!H$76</f>
        <v>79</v>
      </c>
      <c r="BK12" s="193">
        <f>[2]Р3!I$76</f>
        <v>132</v>
      </c>
      <c r="BL12" s="193">
        <f>[2]Р3!J$76</f>
        <v>0</v>
      </c>
      <c r="BM12" s="193">
        <f>[2]Р3!K$76</f>
        <v>0</v>
      </c>
      <c r="BN12" s="237">
        <f t="shared" si="10"/>
        <v>18782448</v>
      </c>
      <c r="BO12" s="193">
        <f>[2]Р3!D$77</f>
        <v>0</v>
      </c>
      <c r="BP12" s="193">
        <f>[2]Р3!E$77</f>
        <v>0</v>
      </c>
      <c r="BQ12" s="193">
        <f>[2]Р3!F$77</f>
        <v>0</v>
      </c>
      <c r="BR12" s="193">
        <f>[2]Р3!G$77</f>
        <v>0</v>
      </c>
      <c r="BS12" s="193">
        <f>[2]Р3!H$77</f>
        <v>0</v>
      </c>
      <c r="BT12" s="193">
        <f>[2]Р3!I$77</f>
        <v>0</v>
      </c>
      <c r="BU12" s="193">
        <f>[2]Р3!J$77</f>
        <v>0</v>
      </c>
      <c r="BV12" s="193">
        <f>[2]Р3!K$77</f>
        <v>0</v>
      </c>
      <c r="BW12" s="237">
        <f t="shared" si="11"/>
        <v>0</v>
      </c>
      <c r="BX12" s="193">
        <f>[2]Р3!D$78</f>
        <v>0</v>
      </c>
      <c r="BY12" s="193">
        <f>[2]Р3!E$78</f>
        <v>0</v>
      </c>
      <c r="BZ12" s="193">
        <f>[2]Р3!F$78</f>
        <v>0</v>
      </c>
      <c r="CA12" s="193">
        <f>[2]Р3!G$78</f>
        <v>0</v>
      </c>
      <c r="CB12" s="193">
        <f>[2]Р3!H$78</f>
        <v>0</v>
      </c>
      <c r="CC12" s="193">
        <f>[2]Р3!I$78</f>
        <v>0</v>
      </c>
      <c r="CD12" s="193">
        <f>[2]Р3!J$78</f>
        <v>0</v>
      </c>
      <c r="CE12" s="193">
        <f>[2]Р3!K$78</f>
        <v>0</v>
      </c>
      <c r="CF12" s="237">
        <f t="shared" si="0"/>
        <v>0</v>
      </c>
      <c r="CG12" s="193">
        <f>[2]Р3!D79</f>
        <v>0</v>
      </c>
      <c r="CH12" s="193">
        <f>[2]Р3!E79</f>
        <v>0</v>
      </c>
      <c r="CI12" s="193">
        <f>[2]Р3!F79</f>
        <v>0</v>
      </c>
      <c r="CJ12" s="193">
        <f>[2]Р3!G79</f>
        <v>0</v>
      </c>
      <c r="CK12" s="193">
        <f>[2]Р3!H79</f>
        <v>0</v>
      </c>
      <c r="CL12" s="193">
        <f>[2]Р3!I79</f>
        <v>0</v>
      </c>
      <c r="CM12" s="193">
        <f>[2]Р3!J79</f>
        <v>0</v>
      </c>
      <c r="CN12" s="193">
        <f>[2]Р3!K79</f>
        <v>0</v>
      </c>
      <c r="CO12" s="237">
        <f t="shared" si="12"/>
        <v>0</v>
      </c>
      <c r="CP12" s="193">
        <f>[2]Р3!D80</f>
        <v>0</v>
      </c>
      <c r="CQ12" s="193">
        <f>[2]Р3!E80</f>
        <v>0</v>
      </c>
      <c r="CR12" s="193">
        <f>[2]Р3!F80</f>
        <v>0</v>
      </c>
      <c r="CS12" s="193">
        <f>[2]Р3!G80</f>
        <v>0</v>
      </c>
      <c r="CT12" s="193">
        <f>[2]Р3!H80</f>
        <v>0</v>
      </c>
      <c r="CU12" s="193">
        <f>[2]Р3!I80</f>
        <v>0</v>
      </c>
      <c r="CV12" s="193">
        <f>[2]Р3!J80</f>
        <v>0</v>
      </c>
      <c r="CW12" s="193">
        <f>[2]Р3!K80</f>
        <v>0</v>
      </c>
      <c r="CX12" s="237">
        <f t="shared" si="13"/>
        <v>0</v>
      </c>
      <c r="CY12" s="193">
        <f>[2]Р3!D81</f>
        <v>0</v>
      </c>
      <c r="CZ12" s="193">
        <f>[2]Р3!E81</f>
        <v>0</v>
      </c>
      <c r="DA12" s="193">
        <f>[2]Р3!F81</f>
        <v>0</v>
      </c>
      <c r="DB12" s="193">
        <f>[2]Р3!G81</f>
        <v>0</v>
      </c>
      <c r="DC12" s="193">
        <f>[2]Р3!H81</f>
        <v>0</v>
      </c>
      <c r="DD12" s="193">
        <f>[2]Р3!I81</f>
        <v>0</v>
      </c>
      <c r="DE12" s="193">
        <f>[2]Р3!J81</f>
        <v>0</v>
      </c>
      <c r="DF12" s="193">
        <f>[2]Р3!K81</f>
        <v>0</v>
      </c>
      <c r="DG12" s="237">
        <f t="shared" si="14"/>
        <v>0</v>
      </c>
      <c r="DH12" s="193">
        <f>[2]Р3!D82</f>
        <v>0</v>
      </c>
      <c r="DI12" s="193">
        <f>[2]Р3!E82</f>
        <v>0</v>
      </c>
      <c r="DJ12" s="193">
        <f>[2]Р3!F82</f>
        <v>0</v>
      </c>
      <c r="DK12" s="193">
        <f>[2]Р3!G82</f>
        <v>0</v>
      </c>
      <c r="DL12" s="193">
        <f>[2]Р3!H82</f>
        <v>0</v>
      </c>
      <c r="DM12" s="193">
        <f>[2]Р3!I82</f>
        <v>0</v>
      </c>
      <c r="DN12" s="193">
        <f>[2]Р3!J82</f>
        <v>0</v>
      </c>
      <c r="DO12" s="193">
        <f>[2]Р3!K82</f>
        <v>0</v>
      </c>
      <c r="DP12" s="237">
        <f t="shared" si="15"/>
        <v>0</v>
      </c>
      <c r="DQ12" s="193">
        <f>[2]Р3!D83</f>
        <v>0</v>
      </c>
      <c r="DR12" s="193">
        <f>[2]Р3!E83</f>
        <v>0</v>
      </c>
      <c r="DS12" s="193">
        <f>[2]Р3!F83</f>
        <v>0</v>
      </c>
      <c r="DT12" s="193">
        <f>[2]Р3!G83</f>
        <v>0</v>
      </c>
      <c r="DU12" s="193">
        <f>[2]Р3!H83</f>
        <v>0</v>
      </c>
      <c r="DV12" s="193">
        <f>[2]Р3!I83</f>
        <v>0</v>
      </c>
      <c r="DW12" s="193">
        <f>[2]Р3!J83</f>
        <v>0</v>
      </c>
      <c r="DX12" s="193">
        <f>[2]Р3!K83</f>
        <v>0</v>
      </c>
      <c r="DY12" s="237">
        <f t="shared" si="16"/>
        <v>0</v>
      </c>
      <c r="DZ12" s="193">
        <f>[2]Р3!D84</f>
        <v>0</v>
      </c>
      <c r="EA12" s="193">
        <f>[2]Р3!E84</f>
        <v>0</v>
      </c>
      <c r="EB12" s="193">
        <f>[2]Р3!F84</f>
        <v>0</v>
      </c>
      <c r="EC12" s="193">
        <f>[2]Р3!G84</f>
        <v>0</v>
      </c>
      <c r="ED12" s="193">
        <f>[2]Р3!H84</f>
        <v>0</v>
      </c>
      <c r="EE12" s="193">
        <f>[2]Р3!I84</f>
        <v>0</v>
      </c>
      <c r="EF12" s="193">
        <f>[2]Р3!J84</f>
        <v>0</v>
      </c>
      <c r="EG12" s="193">
        <f>[2]Р3!K84</f>
        <v>0</v>
      </c>
      <c r="EH12" s="237">
        <f t="shared" si="17"/>
        <v>0</v>
      </c>
      <c r="EI12" s="193">
        <f>[2]Р3!D85</f>
        <v>0</v>
      </c>
      <c r="EJ12" s="193">
        <f>[2]Р3!E85</f>
        <v>0</v>
      </c>
      <c r="EK12" s="193">
        <f>[2]Р3!F85</f>
        <v>0</v>
      </c>
      <c r="EL12" s="193">
        <f>[2]Р3!G85</f>
        <v>0</v>
      </c>
      <c r="EM12" s="193">
        <f>[2]Р3!H85</f>
        <v>1</v>
      </c>
      <c r="EN12" s="193">
        <f>[2]Р3!I85</f>
        <v>0</v>
      </c>
      <c r="EO12" s="193">
        <f>[2]Р3!J85</f>
        <v>0</v>
      </c>
      <c r="EP12" s="193">
        <f>[2]Р3!K85</f>
        <v>0</v>
      </c>
      <c r="EQ12" s="237">
        <f t="shared" si="18"/>
        <v>161700</v>
      </c>
      <c r="ER12" s="193">
        <f>[2]Р3!D86</f>
        <v>0</v>
      </c>
      <c r="ES12" s="193">
        <f>[2]Р3!E86</f>
        <v>0</v>
      </c>
      <c r="ET12" s="193">
        <f>[2]Р3!F86</f>
        <v>0</v>
      </c>
      <c r="EU12" s="193">
        <f>[2]Р3!G86</f>
        <v>0</v>
      </c>
      <c r="EV12" s="193">
        <f>[2]Р3!H86</f>
        <v>0</v>
      </c>
      <c r="EW12" s="193">
        <f>[2]Р3!I86</f>
        <v>0</v>
      </c>
      <c r="EX12" s="193">
        <f>[2]Р3!J86</f>
        <v>0</v>
      </c>
      <c r="EY12" s="193">
        <f>[2]Р3!K86</f>
        <v>0</v>
      </c>
      <c r="EZ12" s="237">
        <f t="shared" si="19"/>
        <v>0</v>
      </c>
      <c r="FA12" s="193">
        <f>[2]Р3!D91</f>
        <v>0</v>
      </c>
      <c r="FB12" s="193">
        <f>[2]Р3!E91</f>
        <v>0</v>
      </c>
      <c r="FC12" s="193">
        <f>[2]Р3!F91</f>
        <v>0</v>
      </c>
      <c r="FD12" s="193">
        <f>[2]Р3!G91</f>
        <v>0</v>
      </c>
      <c r="FE12" s="193">
        <f>[2]Р3!H91</f>
        <v>0</v>
      </c>
      <c r="FF12" s="193">
        <f>[2]Р3!I91</f>
        <v>0</v>
      </c>
      <c r="FG12" s="193">
        <f>[2]Р3!J91</f>
        <v>0</v>
      </c>
      <c r="FH12" s="193">
        <f>[2]Р3!K91</f>
        <v>0</v>
      </c>
      <c r="FI12" s="237">
        <f t="shared" si="20"/>
        <v>0</v>
      </c>
      <c r="FJ12" s="193">
        <f>[2]Р3!D93</f>
        <v>0</v>
      </c>
      <c r="FK12" s="193">
        <f>[2]Р3!E93</f>
        <v>0</v>
      </c>
      <c r="FL12" s="193">
        <f>[2]Р3!F93</f>
        <v>0</v>
      </c>
      <c r="FM12" s="193">
        <f>[2]Р3!G93</f>
        <v>0</v>
      </c>
      <c r="FN12" s="193">
        <f>[2]Р3!H93</f>
        <v>0</v>
      </c>
      <c r="FO12" s="193">
        <f>[2]Р3!I93</f>
        <v>0</v>
      </c>
      <c r="FP12" s="193">
        <f>[2]Р3!J93</f>
        <v>0</v>
      </c>
      <c r="FQ12" s="193">
        <f>[2]Р3!FG$75</f>
        <v>0</v>
      </c>
      <c r="FR12" s="237">
        <f t="shared" si="21"/>
        <v>0</v>
      </c>
      <c r="FS12" s="193">
        <f>[2]Р3!D95</f>
        <v>0</v>
      </c>
      <c r="FT12" s="193">
        <f>[2]Р3!E95</f>
        <v>0</v>
      </c>
      <c r="FU12" s="193">
        <f>[2]Р3!F95</f>
        <v>0</v>
      </c>
      <c r="FV12" s="193">
        <f>[2]Р3!G95</f>
        <v>0</v>
      </c>
      <c r="FW12" s="193">
        <f>[2]Р3!H95</f>
        <v>0</v>
      </c>
      <c r="FX12" s="193">
        <f>[2]Р3!I95</f>
        <v>0</v>
      </c>
      <c r="FY12" s="193">
        <f>[2]Р3!J95</f>
        <v>0</v>
      </c>
      <c r="FZ12" s="193">
        <f>[2]Р3!K95</f>
        <v>0</v>
      </c>
      <c r="GA12" s="237">
        <f t="shared" si="22"/>
        <v>0</v>
      </c>
      <c r="GB12" s="193">
        <f>[2]Р3!D96</f>
        <v>3</v>
      </c>
      <c r="GC12" s="193">
        <f>[2]Р3!E96</f>
        <v>18</v>
      </c>
      <c r="GD12" s="193">
        <f>[2]Р3!F96</f>
        <v>0</v>
      </c>
      <c r="GE12" s="193">
        <f>[2]Р3!G96</f>
        <v>0</v>
      </c>
      <c r="GF12" s="193">
        <f>[2]Р3!H96</f>
        <v>4</v>
      </c>
      <c r="GG12" s="193">
        <f>[2]Р3!I96</f>
        <v>17</v>
      </c>
      <c r="GH12" s="193">
        <f>[2]Р3!J96</f>
        <v>0</v>
      </c>
      <c r="GI12" s="193">
        <f>[2]Р3!K96</f>
        <v>0</v>
      </c>
      <c r="GJ12" s="237">
        <f t="shared" si="1"/>
        <v>7504716</v>
      </c>
      <c r="GK12" s="193">
        <f>[2]Р3!D102</f>
        <v>0</v>
      </c>
      <c r="GL12" s="193">
        <f>[2]Р3!E102</f>
        <v>0</v>
      </c>
      <c r="GM12" s="193">
        <f>[2]Р3!F102</f>
        <v>0</v>
      </c>
      <c r="GN12" s="193">
        <f>[2]Р3!G102</f>
        <v>0</v>
      </c>
      <c r="GO12" s="193">
        <f>[2]Р3!H102</f>
        <v>0</v>
      </c>
      <c r="GP12" s="193">
        <f>[2]Р3!I102</f>
        <v>0</v>
      </c>
      <c r="GQ12" s="193">
        <f>[2]Р3!J102</f>
        <v>0</v>
      </c>
      <c r="GR12" s="193">
        <f>[2]Р3!K102</f>
        <v>0</v>
      </c>
      <c r="GS12" s="237">
        <f t="shared" si="23"/>
        <v>0</v>
      </c>
      <c r="GT12" s="237">
        <f>[2]Р3!D$104</f>
        <v>0</v>
      </c>
      <c r="GU12" s="237">
        <f>[2]Р3!E$104</f>
        <v>0</v>
      </c>
      <c r="GV12" s="237">
        <f>[2]Р3!F$104</f>
        <v>0</v>
      </c>
      <c r="GW12" s="237">
        <f>[2]Р3!G$104</f>
        <v>0</v>
      </c>
      <c r="GX12" s="237">
        <f>[2]Р3!H$104</f>
        <v>0</v>
      </c>
      <c r="GY12" s="237">
        <f>[2]Р3!I$104</f>
        <v>0</v>
      </c>
      <c r="GZ12" s="237">
        <f>[2]Р3!J$104</f>
        <v>0</v>
      </c>
      <c r="HA12" s="237">
        <f>[2]Р3!K$104</f>
        <v>0</v>
      </c>
      <c r="HB12" s="237">
        <f t="shared" si="24"/>
        <v>0</v>
      </c>
      <c r="HC12" s="193">
        <f>[2]Р3!D105</f>
        <v>0</v>
      </c>
      <c r="HD12" s="193">
        <f>[2]Р3!E105</f>
        <v>0</v>
      </c>
      <c r="HE12" s="193">
        <f>[2]Р3!F105</f>
        <v>0</v>
      </c>
      <c r="HF12" s="193">
        <f>[2]Р3!G105</f>
        <v>0</v>
      </c>
      <c r="HG12" s="193">
        <f>[2]Р3!H105</f>
        <v>0</v>
      </c>
      <c r="HH12" s="193">
        <f>[2]Р3!I105</f>
        <v>0</v>
      </c>
      <c r="HI12" s="193">
        <f>[2]Р3!J105</f>
        <v>0</v>
      </c>
      <c r="HJ12" s="193">
        <f>[2]Р3!K105</f>
        <v>0</v>
      </c>
      <c r="HK12" s="237">
        <f t="shared" si="2"/>
        <v>0</v>
      </c>
      <c r="HL12" s="239"/>
      <c r="HM12" s="239"/>
      <c r="HN12" s="249"/>
      <c r="HO12" s="250"/>
      <c r="HP12" s="250"/>
      <c r="HQ12" s="251"/>
      <c r="HR12" s="252"/>
      <c r="HS12" s="253"/>
    </row>
    <row r="13" spans="1:265" s="254" customFormat="1" x14ac:dyDescent="0.25">
      <c r="A13" s="247">
        <v>4</v>
      </c>
      <c r="B13" s="248" t="s">
        <v>132</v>
      </c>
      <c r="C13" s="237">
        <f t="shared" si="3"/>
        <v>291</v>
      </c>
      <c r="D13" s="237">
        <f>M13+V13+AE13+AN13+AW13+BF13+BO13+BX13+CG13+CP13+CY13+DH13+DQ13+DZ13+EI13+ER13+FA13+FJ13+FS13+GB13+GK13+HC13+GT13</f>
        <v>0</v>
      </c>
      <c r="E13" s="237">
        <f t="shared" si="4"/>
        <v>28</v>
      </c>
      <c r="F13" s="237">
        <f t="shared" si="4"/>
        <v>0</v>
      </c>
      <c r="G13" s="237">
        <f t="shared" si="4"/>
        <v>0</v>
      </c>
      <c r="H13" s="237">
        <f t="shared" si="4"/>
        <v>239</v>
      </c>
      <c r="I13" s="237">
        <f t="shared" si="4"/>
        <v>24</v>
      </c>
      <c r="J13" s="237">
        <f t="shared" si="4"/>
        <v>0</v>
      </c>
      <c r="K13" s="237">
        <f t="shared" si="4"/>
        <v>0</v>
      </c>
      <c r="L13" s="237">
        <f t="shared" si="25"/>
        <v>34738032</v>
      </c>
      <c r="M13" s="193">
        <f>[2]Р4!D$71</f>
        <v>0</v>
      </c>
      <c r="N13" s="193">
        <f>[2]Р4!E$71</f>
        <v>0</v>
      </c>
      <c r="O13" s="193">
        <f>[2]Р4!F$71</f>
        <v>0</v>
      </c>
      <c r="P13" s="193">
        <f>[2]Р4!G$71</f>
        <v>0</v>
      </c>
      <c r="Q13" s="193">
        <f>[2]Р4!H$71</f>
        <v>0</v>
      </c>
      <c r="R13" s="193">
        <f>[2]Р4!I$71</f>
        <v>0</v>
      </c>
      <c r="S13" s="193">
        <f>[2]Р4!J$71</f>
        <v>0</v>
      </c>
      <c r="T13" s="193">
        <f>[2]Р4!K$71</f>
        <v>0</v>
      </c>
      <c r="U13" s="237">
        <f t="shared" si="5"/>
        <v>0</v>
      </c>
      <c r="V13" s="193">
        <f>[2]Р4!D$72</f>
        <v>0</v>
      </c>
      <c r="W13" s="193">
        <f>[2]Р4!E$72</f>
        <v>0</v>
      </c>
      <c r="X13" s="193">
        <f>[2]Р4!F$72</f>
        <v>0</v>
      </c>
      <c r="Y13" s="193">
        <f>[2]Р4!G$72</f>
        <v>0</v>
      </c>
      <c r="Z13" s="193">
        <f>[2]Р4!H$72</f>
        <v>0</v>
      </c>
      <c r="AA13" s="193">
        <f>[2]Р4!I$72</f>
        <v>0</v>
      </c>
      <c r="AB13" s="193">
        <f>[2]Р4!J$72</f>
        <v>0</v>
      </c>
      <c r="AC13" s="193">
        <f>[2]Р4!K$72</f>
        <v>0</v>
      </c>
      <c r="AD13" s="237">
        <f t="shared" si="6"/>
        <v>0</v>
      </c>
      <c r="AE13" s="193">
        <f>[2]Р4!D$73</f>
        <v>0</v>
      </c>
      <c r="AF13" s="193">
        <f>[2]Р4!E$73</f>
        <v>0</v>
      </c>
      <c r="AG13" s="193">
        <f>[2]Р4!F$73</f>
        <v>0</v>
      </c>
      <c r="AH13" s="193">
        <f>[2]Р4!G$73</f>
        <v>0</v>
      </c>
      <c r="AI13" s="193">
        <f>[2]Р4!H$73</f>
        <v>0</v>
      </c>
      <c r="AJ13" s="193">
        <f>[2]Р4!I$73</f>
        <v>0</v>
      </c>
      <c r="AK13" s="193">
        <f>[2]Р4!J$73</f>
        <v>0</v>
      </c>
      <c r="AL13" s="193">
        <f>[2]Р4!K$73</f>
        <v>0</v>
      </c>
      <c r="AM13" s="237">
        <f t="shared" si="7"/>
        <v>0</v>
      </c>
      <c r="AN13" s="193">
        <f>[2]Р4!D$74</f>
        <v>0</v>
      </c>
      <c r="AO13" s="193">
        <f>[2]Р4!E$74</f>
        <v>0</v>
      </c>
      <c r="AP13" s="193">
        <f>[2]Р4!F$74</f>
        <v>0</v>
      </c>
      <c r="AQ13" s="193">
        <f>[2]Р4!G$74</f>
        <v>0</v>
      </c>
      <c r="AR13" s="193">
        <f>[2]Р4!H$74</f>
        <v>54</v>
      </c>
      <c r="AS13" s="193">
        <f>[2]Р4!I$74</f>
        <v>0</v>
      </c>
      <c r="AT13" s="193">
        <f>[2]Р4!J$74</f>
        <v>0</v>
      </c>
      <c r="AU13" s="193">
        <f>[2]Р4!K$74</f>
        <v>0</v>
      </c>
      <c r="AV13" s="237">
        <f t="shared" si="8"/>
        <v>3043008</v>
      </c>
      <c r="AW13" s="193">
        <f>[2]Р4!D$75</f>
        <v>0</v>
      </c>
      <c r="AX13" s="193">
        <f>[2]Р4!E$75</f>
        <v>0</v>
      </c>
      <c r="AY13" s="193">
        <f>[2]Р4!F$75</f>
        <v>0</v>
      </c>
      <c r="AZ13" s="193">
        <f>[2]Р4!G$75</f>
        <v>0</v>
      </c>
      <c r="BA13" s="193">
        <f>[2]Р4!H$75</f>
        <v>2</v>
      </c>
      <c r="BB13" s="193">
        <f>[2]Р4!I$75</f>
        <v>0</v>
      </c>
      <c r="BC13" s="193">
        <f>[2]Р4!J$75</f>
        <v>0</v>
      </c>
      <c r="BD13" s="193">
        <f>[2]Р4!K$75</f>
        <v>0</v>
      </c>
      <c r="BE13" s="237">
        <f t="shared" si="9"/>
        <v>139560</v>
      </c>
      <c r="BF13" s="193">
        <f>[2]Р4!D$76</f>
        <v>0</v>
      </c>
      <c r="BG13" s="193">
        <f>[2]Р4!E$76</f>
        <v>10</v>
      </c>
      <c r="BH13" s="193">
        <f>[2]Р4!F$76</f>
        <v>0</v>
      </c>
      <c r="BI13" s="193">
        <f>[2]Р4!G$76</f>
        <v>0</v>
      </c>
      <c r="BJ13" s="193">
        <f>[2]Р4!H$76</f>
        <v>51</v>
      </c>
      <c r="BK13" s="193">
        <f>[2]Р4!I$76</f>
        <v>11</v>
      </c>
      <c r="BL13" s="193">
        <f>[2]Р4!J$76</f>
        <v>0</v>
      </c>
      <c r="BM13" s="193">
        <f>[2]Р4!K$76</f>
        <v>0</v>
      </c>
      <c r="BN13" s="237">
        <f t="shared" si="10"/>
        <v>4433736</v>
      </c>
      <c r="BO13" s="193">
        <f>[2]Р4!D$77</f>
        <v>0</v>
      </c>
      <c r="BP13" s="193">
        <f>[2]Р4!E$77</f>
        <v>0</v>
      </c>
      <c r="BQ13" s="193">
        <f>[2]Р4!F$77</f>
        <v>0</v>
      </c>
      <c r="BR13" s="193">
        <f>[2]Р4!G$77</f>
        <v>0</v>
      </c>
      <c r="BS13" s="193">
        <f>[2]Р4!H$77</f>
        <v>0</v>
      </c>
      <c r="BT13" s="193">
        <f>[2]Р4!I$77</f>
        <v>0</v>
      </c>
      <c r="BU13" s="193">
        <f>[2]Р4!J$77</f>
        <v>0</v>
      </c>
      <c r="BV13" s="193">
        <f>[2]Р4!K$77</f>
        <v>0</v>
      </c>
      <c r="BW13" s="237">
        <f t="shared" si="11"/>
        <v>0</v>
      </c>
      <c r="BX13" s="193">
        <f>[2]Р4!D$78</f>
        <v>0</v>
      </c>
      <c r="BY13" s="193">
        <f>[2]Р4!E$78</f>
        <v>0</v>
      </c>
      <c r="BZ13" s="193">
        <f>[2]Р4!F$78</f>
        <v>0</v>
      </c>
      <c r="CA13" s="193">
        <f>[2]Р4!G$78</f>
        <v>0</v>
      </c>
      <c r="CB13" s="193">
        <f>[2]Р4!H$78</f>
        <v>0</v>
      </c>
      <c r="CC13" s="193">
        <f>[2]Р4!I$78</f>
        <v>0</v>
      </c>
      <c r="CD13" s="193">
        <f>[2]Р4!J$78</f>
        <v>0</v>
      </c>
      <c r="CE13" s="193">
        <f>[2]Р4!K$78</f>
        <v>0</v>
      </c>
      <c r="CF13" s="237">
        <f t="shared" si="0"/>
        <v>0</v>
      </c>
      <c r="CG13" s="193">
        <f>[2]Р4!D79</f>
        <v>0</v>
      </c>
      <c r="CH13" s="193">
        <f>[2]Р4!E79</f>
        <v>0</v>
      </c>
      <c r="CI13" s="193">
        <f>[2]Р4!F79</f>
        <v>0</v>
      </c>
      <c r="CJ13" s="193">
        <f>[2]Р4!G79</f>
        <v>0</v>
      </c>
      <c r="CK13" s="193">
        <f>[2]Р4!H79</f>
        <v>0</v>
      </c>
      <c r="CL13" s="193">
        <f>[2]Р4!I79</f>
        <v>0</v>
      </c>
      <c r="CM13" s="193">
        <f>[2]Р4!J79</f>
        <v>0</v>
      </c>
      <c r="CN13" s="193">
        <f>[2]Р4!K79</f>
        <v>0</v>
      </c>
      <c r="CO13" s="237">
        <f t="shared" si="12"/>
        <v>0</v>
      </c>
      <c r="CP13" s="193">
        <f>[2]Р4!D80</f>
        <v>0</v>
      </c>
      <c r="CQ13" s="193">
        <f>[2]Р4!E80</f>
        <v>0</v>
      </c>
      <c r="CR13" s="193">
        <f>[2]Р4!F80</f>
        <v>0</v>
      </c>
      <c r="CS13" s="193">
        <f>[2]Р4!G80</f>
        <v>0</v>
      </c>
      <c r="CT13" s="193">
        <f>[2]Р4!H80</f>
        <v>0</v>
      </c>
      <c r="CU13" s="193">
        <f>[2]Р4!I80</f>
        <v>0</v>
      </c>
      <c r="CV13" s="193">
        <f>[2]Р4!J80</f>
        <v>0</v>
      </c>
      <c r="CW13" s="193">
        <f>[2]Р4!K80</f>
        <v>0</v>
      </c>
      <c r="CX13" s="237">
        <f t="shared" si="13"/>
        <v>0</v>
      </c>
      <c r="CY13" s="193">
        <f>[2]Р4!D81</f>
        <v>0</v>
      </c>
      <c r="CZ13" s="193">
        <f>[2]Р4!E81</f>
        <v>0</v>
      </c>
      <c r="DA13" s="193">
        <f>[2]Р4!F81</f>
        <v>0</v>
      </c>
      <c r="DB13" s="193">
        <f>[2]Р4!G81</f>
        <v>0</v>
      </c>
      <c r="DC13" s="193">
        <f>[2]Р4!H81</f>
        <v>0</v>
      </c>
      <c r="DD13" s="193">
        <f>[2]Р4!I81</f>
        <v>0</v>
      </c>
      <c r="DE13" s="193">
        <f>[2]Р4!J81</f>
        <v>0</v>
      </c>
      <c r="DF13" s="193">
        <f>[2]Р4!K81</f>
        <v>0</v>
      </c>
      <c r="DG13" s="237">
        <f t="shared" si="14"/>
        <v>0</v>
      </c>
      <c r="DH13" s="193">
        <f>[2]Р4!D82</f>
        <v>0</v>
      </c>
      <c r="DI13" s="193">
        <f>[2]Р4!E82</f>
        <v>0</v>
      </c>
      <c r="DJ13" s="193">
        <f>[2]Р4!F82</f>
        <v>0</v>
      </c>
      <c r="DK13" s="193">
        <f>[2]Р4!G82</f>
        <v>0</v>
      </c>
      <c r="DL13" s="193">
        <f>[2]Р4!H82</f>
        <v>0</v>
      </c>
      <c r="DM13" s="193">
        <f>[2]Р4!I82</f>
        <v>0</v>
      </c>
      <c r="DN13" s="193">
        <f>[2]Р4!J82</f>
        <v>0</v>
      </c>
      <c r="DO13" s="193">
        <f>[2]Р4!K82</f>
        <v>0</v>
      </c>
      <c r="DP13" s="237">
        <f t="shared" si="15"/>
        <v>0</v>
      </c>
      <c r="DQ13" s="193">
        <f>[2]Р4!D83</f>
        <v>0</v>
      </c>
      <c r="DR13" s="193">
        <f>[2]Р4!E83</f>
        <v>0</v>
      </c>
      <c r="DS13" s="193">
        <f>[2]Р4!F83</f>
        <v>0</v>
      </c>
      <c r="DT13" s="193">
        <f>[2]Р4!G83</f>
        <v>0</v>
      </c>
      <c r="DU13" s="193">
        <f>[2]Р4!H83</f>
        <v>28</v>
      </c>
      <c r="DV13" s="193">
        <f>[2]Р4!I83</f>
        <v>0</v>
      </c>
      <c r="DW13" s="193">
        <f>[2]Р4!J83</f>
        <v>0</v>
      </c>
      <c r="DX13" s="193">
        <f>[2]Р4!K83</f>
        <v>0</v>
      </c>
      <c r="DY13" s="237">
        <f t="shared" si="16"/>
        <v>4527600</v>
      </c>
      <c r="DZ13" s="193">
        <f>[2]Р4!D84</f>
        <v>0</v>
      </c>
      <c r="EA13" s="193">
        <f>[2]Р4!E84</f>
        <v>0</v>
      </c>
      <c r="EB13" s="193">
        <f>[2]Р4!F84</f>
        <v>0</v>
      </c>
      <c r="EC13" s="193">
        <f>[2]Р4!G84</f>
        <v>0</v>
      </c>
      <c r="ED13" s="193">
        <f>[2]Р4!H84</f>
        <v>0</v>
      </c>
      <c r="EE13" s="193">
        <f>[2]Р4!I84</f>
        <v>0</v>
      </c>
      <c r="EF13" s="193">
        <f>[2]Р4!J84</f>
        <v>0</v>
      </c>
      <c r="EG13" s="193">
        <f>[2]Р4!K84</f>
        <v>0</v>
      </c>
      <c r="EH13" s="237">
        <f t="shared" si="17"/>
        <v>0</v>
      </c>
      <c r="EI13" s="193">
        <f>[2]Р4!D85</f>
        <v>0</v>
      </c>
      <c r="EJ13" s="193">
        <f>[2]Р4!E85</f>
        <v>11</v>
      </c>
      <c r="EK13" s="193">
        <f>[2]Р4!F85</f>
        <v>0</v>
      </c>
      <c r="EL13" s="193">
        <f>[2]Р4!G85</f>
        <v>0</v>
      </c>
      <c r="EM13" s="193">
        <f>[2]Р4!H85</f>
        <v>83</v>
      </c>
      <c r="EN13" s="193">
        <f>[2]Р4!I85</f>
        <v>13</v>
      </c>
      <c r="EO13" s="193">
        <f>[2]Р4!J85</f>
        <v>0</v>
      </c>
      <c r="EP13" s="193">
        <f>[2]Р4!K85</f>
        <v>0</v>
      </c>
      <c r="EQ13" s="237">
        <f t="shared" si="18"/>
        <v>17962200</v>
      </c>
      <c r="ER13" s="193">
        <f>[2]Р4!D86</f>
        <v>0</v>
      </c>
      <c r="ES13" s="193">
        <f>[2]Р4!E86</f>
        <v>0</v>
      </c>
      <c r="ET13" s="193">
        <f>[2]Р4!F86</f>
        <v>0</v>
      </c>
      <c r="EU13" s="193">
        <f>[2]Р4!G86</f>
        <v>0</v>
      </c>
      <c r="EV13" s="193">
        <f>[2]Р4!H86</f>
        <v>0</v>
      </c>
      <c r="EW13" s="193">
        <f>[2]Р4!I86</f>
        <v>0</v>
      </c>
      <c r="EX13" s="193">
        <f>[2]Р4!J86</f>
        <v>0</v>
      </c>
      <c r="EY13" s="193">
        <f>[2]Р4!K86</f>
        <v>0</v>
      </c>
      <c r="EZ13" s="237">
        <f t="shared" si="19"/>
        <v>0</v>
      </c>
      <c r="FA13" s="193">
        <f>[2]Р4!D91</f>
        <v>0</v>
      </c>
      <c r="FB13" s="193">
        <f>[2]Р4!E91</f>
        <v>0</v>
      </c>
      <c r="FC13" s="193">
        <f>[2]Р4!F91</f>
        <v>0</v>
      </c>
      <c r="FD13" s="193">
        <f>[2]Р4!G91</f>
        <v>0</v>
      </c>
      <c r="FE13" s="193">
        <f>[2]Р4!H91</f>
        <v>0</v>
      </c>
      <c r="FF13" s="193">
        <f>[2]Р4!I91</f>
        <v>0</v>
      </c>
      <c r="FG13" s="193">
        <f>[2]Р4!J91</f>
        <v>0</v>
      </c>
      <c r="FH13" s="193">
        <f>[2]Р4!K91</f>
        <v>0</v>
      </c>
      <c r="FI13" s="237">
        <f t="shared" si="20"/>
        <v>0</v>
      </c>
      <c r="FJ13" s="193">
        <f>[2]Р4!D93</f>
        <v>0</v>
      </c>
      <c r="FK13" s="193">
        <f>[2]Р4!E93</f>
        <v>0</v>
      </c>
      <c r="FL13" s="193">
        <f>[2]Р4!F93</f>
        <v>0</v>
      </c>
      <c r="FM13" s="193">
        <f>[2]Р4!G93</f>
        <v>0</v>
      </c>
      <c r="FN13" s="193">
        <f>[2]Р4!H93</f>
        <v>0</v>
      </c>
      <c r="FO13" s="193">
        <f>[2]Р4!I93</f>
        <v>0</v>
      </c>
      <c r="FP13" s="193">
        <f>[2]Р4!J93</f>
        <v>0</v>
      </c>
      <c r="FQ13" s="193">
        <f>[2]Р4!FG$75</f>
        <v>0</v>
      </c>
      <c r="FR13" s="237">
        <f t="shared" si="21"/>
        <v>0</v>
      </c>
      <c r="FS13" s="193">
        <f>[2]Р4!D95</f>
        <v>0</v>
      </c>
      <c r="FT13" s="193">
        <f>[2]Р4!E95</f>
        <v>0</v>
      </c>
      <c r="FU13" s="193">
        <f>[2]Р4!F95</f>
        <v>0</v>
      </c>
      <c r="FV13" s="193">
        <f>[2]Р4!G95</f>
        <v>0</v>
      </c>
      <c r="FW13" s="193">
        <f>[2]Р4!H95</f>
        <v>2</v>
      </c>
      <c r="FX13" s="193">
        <f>[2]Р4!I95</f>
        <v>0</v>
      </c>
      <c r="FY13" s="193">
        <f>[2]Р4!J95</f>
        <v>0</v>
      </c>
      <c r="FZ13" s="193">
        <f>[2]Р4!K95</f>
        <v>0</v>
      </c>
      <c r="GA13" s="237">
        <f t="shared" si="22"/>
        <v>429744</v>
      </c>
      <c r="GB13" s="193">
        <f>[2]Р4!D96</f>
        <v>0</v>
      </c>
      <c r="GC13" s="193">
        <f>[2]Р4!E96</f>
        <v>7</v>
      </c>
      <c r="GD13" s="193">
        <f>[2]Р4!F96</f>
        <v>0</v>
      </c>
      <c r="GE13" s="193">
        <f>[2]Р4!G96</f>
        <v>0</v>
      </c>
      <c r="GF13" s="193">
        <f>[2]Р4!H96</f>
        <v>19</v>
      </c>
      <c r="GG13" s="193">
        <f>[2]Р4!I96</f>
        <v>0</v>
      </c>
      <c r="GH13" s="193">
        <f>[2]Р4!J96</f>
        <v>0</v>
      </c>
      <c r="GI13" s="193">
        <f>[2]Р4!K96</f>
        <v>0</v>
      </c>
      <c r="GJ13" s="237">
        <f t="shared" si="1"/>
        <v>4202184</v>
      </c>
      <c r="GK13" s="193">
        <f>[2]Р4!D102</f>
        <v>0</v>
      </c>
      <c r="GL13" s="193">
        <f>[2]Р4!E102</f>
        <v>0</v>
      </c>
      <c r="GM13" s="193">
        <f>[2]Р4!F102</f>
        <v>0</v>
      </c>
      <c r="GN13" s="193">
        <f>[2]Р4!G102</f>
        <v>0</v>
      </c>
      <c r="GO13" s="193">
        <f>[2]Р4!H102</f>
        <v>0</v>
      </c>
      <c r="GP13" s="193">
        <f>[2]Р4!I102</f>
        <v>0</v>
      </c>
      <c r="GQ13" s="193">
        <f>[2]Р4!J102</f>
        <v>0</v>
      </c>
      <c r="GR13" s="193">
        <f>[2]Р4!K102</f>
        <v>0</v>
      </c>
      <c r="GS13" s="237">
        <f t="shared" si="23"/>
        <v>0</v>
      </c>
      <c r="GT13" s="237">
        <f>[2]Р4!D$104</f>
        <v>0</v>
      </c>
      <c r="GU13" s="237">
        <f>[2]Р4!E$104</f>
        <v>0</v>
      </c>
      <c r="GV13" s="237">
        <f>[2]Р4!F$104</f>
        <v>0</v>
      </c>
      <c r="GW13" s="237">
        <f>[2]Р4!G$104</f>
        <v>0</v>
      </c>
      <c r="GX13" s="237">
        <f>[2]Р4!H$104</f>
        <v>0</v>
      </c>
      <c r="GY13" s="237">
        <f>[2]Р4!I$104</f>
        <v>0</v>
      </c>
      <c r="GZ13" s="237">
        <f>[2]Р4!J$104</f>
        <v>0</v>
      </c>
      <c r="HA13" s="237">
        <f>[2]Р4!K$104</f>
        <v>0</v>
      </c>
      <c r="HB13" s="237">
        <f t="shared" si="24"/>
        <v>0</v>
      </c>
      <c r="HC13" s="193">
        <f>[2]Р4!D105</f>
        <v>0</v>
      </c>
      <c r="HD13" s="193">
        <f>[2]Р4!E105</f>
        <v>0</v>
      </c>
      <c r="HE13" s="193">
        <f>[2]Р4!F105</f>
        <v>0</v>
      </c>
      <c r="HF13" s="193">
        <f>[2]Р4!G105</f>
        <v>0</v>
      </c>
      <c r="HG13" s="193">
        <f>[2]Р4!H105</f>
        <v>0</v>
      </c>
      <c r="HH13" s="193">
        <f>[2]Р4!I105</f>
        <v>0</v>
      </c>
      <c r="HI13" s="193">
        <f>[2]Р4!J105</f>
        <v>0</v>
      </c>
      <c r="HJ13" s="193">
        <f>[2]Р4!K105</f>
        <v>0</v>
      </c>
      <c r="HK13" s="237">
        <f t="shared" si="2"/>
        <v>0</v>
      </c>
      <c r="HL13" s="239"/>
      <c r="HM13" s="239"/>
      <c r="HN13" s="249"/>
      <c r="HO13" s="250"/>
      <c r="HP13" s="250"/>
      <c r="HQ13" s="251"/>
      <c r="HR13" s="252"/>
      <c r="HS13" s="253"/>
    </row>
    <row r="14" spans="1:265" s="254" customFormat="1" x14ac:dyDescent="0.25">
      <c r="A14" s="247">
        <v>5</v>
      </c>
      <c r="B14" s="248" t="s">
        <v>133</v>
      </c>
      <c r="C14" s="237">
        <f t="shared" si="3"/>
        <v>550</v>
      </c>
      <c r="D14" s="237">
        <f t="shared" ref="D14:K27" si="26">M14+V14+AE14+AN14+AW14+BF14+BO14+BX14+CG14+CP14+CY14+DH14+DQ14+DZ14+EI14+ER14+FA14+FJ14+FS14+GB14+GK14+HC14+GT14</f>
        <v>0</v>
      </c>
      <c r="E14" s="237">
        <f t="shared" si="4"/>
        <v>352</v>
      </c>
      <c r="F14" s="237">
        <f t="shared" si="4"/>
        <v>1</v>
      </c>
      <c r="G14" s="237">
        <f t="shared" si="4"/>
        <v>0</v>
      </c>
      <c r="H14" s="237">
        <f t="shared" si="4"/>
        <v>197</v>
      </c>
      <c r="I14" s="237">
        <f t="shared" si="4"/>
        <v>0</v>
      </c>
      <c r="J14" s="237">
        <f t="shared" si="4"/>
        <v>0</v>
      </c>
      <c r="K14" s="237">
        <f t="shared" si="4"/>
        <v>0</v>
      </c>
      <c r="L14" s="237">
        <f t="shared" si="25"/>
        <v>49109400</v>
      </c>
      <c r="M14" s="193">
        <f>[2]Р5!D$71</f>
        <v>0</v>
      </c>
      <c r="N14" s="193">
        <f>[2]Р5!E$71</f>
        <v>3</v>
      </c>
      <c r="O14" s="193">
        <f>[2]Р5!F$71</f>
        <v>0</v>
      </c>
      <c r="P14" s="193">
        <f>[2]Р5!G$71</f>
        <v>0</v>
      </c>
      <c r="Q14" s="193">
        <f>[2]Р5!H$71</f>
        <v>0</v>
      </c>
      <c r="R14" s="193">
        <f>[2]Р5!I$71</f>
        <v>0</v>
      </c>
      <c r="S14" s="193">
        <f>[2]Р5!J$71</f>
        <v>0</v>
      </c>
      <c r="T14" s="193">
        <f>[2]Р5!K$71</f>
        <v>0</v>
      </c>
      <c r="U14" s="237">
        <f t="shared" si="5"/>
        <v>193824</v>
      </c>
      <c r="V14" s="193">
        <f>[2]Р5!D$72</f>
        <v>0</v>
      </c>
      <c r="W14" s="193">
        <f>[2]Р5!E$72</f>
        <v>0</v>
      </c>
      <c r="X14" s="193">
        <f>[2]Р5!F$72</f>
        <v>0</v>
      </c>
      <c r="Y14" s="193">
        <f>[2]Р5!G$72</f>
        <v>0</v>
      </c>
      <c r="Z14" s="193">
        <f>[2]Р5!H$72</f>
        <v>0</v>
      </c>
      <c r="AA14" s="193">
        <f>[2]Р5!I$72</f>
        <v>0</v>
      </c>
      <c r="AB14" s="193">
        <f>[2]Р5!J$72</f>
        <v>0</v>
      </c>
      <c r="AC14" s="193">
        <f>[2]Р5!K$72</f>
        <v>0</v>
      </c>
      <c r="AD14" s="237">
        <f t="shared" si="6"/>
        <v>0</v>
      </c>
      <c r="AE14" s="193">
        <f>[2]Р5!D$73</f>
        <v>0</v>
      </c>
      <c r="AF14" s="193">
        <f>[2]Р5!E$73</f>
        <v>19</v>
      </c>
      <c r="AG14" s="193">
        <f>[2]Р5!F$73</f>
        <v>0</v>
      </c>
      <c r="AH14" s="193">
        <f>[2]Р5!G$73</f>
        <v>0</v>
      </c>
      <c r="AI14" s="193">
        <f>[2]Р5!H$73</f>
        <v>4</v>
      </c>
      <c r="AJ14" s="193">
        <f>[2]Р5!I$73</f>
        <v>0</v>
      </c>
      <c r="AK14" s="193">
        <f>[2]Р5!J$73</f>
        <v>0</v>
      </c>
      <c r="AL14" s="193">
        <f>[2]Р5!K$73</f>
        <v>0</v>
      </c>
      <c r="AM14" s="237">
        <f t="shared" si="7"/>
        <v>1811424</v>
      </c>
      <c r="AN14" s="193">
        <f>[2]Р5!D$74</f>
        <v>0</v>
      </c>
      <c r="AO14" s="193">
        <f>[2]Р5!E$74</f>
        <v>3</v>
      </c>
      <c r="AP14" s="193">
        <f>[2]Р5!F$74</f>
        <v>0</v>
      </c>
      <c r="AQ14" s="193">
        <f>[2]Р5!G$74</f>
        <v>0</v>
      </c>
      <c r="AR14" s="193">
        <f>[2]Р5!H$74</f>
        <v>6</v>
      </c>
      <c r="AS14" s="193">
        <f>[2]Р5!I$74</f>
        <v>0</v>
      </c>
      <c r="AT14" s="193">
        <f>[2]Р5!J$74</f>
        <v>0</v>
      </c>
      <c r="AU14" s="193">
        <f>[2]Р5!K$74</f>
        <v>0</v>
      </c>
      <c r="AV14" s="237">
        <f t="shared" si="8"/>
        <v>531936</v>
      </c>
      <c r="AW14" s="193">
        <f>[2]Р5!D$75</f>
        <v>0</v>
      </c>
      <c r="AX14" s="193">
        <f>[2]Р5!E$75</f>
        <v>4</v>
      </c>
      <c r="AY14" s="193">
        <f>[2]Р5!F$75</f>
        <v>1</v>
      </c>
      <c r="AZ14" s="193">
        <f>[2]Р5!G$75</f>
        <v>0</v>
      </c>
      <c r="BA14" s="193">
        <f>[2]Р5!H$75</f>
        <v>5</v>
      </c>
      <c r="BB14" s="193">
        <f>[2]Р5!I$75</f>
        <v>0</v>
      </c>
      <c r="BC14" s="193">
        <f>[2]Р5!J$75</f>
        <v>0</v>
      </c>
      <c r="BD14" s="193">
        <f>[2]Р5!K$75</f>
        <v>0</v>
      </c>
      <c r="BE14" s="237">
        <f t="shared" si="9"/>
        <v>766572</v>
      </c>
      <c r="BF14" s="193">
        <f>[2]Р5!D$76</f>
        <v>0</v>
      </c>
      <c r="BG14" s="193">
        <f>[2]Р5!E$76</f>
        <v>266</v>
      </c>
      <c r="BH14" s="193">
        <f>[2]Р5!F$76</f>
        <v>0</v>
      </c>
      <c r="BI14" s="193">
        <f>[2]Р5!G$76</f>
        <v>0</v>
      </c>
      <c r="BJ14" s="193">
        <f>[2]Р5!H$76</f>
        <v>111</v>
      </c>
      <c r="BK14" s="193">
        <f>[2]Р5!I$76</f>
        <v>0</v>
      </c>
      <c r="BL14" s="193">
        <f>[2]Р5!J$76</f>
        <v>0</v>
      </c>
      <c r="BM14" s="193">
        <f>[2]Р5!K$76</f>
        <v>0</v>
      </c>
      <c r="BN14" s="237">
        <f t="shared" si="10"/>
        <v>23440800</v>
      </c>
      <c r="BO14" s="193">
        <f>[2]Р5!D$77</f>
        <v>0</v>
      </c>
      <c r="BP14" s="193">
        <f>[2]Р5!E$77</f>
        <v>0</v>
      </c>
      <c r="BQ14" s="193">
        <f>[2]Р5!F$77</f>
        <v>0</v>
      </c>
      <c r="BR14" s="193">
        <f>[2]Р5!G$77</f>
        <v>0</v>
      </c>
      <c r="BS14" s="193">
        <f>[2]Р5!H$77</f>
        <v>0</v>
      </c>
      <c r="BT14" s="193">
        <f>[2]Р5!I$77</f>
        <v>0</v>
      </c>
      <c r="BU14" s="193">
        <f>[2]Р5!J$77</f>
        <v>0</v>
      </c>
      <c r="BV14" s="193">
        <f>[2]Р5!K$77</f>
        <v>0</v>
      </c>
      <c r="BW14" s="237">
        <f t="shared" si="11"/>
        <v>0</v>
      </c>
      <c r="BX14" s="193">
        <f>[2]Р5!D$78</f>
        <v>0</v>
      </c>
      <c r="BY14" s="193">
        <f>[2]Р5!E$78</f>
        <v>0</v>
      </c>
      <c r="BZ14" s="193">
        <f>[2]Р5!F$78</f>
        <v>0</v>
      </c>
      <c r="CA14" s="193">
        <f>[2]Р5!G$78</f>
        <v>0</v>
      </c>
      <c r="CB14" s="193">
        <f>[2]Р5!H$78</f>
        <v>0</v>
      </c>
      <c r="CC14" s="193">
        <f>[2]Р5!I$78</f>
        <v>0</v>
      </c>
      <c r="CD14" s="193">
        <f>[2]Р5!J$78</f>
        <v>0</v>
      </c>
      <c r="CE14" s="193">
        <f>[2]Р5!K$78</f>
        <v>0</v>
      </c>
      <c r="CF14" s="237">
        <f t="shared" si="0"/>
        <v>0</v>
      </c>
      <c r="CG14" s="193">
        <f>[2]Р5!D79</f>
        <v>0</v>
      </c>
      <c r="CH14" s="193">
        <f>[2]Р5!E79</f>
        <v>0</v>
      </c>
      <c r="CI14" s="193">
        <f>[2]Р5!F79</f>
        <v>0</v>
      </c>
      <c r="CJ14" s="193">
        <f>[2]Р5!G79</f>
        <v>0</v>
      </c>
      <c r="CK14" s="193">
        <f>[2]Р5!H79</f>
        <v>0</v>
      </c>
      <c r="CL14" s="193">
        <f>[2]Р5!I79</f>
        <v>0</v>
      </c>
      <c r="CM14" s="193">
        <f>[2]Р5!J79</f>
        <v>0</v>
      </c>
      <c r="CN14" s="193">
        <f>[2]Р5!K79</f>
        <v>0</v>
      </c>
      <c r="CO14" s="237">
        <f t="shared" si="12"/>
        <v>0</v>
      </c>
      <c r="CP14" s="193">
        <f>[2]Р5!D80</f>
        <v>0</v>
      </c>
      <c r="CQ14" s="193">
        <f>[2]Р5!E80</f>
        <v>0</v>
      </c>
      <c r="CR14" s="193">
        <f>[2]Р5!F80</f>
        <v>0</v>
      </c>
      <c r="CS14" s="193">
        <f>[2]Р5!G80</f>
        <v>0</v>
      </c>
      <c r="CT14" s="193">
        <f>[2]Р5!H80</f>
        <v>2</v>
      </c>
      <c r="CU14" s="193">
        <f>[2]Р5!I80</f>
        <v>0</v>
      </c>
      <c r="CV14" s="193">
        <f>[2]Р5!J80</f>
        <v>0</v>
      </c>
      <c r="CW14" s="193">
        <f>[2]Р5!K80</f>
        <v>0</v>
      </c>
      <c r="CX14" s="237">
        <f t="shared" si="13"/>
        <v>551304</v>
      </c>
      <c r="CY14" s="193">
        <f>[2]Р5!D81</f>
        <v>0</v>
      </c>
      <c r="CZ14" s="193">
        <f>[2]Р5!E81</f>
        <v>0</v>
      </c>
      <c r="DA14" s="193">
        <f>[2]Р5!F81</f>
        <v>0</v>
      </c>
      <c r="DB14" s="193">
        <f>[2]Р5!G81</f>
        <v>0</v>
      </c>
      <c r="DC14" s="193">
        <f>[2]Р5!H81</f>
        <v>0</v>
      </c>
      <c r="DD14" s="193">
        <f>[2]Р5!I81</f>
        <v>0</v>
      </c>
      <c r="DE14" s="193">
        <f>[2]Р5!J81</f>
        <v>0</v>
      </c>
      <c r="DF14" s="193">
        <f>[2]Р5!K81</f>
        <v>0</v>
      </c>
      <c r="DG14" s="237">
        <f t="shared" si="14"/>
        <v>0</v>
      </c>
      <c r="DH14" s="193">
        <f>[2]Р5!D82</f>
        <v>0</v>
      </c>
      <c r="DI14" s="193">
        <f>[2]Р5!E82</f>
        <v>0</v>
      </c>
      <c r="DJ14" s="193">
        <f>[2]Р5!F82</f>
        <v>0</v>
      </c>
      <c r="DK14" s="193">
        <f>[2]Р5!G82</f>
        <v>0</v>
      </c>
      <c r="DL14" s="193">
        <f>[2]Р5!H82</f>
        <v>3</v>
      </c>
      <c r="DM14" s="193">
        <f>[2]Р5!I82</f>
        <v>0</v>
      </c>
      <c r="DN14" s="193">
        <f>[2]Р5!J82</f>
        <v>0</v>
      </c>
      <c r="DO14" s="193">
        <f>[2]Р5!K82</f>
        <v>0</v>
      </c>
      <c r="DP14" s="237">
        <f t="shared" si="15"/>
        <v>530172</v>
      </c>
      <c r="DQ14" s="193">
        <f>[2]Р5!D83</f>
        <v>0</v>
      </c>
      <c r="DR14" s="193">
        <f>[2]Р5!E83</f>
        <v>0</v>
      </c>
      <c r="DS14" s="193">
        <f>[2]Р5!F83</f>
        <v>0</v>
      </c>
      <c r="DT14" s="193">
        <f>[2]Р5!G83</f>
        <v>0</v>
      </c>
      <c r="DU14" s="193">
        <f>[2]Р5!H83</f>
        <v>11</v>
      </c>
      <c r="DV14" s="193">
        <f>[2]Р5!I83</f>
        <v>0</v>
      </c>
      <c r="DW14" s="193">
        <f>[2]Р5!J83</f>
        <v>0</v>
      </c>
      <c r="DX14" s="193">
        <f>[2]Р5!K83</f>
        <v>0</v>
      </c>
      <c r="DY14" s="237">
        <f t="shared" si="16"/>
        <v>1778700</v>
      </c>
      <c r="DZ14" s="193">
        <f>[2]Р5!D84</f>
        <v>0</v>
      </c>
      <c r="EA14" s="193">
        <f>[2]Р5!E84</f>
        <v>0</v>
      </c>
      <c r="EB14" s="193">
        <f>[2]Р5!F84</f>
        <v>0</v>
      </c>
      <c r="EC14" s="193">
        <f>[2]Р5!G84</f>
        <v>0</v>
      </c>
      <c r="ED14" s="193">
        <f>[2]Р5!H84</f>
        <v>1</v>
      </c>
      <c r="EE14" s="193">
        <f>[2]Р5!I84</f>
        <v>0</v>
      </c>
      <c r="EF14" s="193">
        <f>[2]Р5!J84</f>
        <v>0</v>
      </c>
      <c r="EG14" s="193">
        <f>[2]Р5!K84</f>
        <v>0</v>
      </c>
      <c r="EH14" s="237">
        <f t="shared" si="17"/>
        <v>385056</v>
      </c>
      <c r="EI14" s="193">
        <f>[2]Р5!D85</f>
        <v>0</v>
      </c>
      <c r="EJ14" s="193">
        <f>[2]Р5!E85</f>
        <v>23</v>
      </c>
      <c r="EK14" s="193">
        <f>[2]Р5!F85</f>
        <v>0</v>
      </c>
      <c r="EL14" s="193">
        <f>[2]Р5!G85</f>
        <v>0</v>
      </c>
      <c r="EM14" s="193">
        <f>[2]Р5!H85</f>
        <v>38</v>
      </c>
      <c r="EN14" s="193">
        <f>[2]Р5!I85</f>
        <v>0</v>
      </c>
      <c r="EO14" s="193">
        <f>[2]Р5!J85</f>
        <v>0</v>
      </c>
      <c r="EP14" s="193">
        <f>[2]Р5!K85</f>
        <v>0</v>
      </c>
      <c r="EQ14" s="237">
        <f t="shared" si="18"/>
        <v>9857076</v>
      </c>
      <c r="ER14" s="193">
        <f>[2]Р5!D86</f>
        <v>0</v>
      </c>
      <c r="ES14" s="193">
        <f>[2]Р5!E86</f>
        <v>0</v>
      </c>
      <c r="ET14" s="193">
        <f>[2]Р5!F86</f>
        <v>0</v>
      </c>
      <c r="EU14" s="193">
        <f>[2]Р5!G86</f>
        <v>0</v>
      </c>
      <c r="EV14" s="193">
        <f>[2]Р5!H86</f>
        <v>1</v>
      </c>
      <c r="EW14" s="193">
        <f>[2]Р5!I86</f>
        <v>0</v>
      </c>
      <c r="EX14" s="193">
        <f>[2]Р5!J86</f>
        <v>0</v>
      </c>
      <c r="EY14" s="193">
        <f>[2]Р5!K86</f>
        <v>0</v>
      </c>
      <c r="EZ14" s="237">
        <f t="shared" si="19"/>
        <v>161700</v>
      </c>
      <c r="FA14" s="193">
        <f>[2]Р5!D91</f>
        <v>0</v>
      </c>
      <c r="FB14" s="193">
        <f>[2]Р5!E91</f>
        <v>0</v>
      </c>
      <c r="FC14" s="193">
        <f>[2]Р5!F91</f>
        <v>0</v>
      </c>
      <c r="FD14" s="193">
        <f>[2]Р5!G91</f>
        <v>0</v>
      </c>
      <c r="FE14" s="193">
        <f>[2]Р5!H91</f>
        <v>1</v>
      </c>
      <c r="FF14" s="193">
        <f>[2]Р5!I91</f>
        <v>0</v>
      </c>
      <c r="FG14" s="193">
        <f>[2]Р5!J91</f>
        <v>0</v>
      </c>
      <c r="FH14" s="193">
        <f>[2]Р5!K91</f>
        <v>0</v>
      </c>
      <c r="FI14" s="237">
        <f t="shared" si="20"/>
        <v>234912</v>
      </c>
      <c r="FJ14" s="193">
        <f>[2]Р5!D93</f>
        <v>0</v>
      </c>
      <c r="FK14" s="193">
        <f>[2]Р5!E93</f>
        <v>0</v>
      </c>
      <c r="FL14" s="193">
        <f>[2]Р5!F93</f>
        <v>0</v>
      </c>
      <c r="FM14" s="193">
        <f>[2]Р5!G93</f>
        <v>0</v>
      </c>
      <c r="FN14" s="193">
        <f>[2]Р5!H93</f>
        <v>0</v>
      </c>
      <c r="FO14" s="193">
        <f>[2]Р5!I93</f>
        <v>0</v>
      </c>
      <c r="FP14" s="193">
        <f>[2]Р5!J93</f>
        <v>0</v>
      </c>
      <c r="FQ14" s="193">
        <f>[2]Р5!FG$75</f>
        <v>0</v>
      </c>
      <c r="FR14" s="237">
        <f t="shared" si="21"/>
        <v>0</v>
      </c>
      <c r="FS14" s="193">
        <f>[2]Р5!D95</f>
        <v>0</v>
      </c>
      <c r="FT14" s="193">
        <f>[2]Р5!E95</f>
        <v>0</v>
      </c>
      <c r="FU14" s="193">
        <f>[2]Р5!F95</f>
        <v>0</v>
      </c>
      <c r="FV14" s="193">
        <f>[2]Р5!G95</f>
        <v>0</v>
      </c>
      <c r="FW14" s="193">
        <f>[2]Р5!H95</f>
        <v>0</v>
      </c>
      <c r="FX14" s="193">
        <f>[2]Р5!I95</f>
        <v>0</v>
      </c>
      <c r="FY14" s="193">
        <f>[2]Р5!J95</f>
        <v>0</v>
      </c>
      <c r="FZ14" s="193">
        <f>[2]Р5!K95</f>
        <v>0</v>
      </c>
      <c r="GA14" s="237">
        <f t="shared" si="22"/>
        <v>0</v>
      </c>
      <c r="GB14" s="193">
        <f>[2]Р5!D96</f>
        <v>0</v>
      </c>
      <c r="GC14" s="193">
        <f>[2]Р5!E96</f>
        <v>31</v>
      </c>
      <c r="GD14" s="193">
        <f>[2]Р5!F96</f>
        <v>0</v>
      </c>
      <c r="GE14" s="193">
        <f>[2]Р5!G96</f>
        <v>0</v>
      </c>
      <c r="GF14" s="193">
        <f>[2]Р5!H96</f>
        <v>12</v>
      </c>
      <c r="GG14" s="193">
        <f>[2]Р5!I96</f>
        <v>0</v>
      </c>
      <c r="GH14" s="193">
        <f>[2]Р5!J96</f>
        <v>0</v>
      </c>
      <c r="GI14" s="193">
        <f>[2]Р5!K96</f>
        <v>0</v>
      </c>
      <c r="GJ14" s="237">
        <f t="shared" si="1"/>
        <v>6944172</v>
      </c>
      <c r="GK14" s="193">
        <f>[2]Р5!D102</f>
        <v>0</v>
      </c>
      <c r="GL14" s="193">
        <f>[2]Р5!E102</f>
        <v>0</v>
      </c>
      <c r="GM14" s="193">
        <f>[2]Р5!F102</f>
        <v>0</v>
      </c>
      <c r="GN14" s="193">
        <f>[2]Р5!G102</f>
        <v>0</v>
      </c>
      <c r="GO14" s="193">
        <f>[2]Р5!H102</f>
        <v>0</v>
      </c>
      <c r="GP14" s="193">
        <f>[2]Р5!I102</f>
        <v>0</v>
      </c>
      <c r="GQ14" s="193">
        <f>[2]Р5!J102</f>
        <v>0</v>
      </c>
      <c r="GR14" s="193">
        <f>[2]Р5!K102</f>
        <v>0</v>
      </c>
      <c r="GS14" s="237">
        <f t="shared" si="23"/>
        <v>0</v>
      </c>
      <c r="GT14" s="237">
        <f>[2]Р5!D$104</f>
        <v>0</v>
      </c>
      <c r="GU14" s="237">
        <f>[2]Р5!E$104</f>
        <v>0</v>
      </c>
      <c r="GV14" s="237">
        <f>[2]Р5!F$104</f>
        <v>0</v>
      </c>
      <c r="GW14" s="237">
        <f>[2]Р5!G$104</f>
        <v>0</v>
      </c>
      <c r="GX14" s="237">
        <f>[2]Р5!H$104</f>
        <v>0</v>
      </c>
      <c r="GY14" s="237">
        <f>[2]Р5!I$104</f>
        <v>0</v>
      </c>
      <c r="GZ14" s="237">
        <f>[2]Р5!J$104</f>
        <v>0</v>
      </c>
      <c r="HA14" s="237">
        <f>[2]Р5!K$104</f>
        <v>0</v>
      </c>
      <c r="HB14" s="237">
        <f t="shared" si="24"/>
        <v>0</v>
      </c>
      <c r="HC14" s="193">
        <f>[2]Р5!D105</f>
        <v>0</v>
      </c>
      <c r="HD14" s="193">
        <f>[2]Р5!E105</f>
        <v>3</v>
      </c>
      <c r="HE14" s="193">
        <f>[2]Р5!F105</f>
        <v>0</v>
      </c>
      <c r="HF14" s="193">
        <f>[2]Р5!G105</f>
        <v>0</v>
      </c>
      <c r="HG14" s="193">
        <f>[2]Р5!H105</f>
        <v>2</v>
      </c>
      <c r="HH14" s="193">
        <f>[2]Р5!I105</f>
        <v>0</v>
      </c>
      <c r="HI14" s="193">
        <f>[2]Р5!J105</f>
        <v>0</v>
      </c>
      <c r="HJ14" s="193">
        <f>[2]Р5!K105</f>
        <v>0</v>
      </c>
      <c r="HK14" s="237">
        <f t="shared" si="2"/>
        <v>1921752</v>
      </c>
      <c r="HL14" s="239"/>
      <c r="HM14" s="239"/>
      <c r="HN14" s="249"/>
      <c r="HO14" s="250"/>
      <c r="HP14" s="250"/>
      <c r="HQ14" s="251"/>
      <c r="HR14" s="252"/>
      <c r="HS14" s="253"/>
    </row>
    <row r="15" spans="1:265" s="254" customFormat="1" x14ac:dyDescent="0.25">
      <c r="A15" s="247">
        <v>6</v>
      </c>
      <c r="B15" s="255" t="s">
        <v>134</v>
      </c>
      <c r="C15" s="237">
        <f t="shared" si="3"/>
        <v>874</v>
      </c>
      <c r="D15" s="237">
        <f t="shared" si="26"/>
        <v>234</v>
      </c>
      <c r="E15" s="237">
        <f t="shared" si="4"/>
        <v>545</v>
      </c>
      <c r="F15" s="237">
        <f t="shared" si="4"/>
        <v>0</v>
      </c>
      <c r="G15" s="237">
        <f t="shared" si="4"/>
        <v>0</v>
      </c>
      <c r="H15" s="237">
        <f t="shared" si="4"/>
        <v>95</v>
      </c>
      <c r="I15" s="237">
        <f t="shared" si="4"/>
        <v>0</v>
      </c>
      <c r="J15" s="237">
        <f t="shared" si="4"/>
        <v>0</v>
      </c>
      <c r="K15" s="237">
        <f t="shared" si="4"/>
        <v>0</v>
      </c>
      <c r="L15" s="237">
        <f t="shared" si="25"/>
        <v>62870364</v>
      </c>
      <c r="M15" s="193">
        <f>[2]Р6!D$71</f>
        <v>0</v>
      </c>
      <c r="N15" s="193">
        <f>[2]Р6!E$71</f>
        <v>2</v>
      </c>
      <c r="O15" s="193">
        <f>[2]Р6!F$71</f>
        <v>0</v>
      </c>
      <c r="P15" s="193">
        <f>[2]Р6!G$71</f>
        <v>0</v>
      </c>
      <c r="Q15" s="193">
        <f>[2]Р6!H$71</f>
        <v>0</v>
      </c>
      <c r="R15" s="193">
        <f>[2]Р6!I$71</f>
        <v>0</v>
      </c>
      <c r="S15" s="193">
        <f>[2]Р6!J$71</f>
        <v>0</v>
      </c>
      <c r="T15" s="193">
        <f>[2]Р6!K$71</f>
        <v>0</v>
      </c>
      <c r="U15" s="237">
        <f t="shared" si="5"/>
        <v>129216</v>
      </c>
      <c r="V15" s="193">
        <f>[2]Р6!D$72</f>
        <v>0</v>
      </c>
      <c r="W15" s="193">
        <f>[2]Р6!E$72</f>
        <v>0</v>
      </c>
      <c r="X15" s="193">
        <f>[2]Р6!F$72</f>
        <v>0</v>
      </c>
      <c r="Y15" s="193">
        <f>[2]Р6!G$72</f>
        <v>0</v>
      </c>
      <c r="Z15" s="193">
        <f>[2]Р6!H$72</f>
        <v>0</v>
      </c>
      <c r="AA15" s="193">
        <f>[2]Р6!I$72</f>
        <v>0</v>
      </c>
      <c r="AB15" s="193">
        <f>[2]Р6!J$72</f>
        <v>0</v>
      </c>
      <c r="AC15" s="193">
        <f>[2]Р6!K$72</f>
        <v>0</v>
      </c>
      <c r="AD15" s="237">
        <f t="shared" si="6"/>
        <v>0</v>
      </c>
      <c r="AE15" s="193">
        <f>[2]Р6!D$73</f>
        <v>1</v>
      </c>
      <c r="AF15" s="193">
        <f>[2]Р6!E$73</f>
        <v>1</v>
      </c>
      <c r="AG15" s="193">
        <f>[2]Р6!F$73</f>
        <v>0</v>
      </c>
      <c r="AH15" s="193">
        <f>[2]Р6!G$73</f>
        <v>0</v>
      </c>
      <c r="AI15" s="193">
        <f>[2]Р6!H$73</f>
        <v>1</v>
      </c>
      <c r="AJ15" s="193">
        <f>[2]Р6!I$73</f>
        <v>0</v>
      </c>
      <c r="AK15" s="193">
        <f>[2]Р6!J$73</f>
        <v>0</v>
      </c>
      <c r="AL15" s="193">
        <f>[2]Р6!K$73</f>
        <v>0</v>
      </c>
      <c r="AM15" s="237">
        <f t="shared" si="7"/>
        <v>202500</v>
      </c>
      <c r="AN15" s="193">
        <f>[2]Р6!D$74</f>
        <v>17</v>
      </c>
      <c r="AO15" s="193">
        <f>[2]Р6!E$74</f>
        <v>5</v>
      </c>
      <c r="AP15" s="193">
        <f>[2]Р6!F$74</f>
        <v>0</v>
      </c>
      <c r="AQ15" s="193">
        <f>[2]Р6!G$74</f>
        <v>0</v>
      </c>
      <c r="AR15" s="193">
        <f>[2]Р6!H$74</f>
        <v>0</v>
      </c>
      <c r="AS15" s="193">
        <f>[2]Р6!I$74</f>
        <v>0</v>
      </c>
      <c r="AT15" s="193">
        <f>[2]Р6!J$74</f>
        <v>0</v>
      </c>
      <c r="AU15" s="193">
        <f>[2]Р6!K$74</f>
        <v>0</v>
      </c>
      <c r="AV15" s="237">
        <f t="shared" si="8"/>
        <v>1004400</v>
      </c>
      <c r="AW15" s="193">
        <f>[2]Р6!D$75</f>
        <v>1</v>
      </c>
      <c r="AX15" s="193">
        <f>[2]Р6!E$75</f>
        <v>3</v>
      </c>
      <c r="AY15" s="193">
        <f>[2]Р6!F$75</f>
        <v>0</v>
      </c>
      <c r="AZ15" s="193">
        <f>[2]Р6!G$75</f>
        <v>0</v>
      </c>
      <c r="BA15" s="193">
        <f>[2]Р6!H$75</f>
        <v>2</v>
      </c>
      <c r="BB15" s="193">
        <f>[2]Р6!I$75</f>
        <v>0</v>
      </c>
      <c r="BC15" s="193">
        <f>[2]Р6!J$75</f>
        <v>0</v>
      </c>
      <c r="BD15" s="193">
        <f>[2]Р6!K$75</f>
        <v>0</v>
      </c>
      <c r="BE15" s="237">
        <f t="shared" si="9"/>
        <v>429156</v>
      </c>
      <c r="BF15" s="193">
        <f>[2]Р6!D$76</f>
        <v>173</v>
      </c>
      <c r="BG15" s="193">
        <f>[2]Р6!E$76</f>
        <v>478</v>
      </c>
      <c r="BH15" s="193">
        <f>[2]Р6!F$76</f>
        <v>0</v>
      </c>
      <c r="BI15" s="193">
        <f>[2]Р6!G$76</f>
        <v>0</v>
      </c>
      <c r="BJ15" s="193">
        <f>[2]Р6!H$76</f>
        <v>62</v>
      </c>
      <c r="BK15" s="193">
        <f>[2]Р6!I$76</f>
        <v>0</v>
      </c>
      <c r="BL15" s="193">
        <f>[2]Р6!J$76</f>
        <v>0</v>
      </c>
      <c r="BM15" s="193">
        <f>[2]Р6!K$76</f>
        <v>0</v>
      </c>
      <c r="BN15" s="237">
        <f t="shared" si="10"/>
        <v>41310288</v>
      </c>
      <c r="BO15" s="193">
        <f>[2]Р6!D$77</f>
        <v>0</v>
      </c>
      <c r="BP15" s="193">
        <f>[2]Р6!E$77</f>
        <v>0</v>
      </c>
      <c r="BQ15" s="193">
        <f>[2]Р6!F$77</f>
        <v>0</v>
      </c>
      <c r="BR15" s="193">
        <f>[2]Р6!G$77</f>
        <v>0</v>
      </c>
      <c r="BS15" s="193">
        <f>[2]Р6!H$77</f>
        <v>0</v>
      </c>
      <c r="BT15" s="193">
        <f>[2]Р6!I$77</f>
        <v>0</v>
      </c>
      <c r="BU15" s="193">
        <f>[2]Р6!J$77</f>
        <v>0</v>
      </c>
      <c r="BV15" s="193">
        <f>[2]Р6!K$77</f>
        <v>0</v>
      </c>
      <c r="BW15" s="237">
        <f t="shared" si="11"/>
        <v>0</v>
      </c>
      <c r="BX15" s="193">
        <f>[2]Р6!D$78</f>
        <v>0</v>
      </c>
      <c r="BY15" s="193">
        <f>[2]Р6!E$78</f>
        <v>0</v>
      </c>
      <c r="BZ15" s="193">
        <f>[2]Р6!F$78</f>
        <v>0</v>
      </c>
      <c r="CA15" s="193">
        <f>[2]Р6!G$78</f>
        <v>0</v>
      </c>
      <c r="CB15" s="193">
        <f>[2]Р6!H$78</f>
        <v>0</v>
      </c>
      <c r="CC15" s="193">
        <f>[2]Р6!I$78</f>
        <v>0</v>
      </c>
      <c r="CD15" s="193">
        <f>[2]Р6!J$78</f>
        <v>0</v>
      </c>
      <c r="CE15" s="193">
        <f>[2]Р6!K$78</f>
        <v>0</v>
      </c>
      <c r="CF15" s="237">
        <f t="shared" si="0"/>
        <v>0</v>
      </c>
      <c r="CG15" s="193">
        <f>[2]Р6!D79</f>
        <v>0</v>
      </c>
      <c r="CH15" s="193">
        <f>[2]Р6!E79</f>
        <v>0</v>
      </c>
      <c r="CI15" s="193">
        <f>[2]Р6!F79</f>
        <v>0</v>
      </c>
      <c r="CJ15" s="193">
        <f>[2]Р6!G79</f>
        <v>0</v>
      </c>
      <c r="CK15" s="193">
        <f>[2]Р6!H79</f>
        <v>0</v>
      </c>
      <c r="CL15" s="193">
        <f>[2]Р6!I79</f>
        <v>0</v>
      </c>
      <c r="CM15" s="193">
        <f>[2]Р6!J79</f>
        <v>0</v>
      </c>
      <c r="CN15" s="193">
        <f>[2]Р6!K79</f>
        <v>0</v>
      </c>
      <c r="CO15" s="237">
        <f t="shared" si="12"/>
        <v>0</v>
      </c>
      <c r="CP15" s="193">
        <f>[2]Р6!D80</f>
        <v>0</v>
      </c>
      <c r="CQ15" s="193">
        <f>[2]Р6!E80</f>
        <v>0</v>
      </c>
      <c r="CR15" s="193">
        <f>[2]Р6!F80</f>
        <v>0</v>
      </c>
      <c r="CS15" s="193">
        <f>[2]Р6!G80</f>
        <v>0</v>
      </c>
      <c r="CT15" s="193">
        <f>[2]Р6!H80</f>
        <v>0</v>
      </c>
      <c r="CU15" s="193">
        <f>[2]Р6!I80</f>
        <v>0</v>
      </c>
      <c r="CV15" s="193">
        <f>[2]Р6!J80</f>
        <v>0</v>
      </c>
      <c r="CW15" s="193">
        <f>[2]Р6!K80</f>
        <v>0</v>
      </c>
      <c r="CX15" s="237">
        <f t="shared" si="13"/>
        <v>0</v>
      </c>
      <c r="CY15" s="193">
        <f>[2]Р6!D81</f>
        <v>0</v>
      </c>
      <c r="CZ15" s="193">
        <f>[2]Р6!E81</f>
        <v>0</v>
      </c>
      <c r="DA15" s="193">
        <f>[2]Р6!F81</f>
        <v>0</v>
      </c>
      <c r="DB15" s="193">
        <f>[2]Р6!G81</f>
        <v>0</v>
      </c>
      <c r="DC15" s="193">
        <f>[2]Р6!H81</f>
        <v>0</v>
      </c>
      <c r="DD15" s="193">
        <f>[2]Р6!I81</f>
        <v>0</v>
      </c>
      <c r="DE15" s="193">
        <f>[2]Р6!J81</f>
        <v>0</v>
      </c>
      <c r="DF15" s="193">
        <f>[2]Р6!K81</f>
        <v>0</v>
      </c>
      <c r="DG15" s="237">
        <f t="shared" si="14"/>
        <v>0</v>
      </c>
      <c r="DH15" s="193">
        <f>[2]Р6!D82</f>
        <v>0</v>
      </c>
      <c r="DI15" s="193">
        <f>[2]Р6!E82</f>
        <v>0</v>
      </c>
      <c r="DJ15" s="193">
        <f>[2]Р6!F82</f>
        <v>0</v>
      </c>
      <c r="DK15" s="193">
        <f>[2]Р6!G82</f>
        <v>0</v>
      </c>
      <c r="DL15" s="193">
        <f>[2]Р6!H82</f>
        <v>0</v>
      </c>
      <c r="DM15" s="193">
        <f>[2]Р6!I82</f>
        <v>0</v>
      </c>
      <c r="DN15" s="193">
        <f>[2]Р6!J82</f>
        <v>0</v>
      </c>
      <c r="DO15" s="193">
        <f>[2]Р6!K82</f>
        <v>0</v>
      </c>
      <c r="DP15" s="237">
        <f t="shared" si="15"/>
        <v>0</v>
      </c>
      <c r="DQ15" s="193">
        <f>[2]Р6!D83</f>
        <v>0</v>
      </c>
      <c r="DR15" s="193">
        <f>[2]Р6!E83</f>
        <v>0</v>
      </c>
      <c r="DS15" s="193">
        <f>[2]Р6!F83</f>
        <v>0</v>
      </c>
      <c r="DT15" s="193">
        <f>[2]Р6!G83</f>
        <v>0</v>
      </c>
      <c r="DU15" s="193">
        <f>[2]Р6!H83</f>
        <v>0</v>
      </c>
      <c r="DV15" s="193">
        <f>[2]Р6!I83</f>
        <v>0</v>
      </c>
      <c r="DW15" s="193">
        <f>[2]Р6!J83</f>
        <v>0</v>
      </c>
      <c r="DX15" s="193">
        <f>[2]Р6!K83</f>
        <v>0</v>
      </c>
      <c r="DY15" s="237">
        <f t="shared" si="16"/>
        <v>0</v>
      </c>
      <c r="DZ15" s="193">
        <f>[2]Р6!D84</f>
        <v>0</v>
      </c>
      <c r="EA15" s="193">
        <f>[2]Р6!E84</f>
        <v>0</v>
      </c>
      <c r="EB15" s="193">
        <f>[2]Р6!F84</f>
        <v>0</v>
      </c>
      <c r="EC15" s="193">
        <f>[2]Р6!G84</f>
        <v>0</v>
      </c>
      <c r="ED15" s="193">
        <f>[2]Р6!H84</f>
        <v>0</v>
      </c>
      <c r="EE15" s="193">
        <f>[2]Р6!I84</f>
        <v>0</v>
      </c>
      <c r="EF15" s="193">
        <f>[2]Р6!J84</f>
        <v>0</v>
      </c>
      <c r="EG15" s="193">
        <f>[2]Р6!K84</f>
        <v>0</v>
      </c>
      <c r="EH15" s="237">
        <f t="shared" si="17"/>
        <v>0</v>
      </c>
      <c r="EI15" s="193">
        <f>[2]Р6!D85</f>
        <v>0</v>
      </c>
      <c r="EJ15" s="193">
        <f>[2]Р6!E85</f>
        <v>0</v>
      </c>
      <c r="EK15" s="193">
        <f>[2]Р6!F85</f>
        <v>0</v>
      </c>
      <c r="EL15" s="193">
        <f>[2]Р6!G85</f>
        <v>0</v>
      </c>
      <c r="EM15" s="193">
        <f>[2]Р6!H85</f>
        <v>0</v>
      </c>
      <c r="EN15" s="193">
        <f>[2]Р6!I85</f>
        <v>0</v>
      </c>
      <c r="EO15" s="193">
        <f>[2]Р6!J85</f>
        <v>0</v>
      </c>
      <c r="EP15" s="193">
        <f>[2]Р6!K85</f>
        <v>0</v>
      </c>
      <c r="EQ15" s="237">
        <f t="shared" si="18"/>
        <v>0</v>
      </c>
      <c r="ER15" s="193">
        <f>[2]Р6!D86</f>
        <v>0</v>
      </c>
      <c r="ES15" s="193">
        <f>[2]Р6!E86</f>
        <v>0</v>
      </c>
      <c r="ET15" s="193">
        <f>[2]Р6!F86</f>
        <v>0</v>
      </c>
      <c r="EU15" s="193">
        <f>[2]Р6!G86</f>
        <v>0</v>
      </c>
      <c r="EV15" s="193">
        <f>[2]Р6!H86</f>
        <v>0</v>
      </c>
      <c r="EW15" s="193">
        <f>[2]Р6!I86</f>
        <v>0</v>
      </c>
      <c r="EX15" s="193">
        <f>[2]Р6!J86</f>
        <v>0</v>
      </c>
      <c r="EY15" s="193">
        <f>[2]Р6!K86</f>
        <v>0</v>
      </c>
      <c r="EZ15" s="237">
        <f t="shared" si="19"/>
        <v>0</v>
      </c>
      <c r="FA15" s="193">
        <f>[2]Р6!D91</f>
        <v>0</v>
      </c>
      <c r="FB15" s="193">
        <f>[2]Р6!E91</f>
        <v>0</v>
      </c>
      <c r="FC15" s="193">
        <f>[2]Р6!F91</f>
        <v>0</v>
      </c>
      <c r="FD15" s="193">
        <f>[2]Р6!G91</f>
        <v>0</v>
      </c>
      <c r="FE15" s="193">
        <f>[2]Р6!H91</f>
        <v>0</v>
      </c>
      <c r="FF15" s="193">
        <f>[2]Р6!I91</f>
        <v>0</v>
      </c>
      <c r="FG15" s="193">
        <f>[2]Р6!J91</f>
        <v>0</v>
      </c>
      <c r="FH15" s="193">
        <f>[2]Р6!K91</f>
        <v>0</v>
      </c>
      <c r="FI15" s="237">
        <f t="shared" si="20"/>
        <v>0</v>
      </c>
      <c r="FJ15" s="193">
        <f>[2]Р6!D93</f>
        <v>0</v>
      </c>
      <c r="FK15" s="193">
        <f>[2]Р6!E93</f>
        <v>0</v>
      </c>
      <c r="FL15" s="193">
        <f>[2]Р6!F93</f>
        <v>0</v>
      </c>
      <c r="FM15" s="193">
        <f>[2]Р6!G93</f>
        <v>0</v>
      </c>
      <c r="FN15" s="193">
        <f>[2]Р6!H93</f>
        <v>0</v>
      </c>
      <c r="FO15" s="193">
        <f>[2]Р6!I93</f>
        <v>0</v>
      </c>
      <c r="FP15" s="193">
        <f>[2]Р6!J93</f>
        <v>0</v>
      </c>
      <c r="FQ15" s="193">
        <f>[2]Р6!FG$75</f>
        <v>0</v>
      </c>
      <c r="FR15" s="237">
        <f t="shared" si="21"/>
        <v>0</v>
      </c>
      <c r="FS15" s="193">
        <f>[2]Р6!D95</f>
        <v>4</v>
      </c>
      <c r="FT15" s="193">
        <f>[2]Р6!E95</f>
        <v>0</v>
      </c>
      <c r="FU15" s="193">
        <f>[2]Р6!F95</f>
        <v>0</v>
      </c>
      <c r="FV15" s="193">
        <f>[2]Р6!G95</f>
        <v>0</v>
      </c>
      <c r="FW15" s="193">
        <f>[2]Р6!H95</f>
        <v>4</v>
      </c>
      <c r="FX15" s="193">
        <f>[2]Р6!I95</f>
        <v>0</v>
      </c>
      <c r="FY15" s="193">
        <f>[2]Р6!J95</f>
        <v>0</v>
      </c>
      <c r="FZ15" s="193">
        <f>[2]Р6!K95</f>
        <v>0</v>
      </c>
      <c r="GA15" s="237">
        <f t="shared" si="22"/>
        <v>1454736</v>
      </c>
      <c r="GB15" s="193">
        <f>[2]Р6!D96</f>
        <v>34</v>
      </c>
      <c r="GC15" s="193">
        <f>[2]Р6!E96</f>
        <v>55</v>
      </c>
      <c r="GD15" s="193">
        <f>[2]Р6!F96</f>
        <v>0</v>
      </c>
      <c r="GE15" s="193">
        <f>[2]Р6!G96</f>
        <v>0</v>
      </c>
      <c r="GF15" s="193">
        <f>[2]Р6!H96</f>
        <v>26</v>
      </c>
      <c r="GG15" s="193">
        <f>[2]Р6!I96</f>
        <v>0</v>
      </c>
      <c r="GH15" s="193">
        <f>[2]Р6!J96</f>
        <v>0</v>
      </c>
      <c r="GI15" s="193">
        <f>[2]Р6!K96</f>
        <v>0</v>
      </c>
      <c r="GJ15" s="237">
        <f t="shared" si="1"/>
        <v>16889724</v>
      </c>
      <c r="GK15" s="193">
        <f>[2]Р6!D102</f>
        <v>0</v>
      </c>
      <c r="GL15" s="193">
        <f>[2]Р6!E102</f>
        <v>0</v>
      </c>
      <c r="GM15" s="193">
        <f>[2]Р6!F102</f>
        <v>0</v>
      </c>
      <c r="GN15" s="193">
        <f>[2]Р6!G102</f>
        <v>0</v>
      </c>
      <c r="GO15" s="193">
        <f>[2]Р6!H102</f>
        <v>0</v>
      </c>
      <c r="GP15" s="193">
        <f>[2]Р6!I102</f>
        <v>0</v>
      </c>
      <c r="GQ15" s="193">
        <f>[2]Р6!J102</f>
        <v>0</v>
      </c>
      <c r="GR15" s="193">
        <f>[2]Р6!K102</f>
        <v>0</v>
      </c>
      <c r="GS15" s="237">
        <f t="shared" si="23"/>
        <v>0</v>
      </c>
      <c r="GT15" s="237">
        <f>[2]Р6!D$104</f>
        <v>0</v>
      </c>
      <c r="GU15" s="237">
        <f>[2]Р6!E$104</f>
        <v>0</v>
      </c>
      <c r="GV15" s="237">
        <f>[2]Р6!F$104</f>
        <v>0</v>
      </c>
      <c r="GW15" s="237">
        <f>[2]Р6!G$104</f>
        <v>0</v>
      </c>
      <c r="GX15" s="237">
        <f>[2]Р6!H$104</f>
        <v>0</v>
      </c>
      <c r="GY15" s="237">
        <f>[2]Р6!I$104</f>
        <v>0</v>
      </c>
      <c r="GZ15" s="237">
        <f>[2]Р6!J$104</f>
        <v>0</v>
      </c>
      <c r="HA15" s="237">
        <f>[2]Р6!K$104</f>
        <v>0</v>
      </c>
      <c r="HB15" s="237">
        <f t="shared" si="24"/>
        <v>0</v>
      </c>
      <c r="HC15" s="193">
        <f>[2]Р6!D105</f>
        <v>4</v>
      </c>
      <c r="HD15" s="193">
        <f>[2]Р6!E105</f>
        <v>1</v>
      </c>
      <c r="HE15" s="193">
        <f>[2]Р6!F105</f>
        <v>0</v>
      </c>
      <c r="HF15" s="193">
        <f>[2]Р6!G105</f>
        <v>0</v>
      </c>
      <c r="HG15" s="193">
        <f>[2]Р6!H105</f>
        <v>0</v>
      </c>
      <c r="HH15" s="193">
        <f>[2]Р6!I105</f>
        <v>0</v>
      </c>
      <c r="HI15" s="193">
        <f>[2]Р6!J105</f>
        <v>0</v>
      </c>
      <c r="HJ15" s="193">
        <f>[2]Р6!K105</f>
        <v>0</v>
      </c>
      <c r="HK15" s="237">
        <f t="shared" si="2"/>
        <v>1450344</v>
      </c>
      <c r="HL15" s="239"/>
      <c r="HM15" s="239"/>
      <c r="HN15" s="249"/>
      <c r="HO15" s="250"/>
      <c r="HP15" s="250"/>
      <c r="HQ15" s="251"/>
      <c r="HR15" s="252"/>
      <c r="HS15" s="253"/>
    </row>
    <row r="16" spans="1:265" s="254" customFormat="1" x14ac:dyDescent="0.25">
      <c r="A16" s="247">
        <v>7</v>
      </c>
      <c r="B16" s="248" t="s">
        <v>135</v>
      </c>
      <c r="C16" s="237">
        <f t="shared" si="3"/>
        <v>314</v>
      </c>
      <c r="D16" s="237">
        <f t="shared" si="26"/>
        <v>9</v>
      </c>
      <c r="E16" s="237">
        <f t="shared" si="4"/>
        <v>97</v>
      </c>
      <c r="F16" s="237">
        <f t="shared" si="4"/>
        <v>0</v>
      </c>
      <c r="G16" s="237">
        <f t="shared" si="4"/>
        <v>0</v>
      </c>
      <c r="H16" s="237">
        <f t="shared" si="4"/>
        <v>139</v>
      </c>
      <c r="I16" s="237">
        <f t="shared" si="4"/>
        <v>67</v>
      </c>
      <c r="J16" s="237">
        <f t="shared" si="4"/>
        <v>2</v>
      </c>
      <c r="K16" s="237">
        <f t="shared" si="4"/>
        <v>0</v>
      </c>
      <c r="L16" s="237">
        <f t="shared" si="25"/>
        <v>34707456</v>
      </c>
      <c r="M16" s="193">
        <f>[2]Р7!D$71</f>
        <v>0</v>
      </c>
      <c r="N16" s="193">
        <f>[2]Р7!E$71</f>
        <v>0</v>
      </c>
      <c r="O16" s="193">
        <f>[2]Р7!F$71</f>
        <v>0</v>
      </c>
      <c r="P16" s="193">
        <f>[2]Р7!G$71</f>
        <v>0</v>
      </c>
      <c r="Q16" s="193">
        <f>[2]Р7!H$71</f>
        <v>0</v>
      </c>
      <c r="R16" s="193">
        <f>[2]Р7!I$71</f>
        <v>0</v>
      </c>
      <c r="S16" s="193">
        <f>[2]Р7!J$71</f>
        <v>0</v>
      </c>
      <c r="T16" s="193">
        <f>[2]Р7!K$71</f>
        <v>0</v>
      </c>
      <c r="U16" s="237">
        <f t="shared" si="5"/>
        <v>0</v>
      </c>
      <c r="V16" s="193">
        <f>[2]Р7!D$72</f>
        <v>0</v>
      </c>
      <c r="W16" s="193">
        <f>[2]Р7!E$72</f>
        <v>0</v>
      </c>
      <c r="X16" s="193">
        <f>[2]Р7!F$72</f>
        <v>0</v>
      </c>
      <c r="Y16" s="193">
        <f>[2]Р7!G$72</f>
        <v>0</v>
      </c>
      <c r="Z16" s="193">
        <f>[2]Р7!H$72</f>
        <v>0</v>
      </c>
      <c r="AA16" s="193">
        <f>[2]Р7!I$72</f>
        <v>0</v>
      </c>
      <c r="AB16" s="193">
        <f>[2]Р7!J$72</f>
        <v>0</v>
      </c>
      <c r="AC16" s="193">
        <f>[2]Р7!K$72</f>
        <v>0</v>
      </c>
      <c r="AD16" s="237">
        <f t="shared" si="6"/>
        <v>0</v>
      </c>
      <c r="AE16" s="193">
        <f>[2]Р7!D$73</f>
        <v>0</v>
      </c>
      <c r="AF16" s="193">
        <f>[2]Р7!E$73</f>
        <v>0</v>
      </c>
      <c r="AG16" s="193">
        <f>[2]Р7!F$73</f>
        <v>0</v>
      </c>
      <c r="AH16" s="193">
        <f>[2]Р7!G$73</f>
        <v>0</v>
      </c>
      <c r="AI16" s="193">
        <f>[2]Р7!H$73</f>
        <v>0</v>
      </c>
      <c r="AJ16" s="193">
        <f>[2]Р7!I$73</f>
        <v>1</v>
      </c>
      <c r="AK16" s="193">
        <f>[2]Р7!J$73</f>
        <v>0</v>
      </c>
      <c r="AL16" s="193">
        <f>[2]Р7!K$73</f>
        <v>0</v>
      </c>
      <c r="AM16" s="237">
        <f t="shared" si="7"/>
        <v>103260</v>
      </c>
      <c r="AN16" s="193">
        <f>[2]Р7!D$74</f>
        <v>0</v>
      </c>
      <c r="AO16" s="193">
        <f>[2]Р7!E$74</f>
        <v>0</v>
      </c>
      <c r="AP16" s="193">
        <f>[2]Р7!F$74</f>
        <v>0</v>
      </c>
      <c r="AQ16" s="193">
        <f>[2]Р7!G$74</f>
        <v>0</v>
      </c>
      <c r="AR16" s="193">
        <f>[2]Р7!H$74</f>
        <v>47</v>
      </c>
      <c r="AS16" s="193">
        <f>[2]Р7!I$74</f>
        <v>10</v>
      </c>
      <c r="AT16" s="193">
        <f>[2]Р7!J$74</f>
        <v>1</v>
      </c>
      <c r="AU16" s="193">
        <f>[2]Р7!K$74</f>
        <v>0</v>
      </c>
      <c r="AV16" s="237">
        <f t="shared" si="8"/>
        <v>3579468</v>
      </c>
      <c r="AW16" s="193">
        <f>[2]Р7!D$75</f>
        <v>0</v>
      </c>
      <c r="AX16" s="193">
        <f>[2]Р7!E$75</f>
        <v>0</v>
      </c>
      <c r="AY16" s="193">
        <f>[2]Р7!F$75</f>
        <v>0</v>
      </c>
      <c r="AZ16" s="193">
        <f>[2]Р7!G$75</f>
        <v>0</v>
      </c>
      <c r="BA16" s="193">
        <f>[2]Р7!H$75</f>
        <v>5</v>
      </c>
      <c r="BB16" s="193">
        <f>[2]Р7!I$75</f>
        <v>6</v>
      </c>
      <c r="BC16" s="193">
        <f>[2]Р7!J$75</f>
        <v>1</v>
      </c>
      <c r="BD16" s="193">
        <f>[2]Р7!K$75</f>
        <v>0</v>
      </c>
      <c r="BE16" s="237">
        <f t="shared" si="9"/>
        <v>1090056</v>
      </c>
      <c r="BF16" s="193">
        <f>[2]Р7!D$76</f>
        <v>0</v>
      </c>
      <c r="BG16" s="193">
        <f>[2]Р7!E$76</f>
        <v>0</v>
      </c>
      <c r="BH16" s="193">
        <f>[2]Р7!F$76</f>
        <v>0</v>
      </c>
      <c r="BI16" s="193">
        <f>[2]Р7!G$76</f>
        <v>0</v>
      </c>
      <c r="BJ16" s="193">
        <f>[2]Р7!H$76</f>
        <v>47</v>
      </c>
      <c r="BK16" s="193">
        <f>[2]Р7!I$76</f>
        <v>50</v>
      </c>
      <c r="BL16" s="193">
        <f>[2]Р7!J$76</f>
        <v>0</v>
      </c>
      <c r="BM16" s="193">
        <f>[2]Р7!K$76</f>
        <v>0</v>
      </c>
      <c r="BN16" s="237">
        <f t="shared" si="10"/>
        <v>6801744</v>
      </c>
      <c r="BO16" s="193">
        <f>[2]Р7!D$77</f>
        <v>0</v>
      </c>
      <c r="BP16" s="193">
        <f>[2]Р7!E$77</f>
        <v>0</v>
      </c>
      <c r="BQ16" s="193">
        <f>[2]Р7!F$77</f>
        <v>0</v>
      </c>
      <c r="BR16" s="193">
        <f>[2]Р7!G$77</f>
        <v>0</v>
      </c>
      <c r="BS16" s="193">
        <f>[2]Р7!H$77</f>
        <v>0</v>
      </c>
      <c r="BT16" s="193">
        <f>[2]Р7!I$77</f>
        <v>0</v>
      </c>
      <c r="BU16" s="193">
        <f>[2]Р7!J$77</f>
        <v>0</v>
      </c>
      <c r="BV16" s="193">
        <f>[2]Р7!K$77</f>
        <v>0</v>
      </c>
      <c r="BW16" s="237">
        <f t="shared" si="11"/>
        <v>0</v>
      </c>
      <c r="BX16" s="193">
        <f>[2]Р7!D$78</f>
        <v>0</v>
      </c>
      <c r="BY16" s="193">
        <f>[2]Р7!E$78</f>
        <v>0</v>
      </c>
      <c r="BZ16" s="193">
        <f>[2]Р7!F$78</f>
        <v>0</v>
      </c>
      <c r="CA16" s="193">
        <f>[2]Р7!G$78</f>
        <v>0</v>
      </c>
      <c r="CB16" s="193">
        <f>[2]Р7!H$78</f>
        <v>0</v>
      </c>
      <c r="CC16" s="193">
        <f>[2]Р7!I$78</f>
        <v>0</v>
      </c>
      <c r="CD16" s="193">
        <f>[2]Р7!J$78</f>
        <v>0</v>
      </c>
      <c r="CE16" s="193">
        <f>[2]Р7!K$78</f>
        <v>0</v>
      </c>
      <c r="CF16" s="237">
        <f t="shared" si="0"/>
        <v>0</v>
      </c>
      <c r="CG16" s="193">
        <f>[2]Р7!D79</f>
        <v>0</v>
      </c>
      <c r="CH16" s="193">
        <f>[2]Р7!E79</f>
        <v>0</v>
      </c>
      <c r="CI16" s="193">
        <f>[2]Р7!F79</f>
        <v>0</v>
      </c>
      <c r="CJ16" s="193">
        <f>[2]Р7!G79</f>
        <v>0</v>
      </c>
      <c r="CK16" s="193">
        <f>[2]Р7!H79</f>
        <v>0</v>
      </c>
      <c r="CL16" s="193">
        <f>[2]Р7!I79</f>
        <v>0</v>
      </c>
      <c r="CM16" s="193">
        <f>[2]Р7!J79</f>
        <v>0</v>
      </c>
      <c r="CN16" s="193">
        <f>[2]Р7!K79</f>
        <v>0</v>
      </c>
      <c r="CO16" s="237">
        <f t="shared" si="12"/>
        <v>0</v>
      </c>
      <c r="CP16" s="193">
        <f>[2]Р7!D80</f>
        <v>0</v>
      </c>
      <c r="CQ16" s="193">
        <f>[2]Р7!E80</f>
        <v>0</v>
      </c>
      <c r="CR16" s="193">
        <f>[2]Р7!F80</f>
        <v>0</v>
      </c>
      <c r="CS16" s="193">
        <f>[2]Р7!G80</f>
        <v>0</v>
      </c>
      <c r="CT16" s="193">
        <f>[2]Р7!H80</f>
        <v>0</v>
      </c>
      <c r="CU16" s="193">
        <f>[2]Р7!I80</f>
        <v>0</v>
      </c>
      <c r="CV16" s="193">
        <f>[2]Р7!J80</f>
        <v>0</v>
      </c>
      <c r="CW16" s="193">
        <f>[2]Р7!K80</f>
        <v>0</v>
      </c>
      <c r="CX16" s="237">
        <f t="shared" si="13"/>
        <v>0</v>
      </c>
      <c r="CY16" s="193">
        <f>[2]Р7!D81</f>
        <v>0</v>
      </c>
      <c r="CZ16" s="193">
        <f>[2]Р7!E81</f>
        <v>0</v>
      </c>
      <c r="DA16" s="193">
        <f>[2]Р7!F81</f>
        <v>0</v>
      </c>
      <c r="DB16" s="193">
        <f>[2]Р7!G81</f>
        <v>0</v>
      </c>
      <c r="DC16" s="193">
        <f>[2]Р7!H81</f>
        <v>0</v>
      </c>
      <c r="DD16" s="193">
        <f>[2]Р7!I81</f>
        <v>0</v>
      </c>
      <c r="DE16" s="193">
        <f>[2]Р7!J81</f>
        <v>0</v>
      </c>
      <c r="DF16" s="193">
        <f>[2]Р7!K81</f>
        <v>0</v>
      </c>
      <c r="DG16" s="237">
        <f t="shared" si="14"/>
        <v>0</v>
      </c>
      <c r="DH16" s="193">
        <f>[2]Р7!D82</f>
        <v>0</v>
      </c>
      <c r="DI16" s="193">
        <f>[2]Р7!E82</f>
        <v>0</v>
      </c>
      <c r="DJ16" s="193">
        <f>[2]Р7!F82</f>
        <v>0</v>
      </c>
      <c r="DK16" s="193">
        <f>[2]Р7!G82</f>
        <v>0</v>
      </c>
      <c r="DL16" s="193">
        <f>[2]Р7!H82</f>
        <v>0</v>
      </c>
      <c r="DM16" s="193">
        <f>[2]Р7!I82</f>
        <v>0</v>
      </c>
      <c r="DN16" s="193">
        <f>[2]Р7!J82</f>
        <v>0</v>
      </c>
      <c r="DO16" s="193">
        <f>[2]Р7!K82</f>
        <v>0</v>
      </c>
      <c r="DP16" s="237">
        <f t="shared" si="15"/>
        <v>0</v>
      </c>
      <c r="DQ16" s="193">
        <f>[2]Р7!D83</f>
        <v>0</v>
      </c>
      <c r="DR16" s="193">
        <f>[2]Р7!E83</f>
        <v>0</v>
      </c>
      <c r="DS16" s="193">
        <f>[2]Р7!F83</f>
        <v>0</v>
      </c>
      <c r="DT16" s="193">
        <f>[2]Р7!G83</f>
        <v>0</v>
      </c>
      <c r="DU16" s="193">
        <f>[2]Р7!H83</f>
        <v>0</v>
      </c>
      <c r="DV16" s="193">
        <f>[2]Р7!I83</f>
        <v>0</v>
      </c>
      <c r="DW16" s="193">
        <f>[2]Р7!J83</f>
        <v>0</v>
      </c>
      <c r="DX16" s="193">
        <f>[2]Р7!K83</f>
        <v>0</v>
      </c>
      <c r="DY16" s="237">
        <f t="shared" si="16"/>
        <v>0</v>
      </c>
      <c r="DZ16" s="193">
        <f>[2]Р7!D84</f>
        <v>0</v>
      </c>
      <c r="EA16" s="193">
        <f>[2]Р7!E84</f>
        <v>0</v>
      </c>
      <c r="EB16" s="193">
        <f>[2]Р7!F84</f>
        <v>0</v>
      </c>
      <c r="EC16" s="193">
        <f>[2]Р7!G84</f>
        <v>0</v>
      </c>
      <c r="ED16" s="193">
        <f>[2]Р7!H84</f>
        <v>0</v>
      </c>
      <c r="EE16" s="193">
        <f>[2]Р7!I84</f>
        <v>0</v>
      </c>
      <c r="EF16" s="193">
        <f>[2]Р7!J84</f>
        <v>0</v>
      </c>
      <c r="EG16" s="193">
        <f>[2]Р7!K84</f>
        <v>0</v>
      </c>
      <c r="EH16" s="237">
        <f t="shared" si="17"/>
        <v>0</v>
      </c>
      <c r="EI16" s="193">
        <f>[2]Р7!D85</f>
        <v>9</v>
      </c>
      <c r="EJ16" s="193">
        <f>[2]Р7!E85</f>
        <v>97</v>
      </c>
      <c r="EK16" s="193">
        <f>[2]Р7!F85</f>
        <v>0</v>
      </c>
      <c r="EL16" s="193">
        <f>[2]Р7!G85</f>
        <v>0</v>
      </c>
      <c r="EM16" s="193">
        <f>[2]Р7!H85</f>
        <v>40</v>
      </c>
      <c r="EN16" s="193">
        <f>[2]Р7!I85</f>
        <v>0</v>
      </c>
      <c r="EO16" s="193">
        <f>[2]Р7!J85</f>
        <v>0</v>
      </c>
      <c r="EP16" s="193">
        <f>[2]Р7!K85</f>
        <v>0</v>
      </c>
      <c r="EQ16" s="237">
        <f t="shared" si="18"/>
        <v>23132928</v>
      </c>
      <c r="ER16" s="193">
        <f>[2]Р7!D86</f>
        <v>0</v>
      </c>
      <c r="ES16" s="193">
        <f>[2]Р7!E86</f>
        <v>0</v>
      </c>
      <c r="ET16" s="193">
        <f>[2]Р7!F86</f>
        <v>0</v>
      </c>
      <c r="EU16" s="193">
        <f>[2]Р7!G86</f>
        <v>0</v>
      </c>
      <c r="EV16" s="193">
        <f>[2]Р7!H86</f>
        <v>0</v>
      </c>
      <c r="EW16" s="193">
        <f>[2]Р7!I86</f>
        <v>0</v>
      </c>
      <c r="EX16" s="193">
        <f>[2]Р7!J86</f>
        <v>0</v>
      </c>
      <c r="EY16" s="193">
        <f>[2]Р7!K86</f>
        <v>0</v>
      </c>
      <c r="EZ16" s="237">
        <f t="shared" si="19"/>
        <v>0</v>
      </c>
      <c r="FA16" s="193">
        <f>[2]Р7!D91</f>
        <v>0</v>
      </c>
      <c r="FB16" s="193">
        <f>[2]Р7!E91</f>
        <v>0</v>
      </c>
      <c r="FC16" s="193">
        <f>[2]Р7!F91</f>
        <v>0</v>
      </c>
      <c r="FD16" s="193">
        <f>[2]Р7!G91</f>
        <v>0</v>
      </c>
      <c r="FE16" s="193">
        <f>[2]Р7!H91</f>
        <v>0</v>
      </c>
      <c r="FF16" s="193">
        <f>[2]Р7!I91</f>
        <v>0</v>
      </c>
      <c r="FG16" s="193">
        <f>[2]Р7!J91</f>
        <v>0</v>
      </c>
      <c r="FH16" s="193">
        <f>[2]Р7!K91</f>
        <v>0</v>
      </c>
      <c r="FI16" s="237">
        <f t="shared" si="20"/>
        <v>0</v>
      </c>
      <c r="FJ16" s="193">
        <f>[2]Р7!D93</f>
        <v>0</v>
      </c>
      <c r="FK16" s="193">
        <f>[2]Р7!E93</f>
        <v>0</v>
      </c>
      <c r="FL16" s="193">
        <f>[2]Р7!F93</f>
        <v>0</v>
      </c>
      <c r="FM16" s="193">
        <f>[2]Р7!G93</f>
        <v>0</v>
      </c>
      <c r="FN16" s="193">
        <f>[2]Р7!H93</f>
        <v>0</v>
      </c>
      <c r="FO16" s="193">
        <f>[2]Р7!I93</f>
        <v>0</v>
      </c>
      <c r="FP16" s="193">
        <f>[2]Р7!J93</f>
        <v>0</v>
      </c>
      <c r="FQ16" s="193">
        <f>[2]Р7!FG$75</f>
        <v>0</v>
      </c>
      <c r="FR16" s="237">
        <f t="shared" si="21"/>
        <v>0</v>
      </c>
      <c r="FS16" s="193">
        <f>[2]Р7!D95</f>
        <v>0</v>
      </c>
      <c r="FT16" s="193">
        <f>[2]Р7!E95</f>
        <v>0</v>
      </c>
      <c r="FU16" s="193">
        <f>[2]Р7!F95</f>
        <v>0</v>
      </c>
      <c r="FV16" s="193">
        <f>[2]Р7!G95</f>
        <v>0</v>
      </c>
      <c r="FW16" s="193">
        <f>[2]Р7!H95</f>
        <v>0</v>
      </c>
      <c r="FX16" s="193">
        <f>[2]Р7!I95</f>
        <v>0</v>
      </c>
      <c r="FY16" s="193">
        <f>[2]Р7!J95</f>
        <v>0</v>
      </c>
      <c r="FZ16" s="193">
        <f>[2]Р7!K95</f>
        <v>0</v>
      </c>
      <c r="GA16" s="237">
        <f t="shared" si="22"/>
        <v>0</v>
      </c>
      <c r="GB16" s="193">
        <f>[2]Р7!D96</f>
        <v>0</v>
      </c>
      <c r="GC16" s="193">
        <f>[2]Р7!E96</f>
        <v>0</v>
      </c>
      <c r="GD16" s="193">
        <f>[2]Р7!F96</f>
        <v>0</v>
      </c>
      <c r="GE16" s="193">
        <f>[2]Р7!G96</f>
        <v>0</v>
      </c>
      <c r="GF16" s="193">
        <f>[2]Р7!H96</f>
        <v>0</v>
      </c>
      <c r="GG16" s="193">
        <f>[2]Р7!I96</f>
        <v>0</v>
      </c>
      <c r="GH16" s="193">
        <f>[2]Р7!J96</f>
        <v>0</v>
      </c>
      <c r="GI16" s="193">
        <f>[2]Р7!K96</f>
        <v>0</v>
      </c>
      <c r="GJ16" s="237">
        <f t="shared" si="1"/>
        <v>0</v>
      </c>
      <c r="GK16" s="193">
        <f>[2]Р7!D102</f>
        <v>0</v>
      </c>
      <c r="GL16" s="193">
        <f>[2]Р7!E102</f>
        <v>0</v>
      </c>
      <c r="GM16" s="193">
        <f>[2]Р7!F102</f>
        <v>0</v>
      </c>
      <c r="GN16" s="193">
        <f>[2]Р7!G102</f>
        <v>0</v>
      </c>
      <c r="GO16" s="193">
        <f>[2]Р7!H102</f>
        <v>0</v>
      </c>
      <c r="GP16" s="193">
        <f>[2]Р7!I102</f>
        <v>0</v>
      </c>
      <c r="GQ16" s="193">
        <f>[2]Р7!J102</f>
        <v>0</v>
      </c>
      <c r="GR16" s="193">
        <f>[2]Р7!K102</f>
        <v>0</v>
      </c>
      <c r="GS16" s="237">
        <f t="shared" si="23"/>
        <v>0</v>
      </c>
      <c r="GT16" s="237">
        <f>[2]Р7!D$104</f>
        <v>0</v>
      </c>
      <c r="GU16" s="237">
        <f>[2]Р7!E$104</f>
        <v>0</v>
      </c>
      <c r="GV16" s="237">
        <f>[2]Р7!F$104</f>
        <v>0</v>
      </c>
      <c r="GW16" s="237">
        <f>[2]Р7!G$104</f>
        <v>0</v>
      </c>
      <c r="GX16" s="237">
        <f>[2]Р7!H$104</f>
        <v>0</v>
      </c>
      <c r="GY16" s="237">
        <f>[2]Р7!I$104</f>
        <v>0</v>
      </c>
      <c r="GZ16" s="237">
        <f>[2]Р7!J$104</f>
        <v>0</v>
      </c>
      <c r="HA16" s="237">
        <f>[2]Р7!K$104</f>
        <v>0</v>
      </c>
      <c r="HB16" s="237">
        <f t="shared" si="24"/>
        <v>0</v>
      </c>
      <c r="HC16" s="193">
        <f>[2]Р7!D105</f>
        <v>0</v>
      </c>
      <c r="HD16" s="193">
        <f>[2]Р7!E105</f>
        <v>0</v>
      </c>
      <c r="HE16" s="193">
        <f>[2]Р7!F105</f>
        <v>0</v>
      </c>
      <c r="HF16" s="193">
        <f>[2]Р7!G105</f>
        <v>0</v>
      </c>
      <c r="HG16" s="193">
        <f>[2]Р7!H105</f>
        <v>0</v>
      </c>
      <c r="HH16" s="193">
        <f>[2]Р7!I105</f>
        <v>0</v>
      </c>
      <c r="HI16" s="193">
        <f>[2]Р7!J105</f>
        <v>0</v>
      </c>
      <c r="HJ16" s="193">
        <f>[2]Р7!K105</f>
        <v>0</v>
      </c>
      <c r="HK16" s="237">
        <f t="shared" si="2"/>
        <v>0</v>
      </c>
      <c r="HL16" s="239"/>
      <c r="HM16" s="239"/>
      <c r="HN16" s="249"/>
      <c r="HO16" s="250"/>
      <c r="HP16" s="250"/>
      <c r="HQ16" s="251"/>
      <c r="HR16" s="252"/>
      <c r="HS16" s="253"/>
    </row>
    <row r="17" spans="1:227" s="254" customFormat="1" x14ac:dyDescent="0.25">
      <c r="A17" s="247">
        <v>8</v>
      </c>
      <c r="B17" s="248" t="s">
        <v>136</v>
      </c>
      <c r="C17" s="237">
        <f t="shared" si="3"/>
        <v>204</v>
      </c>
      <c r="D17" s="237">
        <f t="shared" si="26"/>
        <v>0</v>
      </c>
      <c r="E17" s="237">
        <f t="shared" si="4"/>
        <v>8</v>
      </c>
      <c r="F17" s="237">
        <f t="shared" si="4"/>
        <v>0</v>
      </c>
      <c r="G17" s="237">
        <f t="shared" si="4"/>
        <v>0</v>
      </c>
      <c r="H17" s="237">
        <f t="shared" si="4"/>
        <v>111</v>
      </c>
      <c r="I17" s="237">
        <f t="shared" si="4"/>
        <v>85</v>
      </c>
      <c r="J17" s="237">
        <f t="shared" si="4"/>
        <v>0</v>
      </c>
      <c r="K17" s="237">
        <f t="shared" si="4"/>
        <v>0</v>
      </c>
      <c r="L17" s="237">
        <f t="shared" si="25"/>
        <v>30911676</v>
      </c>
      <c r="M17" s="193">
        <f>[2]Р8!D$71</f>
        <v>0</v>
      </c>
      <c r="N17" s="193">
        <f>[2]Р8!E$71</f>
        <v>0</v>
      </c>
      <c r="O17" s="193">
        <f>[2]Р8!F$71</f>
        <v>0</v>
      </c>
      <c r="P17" s="193">
        <f>[2]Р8!G$71</f>
        <v>0</v>
      </c>
      <c r="Q17" s="193">
        <f>[2]Р8!H$71</f>
        <v>0</v>
      </c>
      <c r="R17" s="193">
        <f>[2]Р8!I$71</f>
        <v>0</v>
      </c>
      <c r="S17" s="193">
        <f>[2]Р8!J$71</f>
        <v>0</v>
      </c>
      <c r="T17" s="193">
        <f>[2]Р8!K$71</f>
        <v>0</v>
      </c>
      <c r="U17" s="237">
        <f t="shared" si="5"/>
        <v>0</v>
      </c>
      <c r="V17" s="193">
        <f>[2]Р8!D$72</f>
        <v>0</v>
      </c>
      <c r="W17" s="193">
        <f>[2]Р8!E$72</f>
        <v>0</v>
      </c>
      <c r="X17" s="193">
        <f>[2]Р8!F$72</f>
        <v>0</v>
      </c>
      <c r="Y17" s="193">
        <f>[2]Р8!G$72</f>
        <v>0</v>
      </c>
      <c r="Z17" s="193">
        <f>[2]Р8!H$72</f>
        <v>0</v>
      </c>
      <c r="AA17" s="193">
        <f>[2]Р8!I$72</f>
        <v>0</v>
      </c>
      <c r="AB17" s="193">
        <f>[2]Р8!J$72</f>
        <v>0</v>
      </c>
      <c r="AC17" s="193">
        <f>[2]Р8!K$72</f>
        <v>0</v>
      </c>
      <c r="AD17" s="237">
        <f t="shared" si="6"/>
        <v>0</v>
      </c>
      <c r="AE17" s="193">
        <f>[2]Р8!D$73</f>
        <v>0</v>
      </c>
      <c r="AF17" s="193">
        <f>[2]Р8!E$73</f>
        <v>0</v>
      </c>
      <c r="AG17" s="193">
        <f>[2]Р8!F$73</f>
        <v>0</v>
      </c>
      <c r="AH17" s="193">
        <f>[2]Р8!G$73</f>
        <v>0</v>
      </c>
      <c r="AI17" s="193">
        <f>[2]Р8!H$73</f>
        <v>0</v>
      </c>
      <c r="AJ17" s="193">
        <f>[2]Р8!I$73</f>
        <v>0</v>
      </c>
      <c r="AK17" s="193">
        <f>[2]Р8!J$73</f>
        <v>0</v>
      </c>
      <c r="AL17" s="193">
        <f>[2]Р8!K$73</f>
        <v>0</v>
      </c>
      <c r="AM17" s="237">
        <f t="shared" si="7"/>
        <v>0</v>
      </c>
      <c r="AN17" s="193">
        <f>[2]Р8!D$74</f>
        <v>0</v>
      </c>
      <c r="AO17" s="193">
        <f>[2]Р8!E$74</f>
        <v>0</v>
      </c>
      <c r="AP17" s="193">
        <f>[2]Р8!F$74</f>
        <v>0</v>
      </c>
      <c r="AQ17" s="193">
        <f>[2]Р8!G$74</f>
        <v>0</v>
      </c>
      <c r="AR17" s="193">
        <f>[2]Р8!H$74</f>
        <v>40</v>
      </c>
      <c r="AS17" s="193">
        <f>[2]Р8!I$74</f>
        <v>0</v>
      </c>
      <c r="AT17" s="193">
        <f>[2]Р8!J$74</f>
        <v>0</v>
      </c>
      <c r="AU17" s="193">
        <f>[2]Р8!K$74</f>
        <v>0</v>
      </c>
      <c r="AV17" s="237">
        <f t="shared" si="8"/>
        <v>2254080</v>
      </c>
      <c r="AW17" s="193">
        <f>[2]Р8!D$75</f>
        <v>0</v>
      </c>
      <c r="AX17" s="193">
        <f>[2]Р8!E$75</f>
        <v>0</v>
      </c>
      <c r="AY17" s="193">
        <f>[2]Р8!F$75</f>
        <v>0</v>
      </c>
      <c r="AZ17" s="193">
        <f>[2]Р8!G$75</f>
        <v>0</v>
      </c>
      <c r="BA17" s="193">
        <f>[2]Р8!H$75</f>
        <v>0</v>
      </c>
      <c r="BB17" s="193">
        <f>[2]Р8!I$75</f>
        <v>0</v>
      </c>
      <c r="BC17" s="193">
        <f>[2]Р8!J$75</f>
        <v>0</v>
      </c>
      <c r="BD17" s="193">
        <f>[2]Р8!K$75</f>
        <v>0</v>
      </c>
      <c r="BE17" s="237">
        <f t="shared" si="9"/>
        <v>0</v>
      </c>
      <c r="BF17" s="193">
        <f>[2]Р8!D$76</f>
        <v>0</v>
      </c>
      <c r="BG17" s="193">
        <f>[2]Р8!E$76</f>
        <v>1</v>
      </c>
      <c r="BH17" s="193">
        <f>[2]Р8!F$76</f>
        <v>0</v>
      </c>
      <c r="BI17" s="193">
        <f>[2]Р8!G$76</f>
        <v>0</v>
      </c>
      <c r="BJ17" s="193">
        <f>[2]Р8!H$76</f>
        <v>9</v>
      </c>
      <c r="BK17" s="193">
        <f>[2]Р8!I$76</f>
        <v>9</v>
      </c>
      <c r="BL17" s="193">
        <f>[2]Р8!J$76</f>
        <v>0</v>
      </c>
      <c r="BM17" s="193">
        <f>[2]Р8!K$76</f>
        <v>0</v>
      </c>
      <c r="BN17" s="237">
        <f t="shared" si="10"/>
        <v>1319352</v>
      </c>
      <c r="BO17" s="193">
        <f>[2]Р8!D$77</f>
        <v>0</v>
      </c>
      <c r="BP17" s="193">
        <f>[2]Р8!E$77</f>
        <v>0</v>
      </c>
      <c r="BQ17" s="193">
        <f>[2]Р8!F$77</f>
        <v>0</v>
      </c>
      <c r="BR17" s="193">
        <f>[2]Р8!G$77</f>
        <v>0</v>
      </c>
      <c r="BS17" s="193">
        <f>[2]Р8!H$77</f>
        <v>0</v>
      </c>
      <c r="BT17" s="193">
        <f>[2]Р8!I$77</f>
        <v>0</v>
      </c>
      <c r="BU17" s="193">
        <f>[2]Р8!J$77</f>
        <v>0</v>
      </c>
      <c r="BV17" s="193">
        <f>[2]Р8!K$77</f>
        <v>0</v>
      </c>
      <c r="BW17" s="237">
        <f t="shared" si="11"/>
        <v>0</v>
      </c>
      <c r="BX17" s="193">
        <f>[2]Р8!D$78</f>
        <v>0</v>
      </c>
      <c r="BY17" s="193">
        <f>[2]Р8!E$78</f>
        <v>0</v>
      </c>
      <c r="BZ17" s="193">
        <f>[2]Р8!F$78</f>
        <v>0</v>
      </c>
      <c r="CA17" s="193">
        <f>[2]Р8!G$78</f>
        <v>0</v>
      </c>
      <c r="CB17" s="193">
        <f>[2]Р8!H$78</f>
        <v>0</v>
      </c>
      <c r="CC17" s="193">
        <f>[2]Р8!I$78</f>
        <v>0</v>
      </c>
      <c r="CD17" s="193">
        <f>[2]Р8!J$78</f>
        <v>0</v>
      </c>
      <c r="CE17" s="193">
        <f>[2]Р8!K$78</f>
        <v>0</v>
      </c>
      <c r="CF17" s="237">
        <f t="shared" si="0"/>
        <v>0</v>
      </c>
      <c r="CG17" s="193">
        <f>[2]Р8!D79</f>
        <v>0</v>
      </c>
      <c r="CH17" s="193">
        <f>[2]Р8!E79</f>
        <v>0</v>
      </c>
      <c r="CI17" s="193">
        <f>[2]Р8!F79</f>
        <v>0</v>
      </c>
      <c r="CJ17" s="193">
        <f>[2]Р8!G79</f>
        <v>0</v>
      </c>
      <c r="CK17" s="193">
        <f>[2]Р8!H79</f>
        <v>0</v>
      </c>
      <c r="CL17" s="193">
        <f>[2]Р8!I79</f>
        <v>0</v>
      </c>
      <c r="CM17" s="193">
        <f>[2]Р8!J79</f>
        <v>0</v>
      </c>
      <c r="CN17" s="193">
        <f>[2]Р8!K79</f>
        <v>0</v>
      </c>
      <c r="CO17" s="237">
        <f t="shared" si="12"/>
        <v>0</v>
      </c>
      <c r="CP17" s="193">
        <f>[2]Р8!D80</f>
        <v>0</v>
      </c>
      <c r="CQ17" s="193">
        <f>[2]Р8!E80</f>
        <v>0</v>
      </c>
      <c r="CR17" s="193">
        <f>[2]Р8!F80</f>
        <v>0</v>
      </c>
      <c r="CS17" s="193">
        <f>[2]Р8!G80</f>
        <v>0</v>
      </c>
      <c r="CT17" s="193">
        <f>[2]Р8!H80</f>
        <v>0</v>
      </c>
      <c r="CU17" s="193">
        <f>[2]Р8!I80</f>
        <v>0</v>
      </c>
      <c r="CV17" s="193">
        <f>[2]Р8!J80</f>
        <v>0</v>
      </c>
      <c r="CW17" s="193">
        <f>[2]Р8!K80</f>
        <v>0</v>
      </c>
      <c r="CX17" s="237">
        <f t="shared" si="13"/>
        <v>0</v>
      </c>
      <c r="CY17" s="193">
        <f>[2]Р8!D81</f>
        <v>0</v>
      </c>
      <c r="CZ17" s="193">
        <f>[2]Р8!E81</f>
        <v>0</v>
      </c>
      <c r="DA17" s="193">
        <f>[2]Р8!F81</f>
        <v>0</v>
      </c>
      <c r="DB17" s="193">
        <f>[2]Р8!G81</f>
        <v>0</v>
      </c>
      <c r="DC17" s="193">
        <f>[2]Р8!H81</f>
        <v>0</v>
      </c>
      <c r="DD17" s="193">
        <f>[2]Р8!I81</f>
        <v>0</v>
      </c>
      <c r="DE17" s="193">
        <f>[2]Р8!J81</f>
        <v>0</v>
      </c>
      <c r="DF17" s="193">
        <f>[2]Р8!K81</f>
        <v>0</v>
      </c>
      <c r="DG17" s="237">
        <f t="shared" si="14"/>
        <v>0</v>
      </c>
      <c r="DH17" s="193">
        <f>[2]Р8!D82</f>
        <v>0</v>
      </c>
      <c r="DI17" s="193">
        <f>[2]Р8!E82</f>
        <v>0</v>
      </c>
      <c r="DJ17" s="193">
        <f>[2]Р8!F82</f>
        <v>0</v>
      </c>
      <c r="DK17" s="193">
        <f>[2]Р8!G82</f>
        <v>0</v>
      </c>
      <c r="DL17" s="193">
        <f>[2]Р8!H82</f>
        <v>1</v>
      </c>
      <c r="DM17" s="193">
        <f>[2]Р8!I82</f>
        <v>0</v>
      </c>
      <c r="DN17" s="193">
        <f>[2]Р8!J82</f>
        <v>0</v>
      </c>
      <c r="DO17" s="193">
        <f>[2]Р8!K82</f>
        <v>0</v>
      </c>
      <c r="DP17" s="237">
        <f t="shared" si="15"/>
        <v>176724</v>
      </c>
      <c r="DQ17" s="193">
        <f>[2]Р8!D83</f>
        <v>0</v>
      </c>
      <c r="DR17" s="193">
        <f>[2]Р8!E83</f>
        <v>0</v>
      </c>
      <c r="DS17" s="193">
        <f>[2]Р8!F83</f>
        <v>0</v>
      </c>
      <c r="DT17" s="193">
        <f>[2]Р8!G83</f>
        <v>0</v>
      </c>
      <c r="DU17" s="193">
        <f>[2]Р8!H83</f>
        <v>0</v>
      </c>
      <c r="DV17" s="193">
        <f>[2]Р8!I83</f>
        <v>0</v>
      </c>
      <c r="DW17" s="193">
        <f>[2]Р8!J83</f>
        <v>0</v>
      </c>
      <c r="DX17" s="193">
        <f>[2]Р8!K83</f>
        <v>0</v>
      </c>
      <c r="DY17" s="237">
        <f t="shared" si="16"/>
        <v>0</v>
      </c>
      <c r="DZ17" s="193">
        <f>[2]Р8!D84</f>
        <v>0</v>
      </c>
      <c r="EA17" s="193">
        <f>[2]Р8!E84</f>
        <v>0</v>
      </c>
      <c r="EB17" s="193">
        <f>[2]Р8!F84</f>
        <v>0</v>
      </c>
      <c r="EC17" s="193">
        <f>[2]Р8!G84</f>
        <v>0</v>
      </c>
      <c r="ED17" s="193">
        <f>[2]Р8!H84</f>
        <v>0</v>
      </c>
      <c r="EE17" s="193">
        <f>[2]Р8!I84</f>
        <v>0</v>
      </c>
      <c r="EF17" s="193">
        <f>[2]Р8!J84</f>
        <v>0</v>
      </c>
      <c r="EG17" s="193">
        <f>[2]Р8!K84</f>
        <v>0</v>
      </c>
      <c r="EH17" s="237">
        <f t="shared" si="17"/>
        <v>0</v>
      </c>
      <c r="EI17" s="193">
        <f>[2]Р8!D85</f>
        <v>0</v>
      </c>
      <c r="EJ17" s="193">
        <f>[2]Р8!E85</f>
        <v>7</v>
      </c>
      <c r="EK17" s="193">
        <f>[2]Р8!F85</f>
        <v>0</v>
      </c>
      <c r="EL17" s="193">
        <f>[2]Р8!G85</f>
        <v>0</v>
      </c>
      <c r="EM17" s="193">
        <f>[2]Р8!H85</f>
        <v>61</v>
      </c>
      <c r="EN17" s="193">
        <f>[2]Р8!I85</f>
        <v>76</v>
      </c>
      <c r="EO17" s="193">
        <f>[2]Р8!J85</f>
        <v>0</v>
      </c>
      <c r="EP17" s="193">
        <f>[2]Р8!K85</f>
        <v>0</v>
      </c>
      <c r="EQ17" s="237">
        <f t="shared" si="18"/>
        <v>27161520</v>
      </c>
      <c r="ER17" s="193">
        <f>[2]Р8!D86</f>
        <v>0</v>
      </c>
      <c r="ES17" s="193">
        <f>[2]Р8!E86</f>
        <v>0</v>
      </c>
      <c r="ET17" s="193">
        <f>[2]Р8!F86</f>
        <v>0</v>
      </c>
      <c r="EU17" s="193">
        <f>[2]Р8!G86</f>
        <v>0</v>
      </c>
      <c r="EV17" s="193">
        <f>[2]Р8!H86</f>
        <v>0</v>
      </c>
      <c r="EW17" s="193">
        <f>[2]Р8!I86</f>
        <v>0</v>
      </c>
      <c r="EX17" s="193">
        <f>[2]Р8!J86</f>
        <v>0</v>
      </c>
      <c r="EY17" s="193">
        <f>[2]Р8!K86</f>
        <v>0</v>
      </c>
      <c r="EZ17" s="237">
        <f t="shared" si="19"/>
        <v>0</v>
      </c>
      <c r="FA17" s="193">
        <f>[2]Р8!D91</f>
        <v>0</v>
      </c>
      <c r="FB17" s="193">
        <f>[2]Р8!E91</f>
        <v>0</v>
      </c>
      <c r="FC17" s="193">
        <f>[2]Р8!F91</f>
        <v>0</v>
      </c>
      <c r="FD17" s="193">
        <f>[2]Р8!G91</f>
        <v>0</v>
      </c>
      <c r="FE17" s="193">
        <f>[2]Р8!H91</f>
        <v>0</v>
      </c>
      <c r="FF17" s="193">
        <f>[2]Р8!I91</f>
        <v>0</v>
      </c>
      <c r="FG17" s="193">
        <f>[2]Р8!J91</f>
        <v>0</v>
      </c>
      <c r="FH17" s="193">
        <f>[2]Р8!K91</f>
        <v>0</v>
      </c>
      <c r="FI17" s="237">
        <f t="shared" si="20"/>
        <v>0</v>
      </c>
      <c r="FJ17" s="193">
        <f>[2]Р8!D93</f>
        <v>0</v>
      </c>
      <c r="FK17" s="193">
        <f>[2]Р8!E93</f>
        <v>0</v>
      </c>
      <c r="FL17" s="193">
        <f>[2]Р8!F93</f>
        <v>0</v>
      </c>
      <c r="FM17" s="193">
        <f>[2]Р8!G93</f>
        <v>0</v>
      </c>
      <c r="FN17" s="193">
        <f>[2]Р8!H93</f>
        <v>0</v>
      </c>
      <c r="FO17" s="193">
        <f>[2]Р8!I93</f>
        <v>0</v>
      </c>
      <c r="FP17" s="193">
        <f>[2]Р8!J93</f>
        <v>0</v>
      </c>
      <c r="FQ17" s="193">
        <f>[2]Р8!FG$75</f>
        <v>0</v>
      </c>
      <c r="FR17" s="237">
        <f t="shared" si="21"/>
        <v>0</v>
      </c>
      <c r="FS17" s="193">
        <f>[2]Р8!D95</f>
        <v>0</v>
      </c>
      <c r="FT17" s="193">
        <f>[2]Р8!E95</f>
        <v>0</v>
      </c>
      <c r="FU17" s="193">
        <f>[2]Р8!F95</f>
        <v>0</v>
      </c>
      <c r="FV17" s="193">
        <f>[2]Р8!G95</f>
        <v>0</v>
      </c>
      <c r="FW17" s="193">
        <f>[2]Р8!H95</f>
        <v>0</v>
      </c>
      <c r="FX17" s="193">
        <f>[2]Р8!I95</f>
        <v>0</v>
      </c>
      <c r="FY17" s="193">
        <f>[2]Р8!J95</f>
        <v>0</v>
      </c>
      <c r="FZ17" s="193">
        <f>[2]Р8!K95</f>
        <v>0</v>
      </c>
      <c r="GA17" s="237">
        <f t="shared" si="22"/>
        <v>0</v>
      </c>
      <c r="GB17" s="193">
        <f>[2]Р8!D96</f>
        <v>0</v>
      </c>
      <c r="GC17" s="193">
        <f>[2]Р8!E96</f>
        <v>0</v>
      </c>
      <c r="GD17" s="193">
        <f>[2]Р8!F96</f>
        <v>0</v>
      </c>
      <c r="GE17" s="193">
        <f>[2]Р8!G96</f>
        <v>0</v>
      </c>
      <c r="GF17" s="193">
        <f>[2]Р8!H96</f>
        <v>0</v>
      </c>
      <c r="GG17" s="193">
        <f>[2]Р8!I96</f>
        <v>0</v>
      </c>
      <c r="GH17" s="193">
        <f>[2]Р8!J96</f>
        <v>0</v>
      </c>
      <c r="GI17" s="193">
        <f>[2]Р8!K96</f>
        <v>0</v>
      </c>
      <c r="GJ17" s="237">
        <f t="shared" si="1"/>
        <v>0</v>
      </c>
      <c r="GK17" s="193">
        <f>[2]Р8!D102</f>
        <v>0</v>
      </c>
      <c r="GL17" s="193">
        <f>[2]Р8!E102</f>
        <v>0</v>
      </c>
      <c r="GM17" s="193">
        <f>[2]Р8!F102</f>
        <v>0</v>
      </c>
      <c r="GN17" s="193">
        <f>[2]Р8!G102</f>
        <v>0</v>
      </c>
      <c r="GO17" s="193">
        <f>[2]Р8!H102</f>
        <v>0</v>
      </c>
      <c r="GP17" s="193">
        <f>[2]Р8!I102</f>
        <v>0</v>
      </c>
      <c r="GQ17" s="193">
        <f>[2]Р8!J102</f>
        <v>0</v>
      </c>
      <c r="GR17" s="193">
        <f>[2]Р8!K102</f>
        <v>0</v>
      </c>
      <c r="GS17" s="237">
        <f t="shared" si="23"/>
        <v>0</v>
      </c>
      <c r="GT17" s="237">
        <f>[2]Р8!D$104</f>
        <v>0</v>
      </c>
      <c r="GU17" s="237">
        <f>[2]Р8!E$104</f>
        <v>0</v>
      </c>
      <c r="GV17" s="237">
        <f>[2]Р8!F$104</f>
        <v>0</v>
      </c>
      <c r="GW17" s="237">
        <f>[2]Р8!G$104</f>
        <v>0</v>
      </c>
      <c r="GX17" s="237">
        <f>[2]Р8!H$104</f>
        <v>0</v>
      </c>
      <c r="GY17" s="237">
        <f>[2]Р8!I$104</f>
        <v>0</v>
      </c>
      <c r="GZ17" s="237">
        <f>[2]Р8!J$104</f>
        <v>0</v>
      </c>
      <c r="HA17" s="237">
        <f>[2]Р8!K$104</f>
        <v>0</v>
      </c>
      <c r="HB17" s="237">
        <f t="shared" si="24"/>
        <v>0</v>
      </c>
      <c r="HC17" s="193">
        <f>[2]Р8!D105</f>
        <v>0</v>
      </c>
      <c r="HD17" s="193">
        <f>[2]Р8!E105</f>
        <v>0</v>
      </c>
      <c r="HE17" s="193">
        <f>[2]Р8!F105</f>
        <v>0</v>
      </c>
      <c r="HF17" s="193">
        <f>[2]Р8!G105</f>
        <v>0</v>
      </c>
      <c r="HG17" s="193">
        <f>[2]Р8!H105</f>
        <v>0</v>
      </c>
      <c r="HH17" s="193">
        <f>[2]Р8!I105</f>
        <v>0</v>
      </c>
      <c r="HI17" s="193">
        <f>[2]Р8!J105</f>
        <v>0</v>
      </c>
      <c r="HJ17" s="193">
        <f>[2]Р8!K105</f>
        <v>0</v>
      </c>
      <c r="HK17" s="237">
        <f t="shared" si="2"/>
        <v>0</v>
      </c>
      <c r="HL17" s="239"/>
      <c r="HM17" s="239"/>
      <c r="HN17" s="249"/>
      <c r="HO17" s="250"/>
      <c r="HP17" s="250"/>
      <c r="HQ17" s="251"/>
      <c r="HR17" s="252"/>
      <c r="HS17" s="253"/>
    </row>
    <row r="18" spans="1:227" s="254" customFormat="1" x14ac:dyDescent="0.25">
      <c r="A18" s="247">
        <v>9</v>
      </c>
      <c r="B18" s="248" t="s">
        <v>137</v>
      </c>
      <c r="C18" s="237">
        <f t="shared" si="3"/>
        <v>34</v>
      </c>
      <c r="D18" s="237">
        <f t="shared" si="26"/>
        <v>0</v>
      </c>
      <c r="E18" s="237">
        <f t="shared" si="4"/>
        <v>0</v>
      </c>
      <c r="F18" s="237">
        <f t="shared" si="4"/>
        <v>0</v>
      </c>
      <c r="G18" s="237">
        <f t="shared" si="4"/>
        <v>0</v>
      </c>
      <c r="H18" s="237">
        <f t="shared" si="4"/>
        <v>34</v>
      </c>
      <c r="I18" s="237">
        <f t="shared" si="4"/>
        <v>0</v>
      </c>
      <c r="J18" s="237">
        <f t="shared" si="4"/>
        <v>0</v>
      </c>
      <c r="K18" s="237">
        <f t="shared" si="4"/>
        <v>0</v>
      </c>
      <c r="L18" s="237">
        <f t="shared" si="25"/>
        <v>2078292</v>
      </c>
      <c r="M18" s="193">
        <f>[2]Р9!D$71</f>
        <v>0</v>
      </c>
      <c r="N18" s="193">
        <f>[2]Р9!E$71</f>
        <v>0</v>
      </c>
      <c r="O18" s="193">
        <f>[2]Р9!F$71</f>
        <v>0</v>
      </c>
      <c r="P18" s="193">
        <f>[2]Р9!G$71</f>
        <v>0</v>
      </c>
      <c r="Q18" s="193">
        <f>[2]Р9!H$71</f>
        <v>0</v>
      </c>
      <c r="R18" s="193">
        <f>[2]Р9!I$71</f>
        <v>0</v>
      </c>
      <c r="S18" s="193">
        <f>[2]Р9!J$71</f>
        <v>0</v>
      </c>
      <c r="T18" s="193">
        <f>[2]Р9!K$71</f>
        <v>0</v>
      </c>
      <c r="U18" s="237">
        <f t="shared" si="5"/>
        <v>0</v>
      </c>
      <c r="V18" s="193">
        <f>[2]Р9!D$72</f>
        <v>0</v>
      </c>
      <c r="W18" s="193">
        <f>[2]Р9!E$72</f>
        <v>0</v>
      </c>
      <c r="X18" s="193">
        <f>[2]Р9!F$72</f>
        <v>0</v>
      </c>
      <c r="Y18" s="193">
        <f>[2]Р9!G$72</f>
        <v>0</v>
      </c>
      <c r="Z18" s="193">
        <f>[2]Р9!H$72</f>
        <v>0</v>
      </c>
      <c r="AA18" s="193">
        <f>[2]Р9!I$72</f>
        <v>0</v>
      </c>
      <c r="AB18" s="193">
        <f>[2]Р9!J$72</f>
        <v>0</v>
      </c>
      <c r="AC18" s="193">
        <f>[2]Р9!K$72</f>
        <v>0</v>
      </c>
      <c r="AD18" s="237">
        <f t="shared" si="6"/>
        <v>0</v>
      </c>
      <c r="AE18" s="193">
        <f>[2]Р9!D$73</f>
        <v>0</v>
      </c>
      <c r="AF18" s="193">
        <f>[2]Р9!E$73</f>
        <v>0</v>
      </c>
      <c r="AG18" s="193">
        <f>[2]Р9!F$73</f>
        <v>0</v>
      </c>
      <c r="AH18" s="193">
        <f>[2]Р9!G$73</f>
        <v>0</v>
      </c>
      <c r="AI18" s="193">
        <f>[2]Р9!H$73</f>
        <v>2</v>
      </c>
      <c r="AJ18" s="193">
        <f>[2]Р9!I$73</f>
        <v>0</v>
      </c>
      <c r="AK18" s="193">
        <f>[2]Р9!J$73</f>
        <v>0</v>
      </c>
      <c r="AL18" s="193">
        <f>[2]Р9!K$73</f>
        <v>0</v>
      </c>
      <c r="AM18" s="237">
        <f t="shared" si="7"/>
        <v>142824</v>
      </c>
      <c r="AN18" s="193">
        <f>[2]Р9!D$74</f>
        <v>0</v>
      </c>
      <c r="AO18" s="193">
        <f>[2]Р9!E$74</f>
        <v>0</v>
      </c>
      <c r="AP18" s="193">
        <f>[2]Р9!F$74</f>
        <v>0</v>
      </c>
      <c r="AQ18" s="193">
        <f>[2]Р9!G$74</f>
        <v>0</v>
      </c>
      <c r="AR18" s="193">
        <f>[2]Р9!H$74</f>
        <v>3</v>
      </c>
      <c r="AS18" s="193">
        <f>[2]Р9!I$74</f>
        <v>0</v>
      </c>
      <c r="AT18" s="193">
        <f>[2]Р9!J$74</f>
        <v>0</v>
      </c>
      <c r="AU18" s="193">
        <f>[2]Р9!K$74</f>
        <v>0</v>
      </c>
      <c r="AV18" s="237">
        <f t="shared" si="8"/>
        <v>169056</v>
      </c>
      <c r="AW18" s="193">
        <f>[2]Р9!D$75</f>
        <v>0</v>
      </c>
      <c r="AX18" s="193">
        <f>[2]Р9!E$75</f>
        <v>0</v>
      </c>
      <c r="AY18" s="193">
        <f>[2]Р9!F$75</f>
        <v>0</v>
      </c>
      <c r="AZ18" s="193">
        <f>[2]Р9!G$75</f>
        <v>0</v>
      </c>
      <c r="BA18" s="193">
        <f>[2]Р9!H$75</f>
        <v>1</v>
      </c>
      <c r="BB18" s="193">
        <f>[2]Р9!I$75</f>
        <v>0</v>
      </c>
      <c r="BC18" s="193">
        <f>[2]Р9!J$75</f>
        <v>0</v>
      </c>
      <c r="BD18" s="193">
        <f>[2]Р9!K$75</f>
        <v>0</v>
      </c>
      <c r="BE18" s="237">
        <f t="shared" si="9"/>
        <v>69780</v>
      </c>
      <c r="BF18" s="193">
        <f>[2]Р9!D$76</f>
        <v>0</v>
      </c>
      <c r="BG18" s="193">
        <f>[2]Р9!E$76</f>
        <v>0</v>
      </c>
      <c r="BH18" s="193">
        <f>[2]Р9!F$76</f>
        <v>0</v>
      </c>
      <c r="BI18" s="193">
        <f>[2]Р9!G$76</f>
        <v>0</v>
      </c>
      <c r="BJ18" s="193">
        <f>[2]Р9!H$76</f>
        <v>26</v>
      </c>
      <c r="BK18" s="193">
        <f>[2]Р9!I$76</f>
        <v>0</v>
      </c>
      <c r="BL18" s="193">
        <f>[2]Р9!J$76</f>
        <v>0</v>
      </c>
      <c r="BM18" s="193">
        <f>[2]Р9!K$76</f>
        <v>0</v>
      </c>
      <c r="BN18" s="237">
        <f t="shared" si="10"/>
        <v>1465152</v>
      </c>
      <c r="BO18" s="193">
        <f>[2]Р9!D$77</f>
        <v>0</v>
      </c>
      <c r="BP18" s="193">
        <f>[2]Р9!E$77</f>
        <v>0</v>
      </c>
      <c r="BQ18" s="193">
        <f>[2]Р9!F$77</f>
        <v>0</v>
      </c>
      <c r="BR18" s="193">
        <f>[2]Р9!G$77</f>
        <v>0</v>
      </c>
      <c r="BS18" s="193">
        <f>[2]Р9!H$77</f>
        <v>1</v>
      </c>
      <c r="BT18" s="193">
        <f>[2]Р9!I$77</f>
        <v>0</v>
      </c>
      <c r="BU18" s="193">
        <f>[2]Р9!J$77</f>
        <v>0</v>
      </c>
      <c r="BV18" s="193">
        <f>[2]Р9!K$77</f>
        <v>0</v>
      </c>
      <c r="BW18" s="237">
        <f t="shared" si="11"/>
        <v>69780</v>
      </c>
      <c r="BX18" s="193">
        <f>[2]Р9!D$78</f>
        <v>0</v>
      </c>
      <c r="BY18" s="193">
        <f>[2]Р9!E$78</f>
        <v>0</v>
      </c>
      <c r="BZ18" s="193">
        <f>[2]Р9!F$78</f>
        <v>0</v>
      </c>
      <c r="CA18" s="193">
        <f>[2]Р9!G$78</f>
        <v>0</v>
      </c>
      <c r="CB18" s="193">
        <f>[2]Р9!H$78</f>
        <v>0</v>
      </c>
      <c r="CC18" s="193">
        <f>[2]Р9!I$78</f>
        <v>0</v>
      </c>
      <c r="CD18" s="193">
        <f>[2]Р9!J$78</f>
        <v>0</v>
      </c>
      <c r="CE18" s="193">
        <f>[2]Р9!K$78</f>
        <v>0</v>
      </c>
      <c r="CF18" s="237">
        <f t="shared" si="0"/>
        <v>0</v>
      </c>
      <c r="CG18" s="193">
        <f>[2]Р9!D79</f>
        <v>0</v>
      </c>
      <c r="CH18" s="193">
        <f>[2]Р9!E79</f>
        <v>0</v>
      </c>
      <c r="CI18" s="193">
        <f>[2]Р9!F79</f>
        <v>0</v>
      </c>
      <c r="CJ18" s="193">
        <f>[2]Р9!G79</f>
        <v>0</v>
      </c>
      <c r="CK18" s="193">
        <f>[2]Р9!H79</f>
        <v>0</v>
      </c>
      <c r="CL18" s="193">
        <f>[2]Р9!I79</f>
        <v>0</v>
      </c>
      <c r="CM18" s="193">
        <f>[2]Р9!J79</f>
        <v>0</v>
      </c>
      <c r="CN18" s="193">
        <f>[2]Р9!K79</f>
        <v>0</v>
      </c>
      <c r="CO18" s="237">
        <f t="shared" si="12"/>
        <v>0</v>
      </c>
      <c r="CP18" s="193">
        <f>[2]Р9!D80</f>
        <v>0</v>
      </c>
      <c r="CQ18" s="193">
        <f>[2]Р9!E80</f>
        <v>0</v>
      </c>
      <c r="CR18" s="193">
        <f>[2]Р9!F80</f>
        <v>0</v>
      </c>
      <c r="CS18" s="193">
        <f>[2]Р9!G80</f>
        <v>0</v>
      </c>
      <c r="CT18" s="193">
        <f>[2]Р9!H80</f>
        <v>0</v>
      </c>
      <c r="CU18" s="193">
        <f>[2]Р9!I80</f>
        <v>0</v>
      </c>
      <c r="CV18" s="193">
        <f>[2]Р9!J80</f>
        <v>0</v>
      </c>
      <c r="CW18" s="193">
        <f>[2]Р9!K80</f>
        <v>0</v>
      </c>
      <c r="CX18" s="237">
        <f t="shared" si="13"/>
        <v>0</v>
      </c>
      <c r="CY18" s="193">
        <f>[2]Р9!D81</f>
        <v>0</v>
      </c>
      <c r="CZ18" s="193">
        <f>[2]Р9!E81</f>
        <v>0</v>
      </c>
      <c r="DA18" s="193">
        <f>[2]Р9!F81</f>
        <v>0</v>
      </c>
      <c r="DB18" s="193">
        <f>[2]Р9!G81</f>
        <v>0</v>
      </c>
      <c r="DC18" s="193">
        <f>[2]Р9!H81</f>
        <v>0</v>
      </c>
      <c r="DD18" s="193">
        <f>[2]Р9!I81</f>
        <v>0</v>
      </c>
      <c r="DE18" s="193">
        <f>[2]Р9!J81</f>
        <v>0</v>
      </c>
      <c r="DF18" s="193">
        <f>[2]Р9!K81</f>
        <v>0</v>
      </c>
      <c r="DG18" s="237">
        <f t="shared" si="14"/>
        <v>0</v>
      </c>
      <c r="DH18" s="193">
        <f>[2]Р9!D82</f>
        <v>0</v>
      </c>
      <c r="DI18" s="193">
        <f>[2]Р9!E82</f>
        <v>0</v>
      </c>
      <c r="DJ18" s="193">
        <f>[2]Р9!F82</f>
        <v>0</v>
      </c>
      <c r="DK18" s="193">
        <f>[2]Р9!G82</f>
        <v>0</v>
      </c>
      <c r="DL18" s="193">
        <f>[2]Р9!H82</f>
        <v>0</v>
      </c>
      <c r="DM18" s="193">
        <f>[2]Р9!I82</f>
        <v>0</v>
      </c>
      <c r="DN18" s="193">
        <f>[2]Р9!J82</f>
        <v>0</v>
      </c>
      <c r="DO18" s="193">
        <f>[2]Р9!K82</f>
        <v>0</v>
      </c>
      <c r="DP18" s="237">
        <f t="shared" si="15"/>
        <v>0</v>
      </c>
      <c r="DQ18" s="193">
        <f>[2]Р9!D83</f>
        <v>0</v>
      </c>
      <c r="DR18" s="193">
        <f>[2]Р9!E83</f>
        <v>0</v>
      </c>
      <c r="DS18" s="193">
        <f>[2]Р9!F83</f>
        <v>0</v>
      </c>
      <c r="DT18" s="193">
        <f>[2]Р9!G83</f>
        <v>0</v>
      </c>
      <c r="DU18" s="193">
        <f>[2]Р9!H83</f>
        <v>0</v>
      </c>
      <c r="DV18" s="193">
        <f>[2]Р9!I83</f>
        <v>0</v>
      </c>
      <c r="DW18" s="193">
        <f>[2]Р9!J83</f>
        <v>0</v>
      </c>
      <c r="DX18" s="193">
        <f>[2]Р9!K83</f>
        <v>0</v>
      </c>
      <c r="DY18" s="237">
        <f t="shared" si="16"/>
        <v>0</v>
      </c>
      <c r="DZ18" s="193">
        <f>[2]Р9!D84</f>
        <v>0</v>
      </c>
      <c r="EA18" s="193">
        <f>[2]Р9!E84</f>
        <v>0</v>
      </c>
      <c r="EB18" s="193">
        <f>[2]Р9!F84</f>
        <v>0</v>
      </c>
      <c r="EC18" s="193">
        <f>[2]Р9!G84</f>
        <v>0</v>
      </c>
      <c r="ED18" s="193">
        <f>[2]Р9!H84</f>
        <v>0</v>
      </c>
      <c r="EE18" s="193">
        <f>[2]Р9!I84</f>
        <v>0</v>
      </c>
      <c r="EF18" s="193">
        <f>[2]Р9!J84</f>
        <v>0</v>
      </c>
      <c r="EG18" s="193">
        <f>[2]Р9!K84</f>
        <v>0</v>
      </c>
      <c r="EH18" s="237">
        <f t="shared" si="17"/>
        <v>0</v>
      </c>
      <c r="EI18" s="193">
        <f>[2]Р9!D85</f>
        <v>0</v>
      </c>
      <c r="EJ18" s="193">
        <f>[2]Р9!E85</f>
        <v>0</v>
      </c>
      <c r="EK18" s="193">
        <f>[2]Р9!F85</f>
        <v>0</v>
      </c>
      <c r="EL18" s="193">
        <f>[2]Р9!G85</f>
        <v>0</v>
      </c>
      <c r="EM18" s="193">
        <f>[2]Р9!H85</f>
        <v>0</v>
      </c>
      <c r="EN18" s="193">
        <f>[2]Р9!I85</f>
        <v>0</v>
      </c>
      <c r="EO18" s="193">
        <f>[2]Р9!J85</f>
        <v>0</v>
      </c>
      <c r="EP18" s="193">
        <f>[2]Р9!K85</f>
        <v>0</v>
      </c>
      <c r="EQ18" s="237">
        <f t="shared" si="18"/>
        <v>0</v>
      </c>
      <c r="ER18" s="193">
        <f>[2]Р9!D86</f>
        <v>0</v>
      </c>
      <c r="ES18" s="193">
        <f>[2]Р9!E86</f>
        <v>0</v>
      </c>
      <c r="ET18" s="193">
        <f>[2]Р9!F86</f>
        <v>0</v>
      </c>
      <c r="EU18" s="193">
        <f>[2]Р9!G86</f>
        <v>0</v>
      </c>
      <c r="EV18" s="193">
        <f>[2]Р9!H86</f>
        <v>0</v>
      </c>
      <c r="EW18" s="193">
        <f>[2]Р9!I86</f>
        <v>0</v>
      </c>
      <c r="EX18" s="193">
        <f>[2]Р9!J86</f>
        <v>0</v>
      </c>
      <c r="EY18" s="193">
        <f>[2]Р9!K86</f>
        <v>0</v>
      </c>
      <c r="EZ18" s="237">
        <f t="shared" si="19"/>
        <v>0</v>
      </c>
      <c r="FA18" s="193">
        <f>[2]Р9!D91</f>
        <v>0</v>
      </c>
      <c r="FB18" s="193">
        <f>[2]Р9!E91</f>
        <v>0</v>
      </c>
      <c r="FC18" s="193">
        <f>[2]Р9!F91</f>
        <v>0</v>
      </c>
      <c r="FD18" s="193">
        <f>[2]Р9!G91</f>
        <v>0</v>
      </c>
      <c r="FE18" s="193">
        <f>[2]Р9!H91</f>
        <v>0</v>
      </c>
      <c r="FF18" s="193">
        <f>[2]Р9!I91</f>
        <v>0</v>
      </c>
      <c r="FG18" s="193">
        <f>[2]Р9!J91</f>
        <v>0</v>
      </c>
      <c r="FH18" s="193">
        <f>[2]Р9!K91</f>
        <v>0</v>
      </c>
      <c r="FI18" s="237">
        <f t="shared" si="20"/>
        <v>0</v>
      </c>
      <c r="FJ18" s="193">
        <f>[2]Р9!D93</f>
        <v>0</v>
      </c>
      <c r="FK18" s="193">
        <f>[2]Р9!E93</f>
        <v>0</v>
      </c>
      <c r="FL18" s="193">
        <f>[2]Р9!F93</f>
        <v>0</v>
      </c>
      <c r="FM18" s="193">
        <f>[2]Р9!G93</f>
        <v>0</v>
      </c>
      <c r="FN18" s="193">
        <f>[2]Р9!H93</f>
        <v>0</v>
      </c>
      <c r="FO18" s="193">
        <f>[2]Р9!I93</f>
        <v>0</v>
      </c>
      <c r="FP18" s="193">
        <f>[2]Р9!J93</f>
        <v>0</v>
      </c>
      <c r="FQ18" s="193">
        <f>[2]Р9!FG$75</f>
        <v>0</v>
      </c>
      <c r="FR18" s="237">
        <f t="shared" si="21"/>
        <v>0</v>
      </c>
      <c r="FS18" s="193">
        <f>[2]Р9!D95</f>
        <v>0</v>
      </c>
      <c r="FT18" s="193">
        <f>[2]Р9!E95</f>
        <v>0</v>
      </c>
      <c r="FU18" s="193">
        <f>[2]Р9!F95</f>
        <v>0</v>
      </c>
      <c r="FV18" s="193">
        <f>[2]Р9!G95</f>
        <v>0</v>
      </c>
      <c r="FW18" s="193">
        <f>[2]Р9!H95</f>
        <v>0</v>
      </c>
      <c r="FX18" s="193">
        <f>[2]Р9!I95</f>
        <v>0</v>
      </c>
      <c r="FY18" s="193">
        <f>[2]Р9!J95</f>
        <v>0</v>
      </c>
      <c r="FZ18" s="193">
        <f>[2]Р9!K95</f>
        <v>0</v>
      </c>
      <c r="GA18" s="237">
        <f t="shared" si="22"/>
        <v>0</v>
      </c>
      <c r="GB18" s="193">
        <f>[2]Р9!D96</f>
        <v>0</v>
      </c>
      <c r="GC18" s="193">
        <f>[2]Р9!E96</f>
        <v>0</v>
      </c>
      <c r="GD18" s="193">
        <f>[2]Р9!F96</f>
        <v>0</v>
      </c>
      <c r="GE18" s="193">
        <f>[2]Р9!G96</f>
        <v>0</v>
      </c>
      <c r="GF18" s="193">
        <f>[2]Р9!H96</f>
        <v>1</v>
      </c>
      <c r="GG18" s="193">
        <f>[2]Р9!I96</f>
        <v>0</v>
      </c>
      <c r="GH18" s="193">
        <f>[2]Р9!J96</f>
        <v>0</v>
      </c>
      <c r="GI18" s="193">
        <f>[2]Р9!K96</f>
        <v>0</v>
      </c>
      <c r="GJ18" s="237">
        <f t="shared" si="1"/>
        <v>161700</v>
      </c>
      <c r="GK18" s="193">
        <f>[2]Р9!D102</f>
        <v>0</v>
      </c>
      <c r="GL18" s="193">
        <f>[2]Р9!E102</f>
        <v>0</v>
      </c>
      <c r="GM18" s="193">
        <f>[2]Р9!F102</f>
        <v>0</v>
      </c>
      <c r="GN18" s="193">
        <f>[2]Р9!G102</f>
        <v>0</v>
      </c>
      <c r="GO18" s="193">
        <f>[2]Р9!H102</f>
        <v>0</v>
      </c>
      <c r="GP18" s="193">
        <f>[2]Р9!I102</f>
        <v>0</v>
      </c>
      <c r="GQ18" s="193">
        <f>[2]Р9!J102</f>
        <v>0</v>
      </c>
      <c r="GR18" s="193">
        <f>[2]Р9!K102</f>
        <v>0</v>
      </c>
      <c r="GS18" s="237">
        <f t="shared" si="23"/>
        <v>0</v>
      </c>
      <c r="GT18" s="237">
        <f>[2]Р9!D$104</f>
        <v>0</v>
      </c>
      <c r="GU18" s="237">
        <f>[2]Р9!E$104</f>
        <v>0</v>
      </c>
      <c r="GV18" s="237">
        <f>[2]Р9!F$104</f>
        <v>0</v>
      </c>
      <c r="GW18" s="237">
        <f>[2]Р9!G$104</f>
        <v>0</v>
      </c>
      <c r="GX18" s="237">
        <f>[2]Р9!H$104</f>
        <v>0</v>
      </c>
      <c r="GY18" s="237">
        <f>[2]Р9!I$104</f>
        <v>0</v>
      </c>
      <c r="GZ18" s="237">
        <f>[2]Р9!J$104</f>
        <v>0</v>
      </c>
      <c r="HA18" s="237">
        <f>[2]Р9!K$104</f>
        <v>0</v>
      </c>
      <c r="HB18" s="237">
        <f t="shared" si="24"/>
        <v>0</v>
      </c>
      <c r="HC18" s="193">
        <f>[2]Р9!D105</f>
        <v>0</v>
      </c>
      <c r="HD18" s="193">
        <f>[2]Р9!E105</f>
        <v>0</v>
      </c>
      <c r="HE18" s="193">
        <f>[2]Р9!F105</f>
        <v>0</v>
      </c>
      <c r="HF18" s="193">
        <f>[2]Р9!G105</f>
        <v>0</v>
      </c>
      <c r="HG18" s="193">
        <f>[2]Р9!H105</f>
        <v>0</v>
      </c>
      <c r="HH18" s="193">
        <f>[2]Р9!I105</f>
        <v>0</v>
      </c>
      <c r="HI18" s="193">
        <f>[2]Р9!J105</f>
        <v>0</v>
      </c>
      <c r="HJ18" s="193">
        <f>[2]Р9!K105</f>
        <v>0</v>
      </c>
      <c r="HK18" s="237">
        <f t="shared" si="2"/>
        <v>0</v>
      </c>
      <c r="HL18" s="239"/>
      <c r="HM18" s="239"/>
      <c r="HN18" s="249"/>
      <c r="HO18" s="250"/>
      <c r="HP18" s="250"/>
      <c r="HQ18" s="251"/>
      <c r="HR18" s="252"/>
      <c r="HS18" s="253"/>
    </row>
    <row r="19" spans="1:227" s="254" customFormat="1" ht="15.6" customHeight="1" x14ac:dyDescent="0.25">
      <c r="A19" s="247">
        <v>10</v>
      </c>
      <c r="B19" s="248" t="s">
        <v>138</v>
      </c>
      <c r="C19" s="237">
        <f t="shared" si="3"/>
        <v>229</v>
      </c>
      <c r="D19" s="237">
        <f t="shared" si="26"/>
        <v>3</v>
      </c>
      <c r="E19" s="237">
        <f t="shared" si="4"/>
        <v>57</v>
      </c>
      <c r="F19" s="237">
        <f t="shared" si="4"/>
        <v>0</v>
      </c>
      <c r="G19" s="237">
        <f t="shared" si="4"/>
        <v>0</v>
      </c>
      <c r="H19" s="237">
        <f t="shared" si="4"/>
        <v>116</v>
      </c>
      <c r="I19" s="237">
        <f t="shared" si="4"/>
        <v>53</v>
      </c>
      <c r="J19" s="237">
        <f t="shared" si="4"/>
        <v>0</v>
      </c>
      <c r="K19" s="237">
        <f t="shared" si="4"/>
        <v>0</v>
      </c>
      <c r="L19" s="237">
        <f t="shared" si="25"/>
        <v>28931184</v>
      </c>
      <c r="M19" s="193">
        <f>[2]Р10!D$71</f>
        <v>0</v>
      </c>
      <c r="N19" s="193">
        <f>[2]Р10!E$71</f>
        <v>0</v>
      </c>
      <c r="O19" s="193">
        <f>[2]Р10!F$71</f>
        <v>0</v>
      </c>
      <c r="P19" s="193">
        <f>[2]Р10!G$71</f>
        <v>0</v>
      </c>
      <c r="Q19" s="193">
        <f>[2]Р10!H$71</f>
        <v>0</v>
      </c>
      <c r="R19" s="193">
        <f>[2]Р10!I$71</f>
        <v>0</v>
      </c>
      <c r="S19" s="193">
        <f>[2]Р10!J$71</f>
        <v>0</v>
      </c>
      <c r="T19" s="193">
        <f>[2]Р10!K$71</f>
        <v>0</v>
      </c>
      <c r="U19" s="237">
        <f t="shared" si="5"/>
        <v>0</v>
      </c>
      <c r="V19" s="193">
        <f>[2]Р10!D$72</f>
        <v>0</v>
      </c>
      <c r="W19" s="193">
        <f>[2]Р10!E$72</f>
        <v>0</v>
      </c>
      <c r="X19" s="193">
        <f>[2]Р10!F$72</f>
        <v>0</v>
      </c>
      <c r="Y19" s="193">
        <f>[2]Р10!G$72</f>
        <v>0</v>
      </c>
      <c r="Z19" s="193">
        <f>[2]Р10!H$72</f>
        <v>0</v>
      </c>
      <c r="AA19" s="193">
        <f>[2]Р10!I$72</f>
        <v>0</v>
      </c>
      <c r="AB19" s="193">
        <f>[2]Р10!J$72</f>
        <v>0</v>
      </c>
      <c r="AC19" s="193">
        <f>[2]Р10!K$72</f>
        <v>0</v>
      </c>
      <c r="AD19" s="237">
        <f t="shared" si="6"/>
        <v>0</v>
      </c>
      <c r="AE19" s="193">
        <f>[2]Р10!D$73</f>
        <v>0</v>
      </c>
      <c r="AF19" s="193">
        <f>[2]Р10!E$73</f>
        <v>0</v>
      </c>
      <c r="AG19" s="193">
        <f>[2]Р10!F$73</f>
        <v>0</v>
      </c>
      <c r="AH19" s="193">
        <f>[2]Р10!G$73</f>
        <v>0</v>
      </c>
      <c r="AI19" s="193">
        <f>[2]Р10!H$73</f>
        <v>1</v>
      </c>
      <c r="AJ19" s="193">
        <f>[2]Р10!I$73</f>
        <v>0</v>
      </c>
      <c r="AK19" s="193">
        <f>[2]Р10!J$73</f>
        <v>0</v>
      </c>
      <c r="AL19" s="193">
        <f>[2]Р10!K$73</f>
        <v>0</v>
      </c>
      <c r="AM19" s="237">
        <f t="shared" si="7"/>
        <v>71412</v>
      </c>
      <c r="AN19" s="193">
        <f>[2]Р10!D$74</f>
        <v>0</v>
      </c>
      <c r="AO19" s="193">
        <f>[2]Р10!E$74</f>
        <v>0</v>
      </c>
      <c r="AP19" s="193">
        <f>[2]Р10!F$74</f>
        <v>0</v>
      </c>
      <c r="AQ19" s="193">
        <f>[2]Р10!G$74</f>
        <v>0</v>
      </c>
      <c r="AR19" s="193">
        <f>[2]Р10!H$74</f>
        <v>2</v>
      </c>
      <c r="AS19" s="193">
        <f>[2]Р10!I$74</f>
        <v>0</v>
      </c>
      <c r="AT19" s="193">
        <f>[2]Р10!J$74</f>
        <v>0</v>
      </c>
      <c r="AU19" s="193">
        <f>[2]Р10!K$74</f>
        <v>0</v>
      </c>
      <c r="AV19" s="237">
        <f t="shared" si="8"/>
        <v>112704</v>
      </c>
      <c r="AW19" s="193">
        <f>[2]Р10!D$75</f>
        <v>0</v>
      </c>
      <c r="AX19" s="193">
        <f>[2]Р10!E$75</f>
        <v>0</v>
      </c>
      <c r="AY19" s="193">
        <f>[2]Р10!F$75</f>
        <v>0</v>
      </c>
      <c r="AZ19" s="193">
        <f>[2]Р10!G$75</f>
        <v>0</v>
      </c>
      <c r="BA19" s="193">
        <f>[2]Р10!H$75</f>
        <v>0</v>
      </c>
      <c r="BB19" s="193">
        <f>[2]Р10!I$75</f>
        <v>0</v>
      </c>
      <c r="BC19" s="193">
        <f>[2]Р10!J$75</f>
        <v>0</v>
      </c>
      <c r="BD19" s="193">
        <f>[2]Р10!K$75</f>
        <v>0</v>
      </c>
      <c r="BE19" s="237">
        <f t="shared" si="9"/>
        <v>0</v>
      </c>
      <c r="BF19" s="193">
        <f>[2]Р10!D$76</f>
        <v>3</v>
      </c>
      <c r="BG19" s="193">
        <f>[2]Р10!E$76</f>
        <v>57</v>
      </c>
      <c r="BH19" s="193">
        <f>[2]Р10!F$76</f>
        <v>0</v>
      </c>
      <c r="BI19" s="193">
        <f>[2]Р10!G$76</f>
        <v>0</v>
      </c>
      <c r="BJ19" s="193">
        <f>[2]Р10!H$76</f>
        <v>40</v>
      </c>
      <c r="BK19" s="193">
        <f>[2]Р10!I$76</f>
        <v>3</v>
      </c>
      <c r="BL19" s="193">
        <f>[2]Р10!J$76</f>
        <v>0</v>
      </c>
      <c r="BM19" s="193">
        <f>[2]Р10!K$76</f>
        <v>0</v>
      </c>
      <c r="BN19" s="237">
        <f t="shared" si="10"/>
        <v>6306168</v>
      </c>
      <c r="BO19" s="193">
        <f>[2]Р10!D$77</f>
        <v>0</v>
      </c>
      <c r="BP19" s="193">
        <f>[2]Р10!E$77</f>
        <v>0</v>
      </c>
      <c r="BQ19" s="193">
        <f>[2]Р10!F$77</f>
        <v>0</v>
      </c>
      <c r="BR19" s="193">
        <f>[2]Р10!G$77</f>
        <v>0</v>
      </c>
      <c r="BS19" s="193">
        <f>[2]Р10!H$77</f>
        <v>0</v>
      </c>
      <c r="BT19" s="193">
        <f>[2]Р10!I$77</f>
        <v>0</v>
      </c>
      <c r="BU19" s="193">
        <f>[2]Р10!J$77</f>
        <v>0</v>
      </c>
      <c r="BV19" s="193">
        <f>[2]Р10!K$77</f>
        <v>0</v>
      </c>
      <c r="BW19" s="237">
        <f t="shared" si="11"/>
        <v>0</v>
      </c>
      <c r="BX19" s="193">
        <f>[2]Р10!D$78</f>
        <v>0</v>
      </c>
      <c r="BY19" s="193">
        <f>[2]Р10!E$78</f>
        <v>0</v>
      </c>
      <c r="BZ19" s="193">
        <f>[2]Р10!F$78</f>
        <v>0</v>
      </c>
      <c r="CA19" s="193">
        <f>[2]Р10!G$78</f>
        <v>0</v>
      </c>
      <c r="CB19" s="193">
        <f>[2]Р10!H$78</f>
        <v>0</v>
      </c>
      <c r="CC19" s="193">
        <f>[2]Р10!I$78</f>
        <v>0</v>
      </c>
      <c r="CD19" s="193">
        <f>[2]Р10!J$78</f>
        <v>0</v>
      </c>
      <c r="CE19" s="193">
        <f>[2]Р10!K$78</f>
        <v>0</v>
      </c>
      <c r="CF19" s="237">
        <f t="shared" si="0"/>
        <v>0</v>
      </c>
      <c r="CG19" s="193">
        <f>[2]Р10!D79</f>
        <v>0</v>
      </c>
      <c r="CH19" s="193">
        <f>[2]Р10!E79</f>
        <v>0</v>
      </c>
      <c r="CI19" s="193">
        <f>[2]Р10!F79</f>
        <v>0</v>
      </c>
      <c r="CJ19" s="193">
        <f>[2]Р10!G79</f>
        <v>0</v>
      </c>
      <c r="CK19" s="193">
        <f>[2]Р10!H79</f>
        <v>0</v>
      </c>
      <c r="CL19" s="193">
        <f>[2]Р10!I79</f>
        <v>0</v>
      </c>
      <c r="CM19" s="193">
        <f>[2]Р10!J79</f>
        <v>0</v>
      </c>
      <c r="CN19" s="193">
        <f>[2]Р10!K79</f>
        <v>0</v>
      </c>
      <c r="CO19" s="237">
        <f t="shared" si="12"/>
        <v>0</v>
      </c>
      <c r="CP19" s="193">
        <f>[2]Р10!D80</f>
        <v>0</v>
      </c>
      <c r="CQ19" s="193">
        <f>[2]Р10!E80</f>
        <v>0</v>
      </c>
      <c r="CR19" s="193">
        <f>[2]Р10!F80</f>
        <v>0</v>
      </c>
      <c r="CS19" s="193">
        <f>[2]Р10!G80</f>
        <v>0</v>
      </c>
      <c r="CT19" s="193">
        <f>[2]Р10!H80</f>
        <v>0</v>
      </c>
      <c r="CU19" s="193">
        <f>[2]Р10!I80</f>
        <v>0</v>
      </c>
      <c r="CV19" s="193">
        <f>[2]Р10!J80</f>
        <v>0</v>
      </c>
      <c r="CW19" s="193">
        <f>[2]Р10!K80</f>
        <v>0</v>
      </c>
      <c r="CX19" s="237">
        <f t="shared" si="13"/>
        <v>0</v>
      </c>
      <c r="CY19" s="193">
        <f>[2]Р10!D81</f>
        <v>0</v>
      </c>
      <c r="CZ19" s="193">
        <f>[2]Р10!E81</f>
        <v>0</v>
      </c>
      <c r="DA19" s="193">
        <f>[2]Р10!F81</f>
        <v>0</v>
      </c>
      <c r="DB19" s="193">
        <f>[2]Р10!G81</f>
        <v>0</v>
      </c>
      <c r="DC19" s="193">
        <f>[2]Р10!H81</f>
        <v>0</v>
      </c>
      <c r="DD19" s="193">
        <f>[2]Р10!I81</f>
        <v>0</v>
      </c>
      <c r="DE19" s="193">
        <f>[2]Р10!J81</f>
        <v>0</v>
      </c>
      <c r="DF19" s="193">
        <f>[2]Р10!K81</f>
        <v>0</v>
      </c>
      <c r="DG19" s="237">
        <f t="shared" si="14"/>
        <v>0</v>
      </c>
      <c r="DH19" s="193">
        <f>[2]Р10!D82</f>
        <v>0</v>
      </c>
      <c r="DI19" s="193">
        <f>[2]Р10!E82</f>
        <v>0</v>
      </c>
      <c r="DJ19" s="193">
        <f>[2]Р10!F82</f>
        <v>0</v>
      </c>
      <c r="DK19" s="193">
        <f>[2]Р10!G82</f>
        <v>0</v>
      </c>
      <c r="DL19" s="193">
        <f>[2]Р10!H82</f>
        <v>0</v>
      </c>
      <c r="DM19" s="193">
        <f>[2]Р10!I82</f>
        <v>0</v>
      </c>
      <c r="DN19" s="193">
        <f>[2]Р10!J82</f>
        <v>0</v>
      </c>
      <c r="DO19" s="193">
        <f>[2]Р10!K82</f>
        <v>0</v>
      </c>
      <c r="DP19" s="237">
        <f t="shared" si="15"/>
        <v>0</v>
      </c>
      <c r="DQ19" s="193">
        <f>[2]Р10!D83</f>
        <v>0</v>
      </c>
      <c r="DR19" s="193">
        <f>[2]Р10!E83</f>
        <v>0</v>
      </c>
      <c r="DS19" s="193">
        <f>[2]Р10!F83</f>
        <v>0</v>
      </c>
      <c r="DT19" s="193">
        <f>[2]Р10!G83</f>
        <v>0</v>
      </c>
      <c r="DU19" s="193">
        <f>[2]Р10!H83</f>
        <v>0</v>
      </c>
      <c r="DV19" s="193">
        <f>[2]Р10!I83</f>
        <v>0</v>
      </c>
      <c r="DW19" s="193">
        <f>[2]Р10!J83</f>
        <v>0</v>
      </c>
      <c r="DX19" s="193">
        <f>[2]Р10!K83</f>
        <v>0</v>
      </c>
      <c r="DY19" s="237">
        <f t="shared" si="16"/>
        <v>0</v>
      </c>
      <c r="DZ19" s="193">
        <f>[2]Р10!D84</f>
        <v>0</v>
      </c>
      <c r="EA19" s="193">
        <f>[2]Р10!E84</f>
        <v>0</v>
      </c>
      <c r="EB19" s="193">
        <f>[2]Р10!F84</f>
        <v>0</v>
      </c>
      <c r="EC19" s="193">
        <f>[2]Р10!G84</f>
        <v>0</v>
      </c>
      <c r="ED19" s="193">
        <f>[2]Р10!H84</f>
        <v>0</v>
      </c>
      <c r="EE19" s="193">
        <f>[2]Р10!I84</f>
        <v>0</v>
      </c>
      <c r="EF19" s="193">
        <f>[2]Р10!J84</f>
        <v>0</v>
      </c>
      <c r="EG19" s="193">
        <f>[2]Р10!K84</f>
        <v>0</v>
      </c>
      <c r="EH19" s="237">
        <f t="shared" si="17"/>
        <v>0</v>
      </c>
      <c r="EI19" s="193">
        <f>[2]Р10!D85</f>
        <v>0</v>
      </c>
      <c r="EJ19" s="193">
        <f>[2]Р10!E85</f>
        <v>0</v>
      </c>
      <c r="EK19" s="193">
        <f>[2]Р10!F85</f>
        <v>0</v>
      </c>
      <c r="EL19" s="193">
        <f>[2]Р10!G85</f>
        <v>0</v>
      </c>
      <c r="EM19" s="193">
        <f>[2]Р10!H85</f>
        <v>73</v>
      </c>
      <c r="EN19" s="193">
        <f>[2]Р10!I85</f>
        <v>50</v>
      </c>
      <c r="EO19" s="193">
        <f>[2]Р10!J85</f>
        <v>0</v>
      </c>
      <c r="EP19" s="193">
        <f>[2]Р10!K85</f>
        <v>0</v>
      </c>
      <c r="EQ19" s="237">
        <f t="shared" si="18"/>
        <v>22440900</v>
      </c>
      <c r="ER19" s="193">
        <f>[2]Р10!D86</f>
        <v>0</v>
      </c>
      <c r="ES19" s="193">
        <f>[2]Р10!E86</f>
        <v>0</v>
      </c>
      <c r="ET19" s="193">
        <f>[2]Р10!F86</f>
        <v>0</v>
      </c>
      <c r="EU19" s="193">
        <f>[2]Р10!G86</f>
        <v>0</v>
      </c>
      <c r="EV19" s="193">
        <f>[2]Р10!H86</f>
        <v>0</v>
      </c>
      <c r="EW19" s="193">
        <f>[2]Р10!I86</f>
        <v>0</v>
      </c>
      <c r="EX19" s="193">
        <f>[2]Р10!J86</f>
        <v>0</v>
      </c>
      <c r="EY19" s="193">
        <f>[2]Р10!K86</f>
        <v>0</v>
      </c>
      <c r="EZ19" s="237">
        <f t="shared" si="19"/>
        <v>0</v>
      </c>
      <c r="FA19" s="193">
        <f>[2]Р10!D91</f>
        <v>0</v>
      </c>
      <c r="FB19" s="193">
        <f>[2]Р10!E91</f>
        <v>0</v>
      </c>
      <c r="FC19" s="193">
        <f>[2]Р10!F91</f>
        <v>0</v>
      </c>
      <c r="FD19" s="193">
        <f>[2]Р10!G91</f>
        <v>0</v>
      </c>
      <c r="FE19" s="193">
        <f>[2]Р10!H91</f>
        <v>0</v>
      </c>
      <c r="FF19" s="193">
        <f>[2]Р10!I91</f>
        <v>0</v>
      </c>
      <c r="FG19" s="193">
        <f>[2]Р10!J91</f>
        <v>0</v>
      </c>
      <c r="FH19" s="193">
        <f>[2]Р10!K91</f>
        <v>0</v>
      </c>
      <c r="FI19" s="237">
        <f t="shared" si="20"/>
        <v>0</v>
      </c>
      <c r="FJ19" s="193">
        <f>[2]Р10!D93</f>
        <v>0</v>
      </c>
      <c r="FK19" s="193">
        <f>[2]Р10!E93</f>
        <v>0</v>
      </c>
      <c r="FL19" s="193">
        <f>[2]Р10!F93</f>
        <v>0</v>
      </c>
      <c r="FM19" s="193">
        <f>[2]Р10!G93</f>
        <v>0</v>
      </c>
      <c r="FN19" s="193">
        <f>[2]Р10!H93</f>
        <v>0</v>
      </c>
      <c r="FO19" s="193">
        <f>[2]Р10!I93</f>
        <v>0</v>
      </c>
      <c r="FP19" s="193">
        <f>[2]Р10!J93</f>
        <v>0</v>
      </c>
      <c r="FQ19" s="193">
        <f>[2]Р10!FG$75</f>
        <v>0</v>
      </c>
      <c r="FR19" s="237">
        <f t="shared" si="21"/>
        <v>0</v>
      </c>
      <c r="FS19" s="193">
        <f>[2]Р10!D95</f>
        <v>0</v>
      </c>
      <c r="FT19" s="193">
        <f>[2]Р10!E95</f>
        <v>0</v>
      </c>
      <c r="FU19" s="193">
        <f>[2]Р10!F95</f>
        <v>0</v>
      </c>
      <c r="FV19" s="193">
        <f>[2]Р10!G95</f>
        <v>0</v>
      </c>
      <c r="FW19" s="193">
        <f>[2]Р10!H95</f>
        <v>0</v>
      </c>
      <c r="FX19" s="193">
        <f>[2]Р10!I95</f>
        <v>0</v>
      </c>
      <c r="FY19" s="193">
        <f>[2]Р10!J95</f>
        <v>0</v>
      </c>
      <c r="FZ19" s="193">
        <f>[2]Р10!K95</f>
        <v>0</v>
      </c>
      <c r="GA19" s="237">
        <f t="shared" si="22"/>
        <v>0</v>
      </c>
      <c r="GB19" s="193">
        <f>[2]Р10!D96</f>
        <v>0</v>
      </c>
      <c r="GC19" s="193">
        <f>[2]Р10!E96</f>
        <v>0</v>
      </c>
      <c r="GD19" s="193">
        <f>[2]Р10!F96</f>
        <v>0</v>
      </c>
      <c r="GE19" s="193">
        <f>[2]Р10!G96</f>
        <v>0</v>
      </c>
      <c r="GF19" s="193">
        <f>[2]Р10!H96</f>
        <v>0</v>
      </c>
      <c r="GG19" s="193">
        <f>[2]Р10!I96</f>
        <v>0</v>
      </c>
      <c r="GH19" s="193">
        <f>[2]Р10!J96</f>
        <v>0</v>
      </c>
      <c r="GI19" s="193">
        <f>[2]Р10!K96</f>
        <v>0</v>
      </c>
      <c r="GJ19" s="237">
        <f t="shared" si="1"/>
        <v>0</v>
      </c>
      <c r="GK19" s="193">
        <f>[2]Р10!D102</f>
        <v>0</v>
      </c>
      <c r="GL19" s="193">
        <f>[2]Р10!E102</f>
        <v>0</v>
      </c>
      <c r="GM19" s="193">
        <f>[2]Р10!F102</f>
        <v>0</v>
      </c>
      <c r="GN19" s="193">
        <f>[2]Р10!G102</f>
        <v>0</v>
      </c>
      <c r="GO19" s="193">
        <f>[2]Р10!H102</f>
        <v>0</v>
      </c>
      <c r="GP19" s="193">
        <f>[2]Р10!I102</f>
        <v>0</v>
      </c>
      <c r="GQ19" s="193">
        <f>[2]Р10!J102</f>
        <v>0</v>
      </c>
      <c r="GR19" s="193">
        <f>[2]Р10!K102</f>
        <v>0</v>
      </c>
      <c r="GS19" s="237">
        <f t="shared" si="23"/>
        <v>0</v>
      </c>
      <c r="GT19" s="237">
        <f>[2]Р10!D$104</f>
        <v>0</v>
      </c>
      <c r="GU19" s="237">
        <f>[2]Р10!E$104</f>
        <v>0</v>
      </c>
      <c r="GV19" s="237">
        <f>[2]Р10!F$104</f>
        <v>0</v>
      </c>
      <c r="GW19" s="237">
        <f>[2]Р10!G$104</f>
        <v>0</v>
      </c>
      <c r="GX19" s="237">
        <f>[2]Р10!H$104</f>
        <v>0</v>
      </c>
      <c r="GY19" s="237">
        <f>[2]Р10!I$104</f>
        <v>0</v>
      </c>
      <c r="GZ19" s="237">
        <f>[2]Р10!J$104</f>
        <v>0</v>
      </c>
      <c r="HA19" s="237">
        <f>[2]Р10!K$104</f>
        <v>0</v>
      </c>
      <c r="HB19" s="237">
        <f t="shared" si="24"/>
        <v>0</v>
      </c>
      <c r="HC19" s="193">
        <f>[2]Р10!D105</f>
        <v>0</v>
      </c>
      <c r="HD19" s="193">
        <f>[2]Р10!E105</f>
        <v>0</v>
      </c>
      <c r="HE19" s="193">
        <f>[2]Р10!F105</f>
        <v>0</v>
      </c>
      <c r="HF19" s="193">
        <f>[2]Р10!G105</f>
        <v>0</v>
      </c>
      <c r="HG19" s="193">
        <f>[2]Р10!H105</f>
        <v>0</v>
      </c>
      <c r="HH19" s="193">
        <f>[2]Р10!I105</f>
        <v>0</v>
      </c>
      <c r="HI19" s="193">
        <f>[2]Р10!J105</f>
        <v>0</v>
      </c>
      <c r="HJ19" s="193">
        <f>[2]Р10!K105</f>
        <v>0</v>
      </c>
      <c r="HK19" s="237">
        <f t="shared" si="2"/>
        <v>0</v>
      </c>
      <c r="HL19" s="239"/>
      <c r="HM19" s="239"/>
      <c r="HN19" s="249"/>
      <c r="HO19" s="250"/>
      <c r="HP19" s="250"/>
      <c r="HQ19" s="251"/>
      <c r="HR19" s="252"/>
      <c r="HS19" s="253"/>
    </row>
    <row r="20" spans="1:227" s="254" customFormat="1" x14ac:dyDescent="0.25">
      <c r="A20" s="247">
        <v>11</v>
      </c>
      <c r="B20" s="255" t="s">
        <v>139</v>
      </c>
      <c r="C20" s="237">
        <f t="shared" si="3"/>
        <v>100</v>
      </c>
      <c r="D20" s="237">
        <f t="shared" si="26"/>
        <v>1</v>
      </c>
      <c r="E20" s="237">
        <f t="shared" si="4"/>
        <v>8</v>
      </c>
      <c r="F20" s="237">
        <f t="shared" si="4"/>
        <v>0</v>
      </c>
      <c r="G20" s="237">
        <f t="shared" si="4"/>
        <v>0</v>
      </c>
      <c r="H20" s="237">
        <f t="shared" si="4"/>
        <v>75</v>
      </c>
      <c r="I20" s="237">
        <f t="shared" si="4"/>
        <v>16</v>
      </c>
      <c r="J20" s="237">
        <f t="shared" si="4"/>
        <v>0</v>
      </c>
      <c r="K20" s="237">
        <f t="shared" si="4"/>
        <v>0</v>
      </c>
      <c r="L20" s="237">
        <f t="shared" si="25"/>
        <v>17157036</v>
      </c>
      <c r="M20" s="193">
        <f>[2]Р11!D$71</f>
        <v>0</v>
      </c>
      <c r="N20" s="193">
        <f>[2]Р11!E$71</f>
        <v>0</v>
      </c>
      <c r="O20" s="193">
        <f>[2]Р11!F$71</f>
        <v>0</v>
      </c>
      <c r="P20" s="193">
        <f>[2]Р11!G$71</f>
        <v>0</v>
      </c>
      <c r="Q20" s="193">
        <f>[2]Р11!H$71</f>
        <v>0</v>
      </c>
      <c r="R20" s="193">
        <f>[2]Р11!I$71</f>
        <v>0</v>
      </c>
      <c r="S20" s="193">
        <f>[2]Р11!J$71</f>
        <v>0</v>
      </c>
      <c r="T20" s="193">
        <f>[2]Р11!K$71</f>
        <v>0</v>
      </c>
      <c r="U20" s="237">
        <f t="shared" si="5"/>
        <v>0</v>
      </c>
      <c r="V20" s="193">
        <f>[2]Р11!D$72</f>
        <v>0</v>
      </c>
      <c r="W20" s="193">
        <f>[2]Р11!E$72</f>
        <v>0</v>
      </c>
      <c r="X20" s="193">
        <f>[2]Р11!F$72</f>
        <v>0</v>
      </c>
      <c r="Y20" s="193">
        <f>[2]Р11!G$72</f>
        <v>0</v>
      </c>
      <c r="Z20" s="193">
        <f>[2]Р11!H$72</f>
        <v>0</v>
      </c>
      <c r="AA20" s="193">
        <f>[2]Р11!I$72</f>
        <v>0</v>
      </c>
      <c r="AB20" s="193">
        <f>[2]Р11!J$72</f>
        <v>0</v>
      </c>
      <c r="AC20" s="193">
        <f>[2]Р11!K$72</f>
        <v>0</v>
      </c>
      <c r="AD20" s="237">
        <f t="shared" si="6"/>
        <v>0</v>
      </c>
      <c r="AE20" s="193">
        <f>[2]Р11!D$73</f>
        <v>0</v>
      </c>
      <c r="AF20" s="193">
        <f>[2]Р11!E$73</f>
        <v>0</v>
      </c>
      <c r="AG20" s="193">
        <f>[2]Р11!F$73</f>
        <v>0</v>
      </c>
      <c r="AH20" s="193">
        <f>[2]Р11!G$73</f>
        <v>0</v>
      </c>
      <c r="AI20" s="193">
        <f>[2]Р11!H$73</f>
        <v>0</v>
      </c>
      <c r="AJ20" s="193">
        <f>[2]Р11!I$73</f>
        <v>0</v>
      </c>
      <c r="AK20" s="193">
        <f>[2]Р11!J$73</f>
        <v>0</v>
      </c>
      <c r="AL20" s="193">
        <f>[2]Р11!K$73</f>
        <v>0</v>
      </c>
      <c r="AM20" s="237">
        <f t="shared" si="7"/>
        <v>0</v>
      </c>
      <c r="AN20" s="193">
        <f>[2]Р11!D$74</f>
        <v>0</v>
      </c>
      <c r="AO20" s="193">
        <f>[2]Р11!E$74</f>
        <v>0</v>
      </c>
      <c r="AP20" s="193">
        <f>[2]Р11!F$74</f>
        <v>0</v>
      </c>
      <c r="AQ20" s="193">
        <f>[2]Р11!G$74</f>
        <v>0</v>
      </c>
      <c r="AR20" s="193">
        <f>[2]Р11!H$74</f>
        <v>0</v>
      </c>
      <c r="AS20" s="193">
        <f>[2]Р11!I$74</f>
        <v>0</v>
      </c>
      <c r="AT20" s="193">
        <f>[2]Р11!J$74</f>
        <v>0</v>
      </c>
      <c r="AU20" s="193">
        <f>[2]Р11!K$74</f>
        <v>0</v>
      </c>
      <c r="AV20" s="237">
        <f t="shared" si="8"/>
        <v>0</v>
      </c>
      <c r="AW20" s="193">
        <f>[2]Р11!D$75</f>
        <v>0</v>
      </c>
      <c r="AX20" s="193">
        <f>[2]Р11!E$75</f>
        <v>0</v>
      </c>
      <c r="AY20" s="193">
        <f>[2]Р11!F$75</f>
        <v>0</v>
      </c>
      <c r="AZ20" s="193">
        <f>[2]Р11!G$75</f>
        <v>0</v>
      </c>
      <c r="BA20" s="193">
        <f>[2]Р11!H$75</f>
        <v>0</v>
      </c>
      <c r="BB20" s="193">
        <f>[2]Р11!I$75</f>
        <v>0</v>
      </c>
      <c r="BC20" s="193">
        <f>[2]Р11!J$75</f>
        <v>0</v>
      </c>
      <c r="BD20" s="193">
        <f>[2]Р11!K$75</f>
        <v>0</v>
      </c>
      <c r="BE20" s="237">
        <f t="shared" si="9"/>
        <v>0</v>
      </c>
      <c r="BF20" s="193">
        <f>[2]Р11!D$76</f>
        <v>0</v>
      </c>
      <c r="BG20" s="193">
        <f>[2]Р11!E$76</f>
        <v>0</v>
      </c>
      <c r="BH20" s="193">
        <f>[2]Р11!F$76</f>
        <v>0</v>
      </c>
      <c r="BI20" s="193">
        <f>[2]Р11!G$76</f>
        <v>0</v>
      </c>
      <c r="BJ20" s="193">
        <f>[2]Р11!H$76</f>
        <v>0</v>
      </c>
      <c r="BK20" s="193">
        <f>[2]Р11!I$76</f>
        <v>0</v>
      </c>
      <c r="BL20" s="193">
        <f>[2]Р11!J$76</f>
        <v>0</v>
      </c>
      <c r="BM20" s="193">
        <f>[2]Р11!K$76</f>
        <v>0</v>
      </c>
      <c r="BN20" s="237">
        <f t="shared" si="10"/>
        <v>0</v>
      </c>
      <c r="BO20" s="193">
        <f>[2]Р11!D$77</f>
        <v>0</v>
      </c>
      <c r="BP20" s="193">
        <f>[2]Р11!E$77</f>
        <v>0</v>
      </c>
      <c r="BQ20" s="193">
        <f>[2]Р11!F$77</f>
        <v>0</v>
      </c>
      <c r="BR20" s="193">
        <f>[2]Р11!G$77</f>
        <v>0</v>
      </c>
      <c r="BS20" s="193">
        <f>[2]Р11!H$77</f>
        <v>0</v>
      </c>
      <c r="BT20" s="193">
        <f>[2]Р11!I$77</f>
        <v>0</v>
      </c>
      <c r="BU20" s="193">
        <f>[2]Р11!J$77</f>
        <v>0</v>
      </c>
      <c r="BV20" s="193">
        <f>[2]Р11!K$77</f>
        <v>0</v>
      </c>
      <c r="BW20" s="237">
        <f t="shared" si="11"/>
        <v>0</v>
      </c>
      <c r="BX20" s="193">
        <f>[2]Р11!D$78</f>
        <v>0</v>
      </c>
      <c r="BY20" s="193">
        <f>[2]Р11!E$78</f>
        <v>0</v>
      </c>
      <c r="BZ20" s="193">
        <f>[2]Р11!F$78</f>
        <v>0</v>
      </c>
      <c r="CA20" s="193">
        <f>[2]Р11!G$78</f>
        <v>0</v>
      </c>
      <c r="CB20" s="193">
        <f>[2]Р11!H$78</f>
        <v>0</v>
      </c>
      <c r="CC20" s="193">
        <f>[2]Р11!I$78</f>
        <v>0</v>
      </c>
      <c r="CD20" s="193">
        <f>[2]Р11!J$78</f>
        <v>0</v>
      </c>
      <c r="CE20" s="193">
        <f>[2]Р11!K$78</f>
        <v>0</v>
      </c>
      <c r="CF20" s="237">
        <f t="shared" si="0"/>
        <v>0</v>
      </c>
      <c r="CG20" s="193">
        <f>[2]Р11!D79</f>
        <v>0</v>
      </c>
      <c r="CH20" s="193">
        <f>[2]Р11!E79</f>
        <v>0</v>
      </c>
      <c r="CI20" s="193">
        <f>[2]Р11!F79</f>
        <v>0</v>
      </c>
      <c r="CJ20" s="193">
        <f>[2]Р11!G79</f>
        <v>0</v>
      </c>
      <c r="CK20" s="193">
        <f>[2]Р11!H79</f>
        <v>0</v>
      </c>
      <c r="CL20" s="193">
        <f>[2]Р11!I79</f>
        <v>0</v>
      </c>
      <c r="CM20" s="193">
        <f>[2]Р11!J79</f>
        <v>0</v>
      </c>
      <c r="CN20" s="193">
        <f>[2]Р11!K79</f>
        <v>0</v>
      </c>
      <c r="CO20" s="237">
        <f t="shared" si="12"/>
        <v>0</v>
      </c>
      <c r="CP20" s="193">
        <f>[2]Р11!D80</f>
        <v>0</v>
      </c>
      <c r="CQ20" s="193">
        <f>[2]Р11!E80</f>
        <v>0</v>
      </c>
      <c r="CR20" s="193">
        <f>[2]Р11!F80</f>
        <v>0</v>
      </c>
      <c r="CS20" s="193">
        <f>[2]Р11!G80</f>
        <v>0</v>
      </c>
      <c r="CT20" s="193">
        <f>[2]Р11!H80</f>
        <v>0</v>
      </c>
      <c r="CU20" s="193">
        <f>[2]Р11!I80</f>
        <v>0</v>
      </c>
      <c r="CV20" s="193">
        <f>[2]Р11!J80</f>
        <v>0</v>
      </c>
      <c r="CW20" s="193">
        <f>[2]Р11!K80</f>
        <v>0</v>
      </c>
      <c r="CX20" s="237">
        <f t="shared" si="13"/>
        <v>0</v>
      </c>
      <c r="CY20" s="193">
        <f>[2]Р11!D81</f>
        <v>0</v>
      </c>
      <c r="CZ20" s="193">
        <f>[2]Р11!E81</f>
        <v>0</v>
      </c>
      <c r="DA20" s="193">
        <f>[2]Р11!F81</f>
        <v>0</v>
      </c>
      <c r="DB20" s="193">
        <f>[2]Р11!G81</f>
        <v>0</v>
      </c>
      <c r="DC20" s="193">
        <f>[2]Р11!H81</f>
        <v>0</v>
      </c>
      <c r="DD20" s="193">
        <f>[2]Р11!I81</f>
        <v>0</v>
      </c>
      <c r="DE20" s="193">
        <f>[2]Р11!J81</f>
        <v>0</v>
      </c>
      <c r="DF20" s="193">
        <f>[2]Р11!K81</f>
        <v>0</v>
      </c>
      <c r="DG20" s="237">
        <f t="shared" si="14"/>
        <v>0</v>
      </c>
      <c r="DH20" s="193">
        <f>[2]Р11!D82</f>
        <v>0</v>
      </c>
      <c r="DI20" s="193">
        <f>[2]Р11!E82</f>
        <v>0</v>
      </c>
      <c r="DJ20" s="193">
        <f>[2]Р11!F82</f>
        <v>0</v>
      </c>
      <c r="DK20" s="193">
        <f>[2]Р11!G82</f>
        <v>0</v>
      </c>
      <c r="DL20" s="193">
        <f>[2]Р11!H82</f>
        <v>0</v>
      </c>
      <c r="DM20" s="193">
        <f>[2]Р11!I82</f>
        <v>0</v>
      </c>
      <c r="DN20" s="193">
        <f>[2]Р11!J82</f>
        <v>0</v>
      </c>
      <c r="DO20" s="193">
        <f>[2]Р11!K82</f>
        <v>0</v>
      </c>
      <c r="DP20" s="237">
        <f t="shared" si="15"/>
        <v>0</v>
      </c>
      <c r="DQ20" s="193">
        <f>[2]Р11!D83</f>
        <v>0</v>
      </c>
      <c r="DR20" s="193">
        <f>[2]Р11!E83</f>
        <v>0</v>
      </c>
      <c r="DS20" s="193">
        <f>[2]Р11!F83</f>
        <v>0</v>
      </c>
      <c r="DT20" s="193">
        <f>[2]Р11!G83</f>
        <v>0</v>
      </c>
      <c r="DU20" s="193">
        <f>[2]Р11!H83</f>
        <v>0</v>
      </c>
      <c r="DV20" s="193">
        <f>[2]Р11!I83</f>
        <v>0</v>
      </c>
      <c r="DW20" s="193">
        <f>[2]Р11!J83</f>
        <v>0</v>
      </c>
      <c r="DX20" s="193">
        <f>[2]Р11!K83</f>
        <v>0</v>
      </c>
      <c r="DY20" s="237">
        <f t="shared" si="16"/>
        <v>0</v>
      </c>
      <c r="DZ20" s="193">
        <f>[2]Р11!D84</f>
        <v>0</v>
      </c>
      <c r="EA20" s="193">
        <f>[2]Р11!E84</f>
        <v>0</v>
      </c>
      <c r="EB20" s="193">
        <f>[2]Р11!F84</f>
        <v>0</v>
      </c>
      <c r="EC20" s="193">
        <f>[2]Р11!G84</f>
        <v>0</v>
      </c>
      <c r="ED20" s="193">
        <f>[2]Р11!H84</f>
        <v>0</v>
      </c>
      <c r="EE20" s="193">
        <f>[2]Р11!I84</f>
        <v>0</v>
      </c>
      <c r="EF20" s="193">
        <f>[2]Р11!J84</f>
        <v>0</v>
      </c>
      <c r="EG20" s="193">
        <f>[2]Р11!K84</f>
        <v>0</v>
      </c>
      <c r="EH20" s="237">
        <f t="shared" si="17"/>
        <v>0</v>
      </c>
      <c r="EI20" s="193">
        <f>[2]Р11!D85</f>
        <v>0</v>
      </c>
      <c r="EJ20" s="193">
        <f>[2]Р11!E85</f>
        <v>0</v>
      </c>
      <c r="EK20" s="193">
        <f>[2]Р11!F85</f>
        <v>0</v>
      </c>
      <c r="EL20" s="193">
        <f>[2]Р11!G85</f>
        <v>0</v>
      </c>
      <c r="EM20" s="193">
        <f>[2]Р11!H85</f>
        <v>69</v>
      </c>
      <c r="EN20" s="193">
        <f>[2]Р11!I85</f>
        <v>16</v>
      </c>
      <c r="EO20" s="193">
        <f>[2]Р11!J85</f>
        <v>0</v>
      </c>
      <c r="EP20" s="193">
        <f>[2]Р11!K85</f>
        <v>0</v>
      </c>
      <c r="EQ20" s="237">
        <f t="shared" si="18"/>
        <v>14561076</v>
      </c>
      <c r="ER20" s="193">
        <f>[2]Р11!D86</f>
        <v>0</v>
      </c>
      <c r="ES20" s="193">
        <f>[2]Р11!E86</f>
        <v>0</v>
      </c>
      <c r="ET20" s="193">
        <f>[2]Р11!F86</f>
        <v>0</v>
      </c>
      <c r="EU20" s="193">
        <f>[2]Р11!G86</f>
        <v>0</v>
      </c>
      <c r="EV20" s="193">
        <f>[2]Р11!H86</f>
        <v>0</v>
      </c>
      <c r="EW20" s="193">
        <f>[2]Р11!I86</f>
        <v>0</v>
      </c>
      <c r="EX20" s="193">
        <f>[2]Р11!J86</f>
        <v>0</v>
      </c>
      <c r="EY20" s="193">
        <f>[2]Р11!K86</f>
        <v>0</v>
      </c>
      <c r="EZ20" s="237">
        <f t="shared" si="19"/>
        <v>0</v>
      </c>
      <c r="FA20" s="193">
        <f>[2]Р11!D91</f>
        <v>0</v>
      </c>
      <c r="FB20" s="193">
        <f>[2]Р11!E91</f>
        <v>0</v>
      </c>
      <c r="FC20" s="193">
        <f>[2]Р11!F91</f>
        <v>0</v>
      </c>
      <c r="FD20" s="193">
        <f>[2]Р11!G91</f>
        <v>0</v>
      </c>
      <c r="FE20" s="193">
        <f>[2]Р11!H91</f>
        <v>0</v>
      </c>
      <c r="FF20" s="193">
        <f>[2]Р11!I91</f>
        <v>0</v>
      </c>
      <c r="FG20" s="193">
        <f>[2]Р11!J91</f>
        <v>0</v>
      </c>
      <c r="FH20" s="193">
        <f>[2]Р11!K91</f>
        <v>0</v>
      </c>
      <c r="FI20" s="237">
        <f t="shared" si="20"/>
        <v>0</v>
      </c>
      <c r="FJ20" s="193">
        <f>[2]Р11!D93</f>
        <v>0</v>
      </c>
      <c r="FK20" s="193">
        <f>[2]Р11!E93</f>
        <v>0</v>
      </c>
      <c r="FL20" s="193">
        <f>[2]Р11!F93</f>
        <v>0</v>
      </c>
      <c r="FM20" s="193">
        <f>[2]Р11!G93</f>
        <v>0</v>
      </c>
      <c r="FN20" s="193">
        <f>[2]Р11!H93</f>
        <v>0</v>
      </c>
      <c r="FO20" s="193">
        <f>[2]Р11!I93</f>
        <v>0</v>
      </c>
      <c r="FP20" s="193">
        <f>[2]Р11!J93</f>
        <v>0</v>
      </c>
      <c r="FQ20" s="193">
        <f>[2]Р11!FG$75</f>
        <v>0</v>
      </c>
      <c r="FR20" s="237">
        <f t="shared" si="21"/>
        <v>0</v>
      </c>
      <c r="FS20" s="193">
        <f>[2]Р11!D95</f>
        <v>0</v>
      </c>
      <c r="FT20" s="193">
        <f>[2]Р11!E95</f>
        <v>0</v>
      </c>
      <c r="FU20" s="193">
        <f>[2]Р11!F95</f>
        <v>0</v>
      </c>
      <c r="FV20" s="193">
        <f>[2]Р11!G95</f>
        <v>0</v>
      </c>
      <c r="FW20" s="193">
        <f>[2]Р11!H95</f>
        <v>0</v>
      </c>
      <c r="FX20" s="193">
        <f>[2]Р11!I95</f>
        <v>0</v>
      </c>
      <c r="FY20" s="193">
        <f>[2]Р11!J95</f>
        <v>0</v>
      </c>
      <c r="FZ20" s="193">
        <f>[2]Р11!K95</f>
        <v>0</v>
      </c>
      <c r="GA20" s="237">
        <f t="shared" si="22"/>
        <v>0</v>
      </c>
      <c r="GB20" s="193">
        <f>[2]Р11!D96</f>
        <v>1</v>
      </c>
      <c r="GC20" s="193">
        <f>[2]Р11!E96</f>
        <v>7</v>
      </c>
      <c r="GD20" s="193">
        <f>[2]Р11!F96</f>
        <v>0</v>
      </c>
      <c r="GE20" s="193">
        <f>[2]Р11!G96</f>
        <v>0</v>
      </c>
      <c r="GF20" s="193">
        <f>[2]Р11!H96</f>
        <v>6</v>
      </c>
      <c r="GG20" s="193">
        <f>[2]Р11!I96</f>
        <v>0</v>
      </c>
      <c r="GH20" s="193">
        <f>[2]Р11!J96</f>
        <v>0</v>
      </c>
      <c r="GI20" s="193">
        <f>[2]Р11!K96</f>
        <v>0</v>
      </c>
      <c r="GJ20" s="237">
        <f t="shared" si="1"/>
        <v>2212080</v>
      </c>
      <c r="GK20" s="193">
        <f>[2]Р11!D102</f>
        <v>0</v>
      </c>
      <c r="GL20" s="193">
        <f>[2]Р11!E102</f>
        <v>0</v>
      </c>
      <c r="GM20" s="193">
        <f>[2]Р11!F102</f>
        <v>0</v>
      </c>
      <c r="GN20" s="193">
        <f>[2]Р11!G102</f>
        <v>0</v>
      </c>
      <c r="GO20" s="193">
        <f>[2]Р11!H102</f>
        <v>0</v>
      </c>
      <c r="GP20" s="193">
        <f>[2]Р11!I102</f>
        <v>0</v>
      </c>
      <c r="GQ20" s="193">
        <f>[2]Р11!J102</f>
        <v>0</v>
      </c>
      <c r="GR20" s="193">
        <f>[2]Р11!K102</f>
        <v>0</v>
      </c>
      <c r="GS20" s="237">
        <f t="shared" si="23"/>
        <v>0</v>
      </c>
      <c r="GT20" s="237">
        <f>[2]Р11!D$104</f>
        <v>0</v>
      </c>
      <c r="GU20" s="237">
        <f>[2]Р11!E$104</f>
        <v>0</v>
      </c>
      <c r="GV20" s="237">
        <f>[2]Р11!F$104</f>
        <v>0</v>
      </c>
      <c r="GW20" s="237">
        <f>[2]Р11!G$104</f>
        <v>0</v>
      </c>
      <c r="GX20" s="237">
        <f>[2]Р11!H$104</f>
        <v>0</v>
      </c>
      <c r="GY20" s="237">
        <f>[2]Р11!I$104</f>
        <v>0</v>
      </c>
      <c r="GZ20" s="237">
        <f>[2]Р11!J$104</f>
        <v>0</v>
      </c>
      <c r="HA20" s="237">
        <f>[2]Р11!K$104</f>
        <v>0</v>
      </c>
      <c r="HB20" s="237">
        <f t="shared" si="24"/>
        <v>0</v>
      </c>
      <c r="HC20" s="193">
        <f>[2]Р11!D105</f>
        <v>0</v>
      </c>
      <c r="HD20" s="193">
        <f>[2]Р11!E105</f>
        <v>1</v>
      </c>
      <c r="HE20" s="193">
        <f>[2]Р11!F105</f>
        <v>0</v>
      </c>
      <c r="HF20" s="193">
        <f>[2]Р11!G105</f>
        <v>0</v>
      </c>
      <c r="HG20" s="193">
        <f>[2]Р11!H105</f>
        <v>0</v>
      </c>
      <c r="HH20" s="193">
        <f>[2]Р11!I105</f>
        <v>0</v>
      </c>
      <c r="HI20" s="193">
        <f>[2]Р11!J105</f>
        <v>0</v>
      </c>
      <c r="HJ20" s="193">
        <f>[2]Р11!K105</f>
        <v>0</v>
      </c>
      <c r="HK20" s="237">
        <f t="shared" si="2"/>
        <v>383880</v>
      </c>
      <c r="HL20" s="239"/>
      <c r="HM20" s="239"/>
      <c r="HN20" s="249"/>
      <c r="HO20" s="250"/>
      <c r="HP20" s="250"/>
      <c r="HQ20" s="251"/>
      <c r="HR20" s="252"/>
      <c r="HS20" s="253"/>
    </row>
    <row r="21" spans="1:227" s="254" customFormat="1" x14ac:dyDescent="0.25">
      <c r="A21" s="247">
        <v>12</v>
      </c>
      <c r="B21" s="255" t="s">
        <v>140</v>
      </c>
      <c r="C21" s="237">
        <f t="shared" si="3"/>
        <v>102</v>
      </c>
      <c r="D21" s="237">
        <f t="shared" si="26"/>
        <v>0</v>
      </c>
      <c r="E21" s="237">
        <f t="shared" si="4"/>
        <v>4</v>
      </c>
      <c r="F21" s="237">
        <f t="shared" si="4"/>
        <v>0</v>
      </c>
      <c r="G21" s="237">
        <f t="shared" si="4"/>
        <v>0</v>
      </c>
      <c r="H21" s="237">
        <f t="shared" si="4"/>
        <v>47</v>
      </c>
      <c r="I21" s="237">
        <f t="shared" si="4"/>
        <v>51</v>
      </c>
      <c r="J21" s="237">
        <f t="shared" si="4"/>
        <v>0</v>
      </c>
      <c r="K21" s="237">
        <f t="shared" si="4"/>
        <v>0</v>
      </c>
      <c r="L21" s="237">
        <f t="shared" si="25"/>
        <v>8104800</v>
      </c>
      <c r="M21" s="193">
        <f>[2]Р12!D$71</f>
        <v>0</v>
      </c>
      <c r="N21" s="193">
        <f>[2]Р12!E$71</f>
        <v>0</v>
      </c>
      <c r="O21" s="193">
        <f>[2]Р12!F$71</f>
        <v>0</v>
      </c>
      <c r="P21" s="193">
        <f>[2]Р12!G$71</f>
        <v>0</v>
      </c>
      <c r="Q21" s="193">
        <f>[2]Р12!H$71</f>
        <v>0</v>
      </c>
      <c r="R21" s="193">
        <f>[2]Р12!I$71</f>
        <v>1</v>
      </c>
      <c r="S21" s="193">
        <f>[2]Р12!J$71</f>
        <v>0</v>
      </c>
      <c r="T21" s="193">
        <f>[2]Р12!K$71</f>
        <v>0</v>
      </c>
      <c r="U21" s="237">
        <f t="shared" si="5"/>
        <v>83064</v>
      </c>
      <c r="V21" s="193">
        <f>[2]Р12!D$72</f>
        <v>0</v>
      </c>
      <c r="W21" s="193">
        <f>[2]Р12!E$72</f>
        <v>0</v>
      </c>
      <c r="X21" s="193">
        <f>[2]Р12!F$72</f>
        <v>0</v>
      </c>
      <c r="Y21" s="193">
        <f>[2]Р12!G$72</f>
        <v>0</v>
      </c>
      <c r="Z21" s="193">
        <f>[2]Р12!H$72</f>
        <v>0</v>
      </c>
      <c r="AA21" s="193">
        <f>[2]Р12!I$72</f>
        <v>0</v>
      </c>
      <c r="AB21" s="193">
        <f>[2]Р12!J$72</f>
        <v>0</v>
      </c>
      <c r="AC21" s="193">
        <f>[2]Р12!K$72</f>
        <v>0</v>
      </c>
      <c r="AD21" s="237">
        <f t="shared" si="6"/>
        <v>0</v>
      </c>
      <c r="AE21" s="193">
        <f>[2]Р12!D$73</f>
        <v>0</v>
      </c>
      <c r="AF21" s="193">
        <f>[2]Р12!E$73</f>
        <v>0</v>
      </c>
      <c r="AG21" s="193">
        <f>[2]Р12!F$73</f>
        <v>0</v>
      </c>
      <c r="AH21" s="193">
        <f>[2]Р12!G$73</f>
        <v>0</v>
      </c>
      <c r="AI21" s="193">
        <f>[2]Р12!H$73</f>
        <v>0</v>
      </c>
      <c r="AJ21" s="193">
        <f>[2]Р12!I$73</f>
        <v>0</v>
      </c>
      <c r="AK21" s="193">
        <f>[2]Р12!J$73</f>
        <v>0</v>
      </c>
      <c r="AL21" s="193">
        <f>[2]Р12!K$73</f>
        <v>0</v>
      </c>
      <c r="AM21" s="237">
        <f t="shared" si="7"/>
        <v>0</v>
      </c>
      <c r="AN21" s="193">
        <f>[2]Р12!D$74</f>
        <v>0</v>
      </c>
      <c r="AO21" s="193">
        <f>[2]Р12!E$74</f>
        <v>0</v>
      </c>
      <c r="AP21" s="193">
        <f>[2]Р12!F$74</f>
        <v>0</v>
      </c>
      <c r="AQ21" s="193">
        <f>[2]Р12!G$74</f>
        <v>0</v>
      </c>
      <c r="AR21" s="193">
        <f>[2]Р12!H$74</f>
        <v>1</v>
      </c>
      <c r="AS21" s="193">
        <f>[2]Р12!I$74</f>
        <v>0</v>
      </c>
      <c r="AT21" s="193">
        <f>[2]Р12!J$74</f>
        <v>0</v>
      </c>
      <c r="AU21" s="193">
        <f>[2]Р12!K$74</f>
        <v>0</v>
      </c>
      <c r="AV21" s="237">
        <f t="shared" si="8"/>
        <v>56352</v>
      </c>
      <c r="AW21" s="193">
        <f>[2]Р12!D$75</f>
        <v>0</v>
      </c>
      <c r="AX21" s="193">
        <f>[2]Р12!E$75</f>
        <v>0</v>
      </c>
      <c r="AY21" s="193">
        <f>[2]Р12!F$75</f>
        <v>0</v>
      </c>
      <c r="AZ21" s="193">
        <f>[2]Р12!G$75</f>
        <v>0</v>
      </c>
      <c r="BA21" s="193">
        <f>[2]Р12!H$75</f>
        <v>1</v>
      </c>
      <c r="BB21" s="193">
        <f>[2]Р12!I$75</f>
        <v>0</v>
      </c>
      <c r="BC21" s="193">
        <f>[2]Р12!J$75</f>
        <v>0</v>
      </c>
      <c r="BD21" s="193">
        <f>[2]Р12!K$75</f>
        <v>0</v>
      </c>
      <c r="BE21" s="237">
        <f t="shared" si="9"/>
        <v>69780</v>
      </c>
      <c r="BF21" s="193">
        <f>[2]Р12!D$76</f>
        <v>0</v>
      </c>
      <c r="BG21" s="193">
        <f>[2]Р12!E$76</f>
        <v>4</v>
      </c>
      <c r="BH21" s="193">
        <f>[2]Р12!F$76</f>
        <v>0</v>
      </c>
      <c r="BI21" s="193">
        <f>[2]Р12!G$76</f>
        <v>0</v>
      </c>
      <c r="BJ21" s="193">
        <f>[2]Р12!H$76</f>
        <v>36</v>
      </c>
      <c r="BK21" s="193">
        <f>[2]Р12!I$76</f>
        <v>50</v>
      </c>
      <c r="BL21" s="193">
        <f>[2]Р12!J$76</f>
        <v>0</v>
      </c>
      <c r="BM21" s="193">
        <f>[2]Р12!K$76</f>
        <v>0</v>
      </c>
      <c r="BN21" s="237">
        <f t="shared" si="10"/>
        <v>6440304</v>
      </c>
      <c r="BO21" s="193">
        <f>[2]Р12!D$77</f>
        <v>0</v>
      </c>
      <c r="BP21" s="193">
        <f>[2]Р12!E$77</f>
        <v>0</v>
      </c>
      <c r="BQ21" s="193">
        <f>[2]Р12!F$77</f>
        <v>0</v>
      </c>
      <c r="BR21" s="193">
        <f>[2]Р12!G$77</f>
        <v>0</v>
      </c>
      <c r="BS21" s="193">
        <f>[2]Р12!H$77</f>
        <v>0</v>
      </c>
      <c r="BT21" s="193">
        <f>[2]Р12!I$77</f>
        <v>0</v>
      </c>
      <c r="BU21" s="193">
        <f>[2]Р12!J$77</f>
        <v>0</v>
      </c>
      <c r="BV21" s="193">
        <f>[2]Р12!K$77</f>
        <v>0</v>
      </c>
      <c r="BW21" s="237">
        <f t="shared" si="11"/>
        <v>0</v>
      </c>
      <c r="BX21" s="193">
        <f>[2]Р12!D$78</f>
        <v>0</v>
      </c>
      <c r="BY21" s="193">
        <f>[2]Р12!E$78</f>
        <v>0</v>
      </c>
      <c r="BZ21" s="193">
        <f>[2]Р12!F$78</f>
        <v>0</v>
      </c>
      <c r="CA21" s="193">
        <f>[2]Р12!G$78</f>
        <v>0</v>
      </c>
      <c r="CB21" s="193">
        <f>[2]Р12!H$78</f>
        <v>0</v>
      </c>
      <c r="CC21" s="193">
        <f>[2]Р12!I$78</f>
        <v>0</v>
      </c>
      <c r="CD21" s="193">
        <f>[2]Р12!J$78</f>
        <v>0</v>
      </c>
      <c r="CE21" s="193">
        <f>[2]Р12!K$78</f>
        <v>0</v>
      </c>
      <c r="CF21" s="237">
        <f t="shared" si="0"/>
        <v>0</v>
      </c>
      <c r="CG21" s="193">
        <f>[2]Р12!D79</f>
        <v>0</v>
      </c>
      <c r="CH21" s="193">
        <f>[2]Р12!E79</f>
        <v>0</v>
      </c>
      <c r="CI21" s="193">
        <f>[2]Р12!F79</f>
        <v>0</v>
      </c>
      <c r="CJ21" s="193">
        <f>[2]Р12!G79</f>
        <v>0</v>
      </c>
      <c r="CK21" s="193">
        <f>[2]Р12!H79</f>
        <v>0</v>
      </c>
      <c r="CL21" s="193">
        <f>[2]Р12!I79</f>
        <v>0</v>
      </c>
      <c r="CM21" s="193">
        <f>[2]Р12!J79</f>
        <v>0</v>
      </c>
      <c r="CN21" s="193">
        <f>[2]Р12!K79</f>
        <v>0</v>
      </c>
      <c r="CO21" s="237">
        <f t="shared" si="12"/>
        <v>0</v>
      </c>
      <c r="CP21" s="193">
        <f>[2]Р12!D80</f>
        <v>0</v>
      </c>
      <c r="CQ21" s="193">
        <f>[2]Р12!E80</f>
        <v>0</v>
      </c>
      <c r="CR21" s="193">
        <f>[2]Р12!F80</f>
        <v>0</v>
      </c>
      <c r="CS21" s="193">
        <f>[2]Р12!G80</f>
        <v>0</v>
      </c>
      <c r="CT21" s="193">
        <f>[2]Р12!H80</f>
        <v>0</v>
      </c>
      <c r="CU21" s="193">
        <f>[2]Р12!I80</f>
        <v>0</v>
      </c>
      <c r="CV21" s="193">
        <f>[2]Р12!J80</f>
        <v>0</v>
      </c>
      <c r="CW21" s="193">
        <f>[2]Р12!K80</f>
        <v>0</v>
      </c>
      <c r="CX21" s="237">
        <f t="shared" si="13"/>
        <v>0</v>
      </c>
      <c r="CY21" s="193">
        <f>[2]Р12!D81</f>
        <v>0</v>
      </c>
      <c r="CZ21" s="193">
        <f>[2]Р12!E81</f>
        <v>0</v>
      </c>
      <c r="DA21" s="193">
        <f>[2]Р12!F81</f>
        <v>0</v>
      </c>
      <c r="DB21" s="193">
        <f>[2]Р12!G81</f>
        <v>0</v>
      </c>
      <c r="DC21" s="193">
        <f>[2]Р12!H81</f>
        <v>0</v>
      </c>
      <c r="DD21" s="193">
        <f>[2]Р12!I81</f>
        <v>0</v>
      </c>
      <c r="DE21" s="193">
        <f>[2]Р12!J81</f>
        <v>0</v>
      </c>
      <c r="DF21" s="193">
        <f>[2]Р12!K81</f>
        <v>0</v>
      </c>
      <c r="DG21" s="237">
        <f t="shared" si="14"/>
        <v>0</v>
      </c>
      <c r="DH21" s="193">
        <f>[2]Р12!D82</f>
        <v>0</v>
      </c>
      <c r="DI21" s="193">
        <f>[2]Р12!E82</f>
        <v>0</v>
      </c>
      <c r="DJ21" s="193">
        <f>[2]Р12!F82</f>
        <v>0</v>
      </c>
      <c r="DK21" s="193">
        <f>[2]Р12!G82</f>
        <v>0</v>
      </c>
      <c r="DL21" s="193">
        <f>[2]Р12!H82</f>
        <v>0</v>
      </c>
      <c r="DM21" s="193">
        <f>[2]Р12!I82</f>
        <v>0</v>
      </c>
      <c r="DN21" s="193">
        <f>[2]Р12!J82</f>
        <v>0</v>
      </c>
      <c r="DO21" s="193">
        <f>[2]Р12!K82</f>
        <v>0</v>
      </c>
      <c r="DP21" s="237">
        <f t="shared" si="15"/>
        <v>0</v>
      </c>
      <c r="DQ21" s="193">
        <f>[2]Р12!D83</f>
        <v>0</v>
      </c>
      <c r="DR21" s="193">
        <f>[2]Р12!E83</f>
        <v>0</v>
      </c>
      <c r="DS21" s="193">
        <f>[2]Р12!F83</f>
        <v>0</v>
      </c>
      <c r="DT21" s="193">
        <f>[2]Р12!G83</f>
        <v>0</v>
      </c>
      <c r="DU21" s="193">
        <f>[2]Р12!H83</f>
        <v>0</v>
      </c>
      <c r="DV21" s="193">
        <f>[2]Р12!I83</f>
        <v>0</v>
      </c>
      <c r="DW21" s="193">
        <f>[2]Р12!J83</f>
        <v>0</v>
      </c>
      <c r="DX21" s="193">
        <f>[2]Р12!K83</f>
        <v>0</v>
      </c>
      <c r="DY21" s="237">
        <f t="shared" si="16"/>
        <v>0</v>
      </c>
      <c r="DZ21" s="193">
        <f>[2]Р12!D84</f>
        <v>0</v>
      </c>
      <c r="EA21" s="193">
        <f>[2]Р12!E84</f>
        <v>0</v>
      </c>
      <c r="EB21" s="193">
        <f>[2]Р12!F84</f>
        <v>0</v>
      </c>
      <c r="EC21" s="193">
        <f>[2]Р12!G84</f>
        <v>0</v>
      </c>
      <c r="ED21" s="193">
        <f>[2]Р12!H84</f>
        <v>0</v>
      </c>
      <c r="EE21" s="193">
        <f>[2]Р12!I84</f>
        <v>0</v>
      </c>
      <c r="EF21" s="193">
        <f>[2]Р12!J84</f>
        <v>0</v>
      </c>
      <c r="EG21" s="193">
        <f>[2]Р12!K84</f>
        <v>0</v>
      </c>
      <c r="EH21" s="237">
        <f t="shared" si="17"/>
        <v>0</v>
      </c>
      <c r="EI21" s="193">
        <f>[2]Р12!D85</f>
        <v>0</v>
      </c>
      <c r="EJ21" s="193">
        <f>[2]Р12!E85</f>
        <v>0</v>
      </c>
      <c r="EK21" s="193">
        <f>[2]Р12!F85</f>
        <v>0</v>
      </c>
      <c r="EL21" s="193">
        <f>[2]Р12!G85</f>
        <v>0</v>
      </c>
      <c r="EM21" s="193">
        <f>[2]Р12!H85</f>
        <v>8</v>
      </c>
      <c r="EN21" s="193">
        <f>[2]Р12!I85</f>
        <v>0</v>
      </c>
      <c r="EO21" s="193">
        <f>[2]Р12!J85</f>
        <v>0</v>
      </c>
      <c r="EP21" s="193">
        <f>[2]Р12!K85</f>
        <v>0</v>
      </c>
      <c r="EQ21" s="237">
        <f t="shared" si="18"/>
        <v>1293600</v>
      </c>
      <c r="ER21" s="193">
        <f>[2]Р12!D86</f>
        <v>0</v>
      </c>
      <c r="ES21" s="193">
        <f>[2]Р12!E86</f>
        <v>0</v>
      </c>
      <c r="ET21" s="193">
        <f>[2]Р12!F86</f>
        <v>0</v>
      </c>
      <c r="EU21" s="193">
        <f>[2]Р12!G86</f>
        <v>0</v>
      </c>
      <c r="EV21" s="193">
        <f>[2]Р12!H86</f>
        <v>0</v>
      </c>
      <c r="EW21" s="193">
        <f>[2]Р12!I86</f>
        <v>0</v>
      </c>
      <c r="EX21" s="193">
        <f>[2]Р12!J86</f>
        <v>0</v>
      </c>
      <c r="EY21" s="193">
        <f>[2]Р12!K86</f>
        <v>0</v>
      </c>
      <c r="EZ21" s="237">
        <f t="shared" si="19"/>
        <v>0</v>
      </c>
      <c r="FA21" s="193">
        <f>[2]Р12!D91</f>
        <v>0</v>
      </c>
      <c r="FB21" s="193">
        <f>[2]Р12!E91</f>
        <v>0</v>
      </c>
      <c r="FC21" s="193">
        <f>[2]Р12!F91</f>
        <v>0</v>
      </c>
      <c r="FD21" s="193">
        <f>[2]Р12!G91</f>
        <v>0</v>
      </c>
      <c r="FE21" s="193">
        <f>[2]Р12!H91</f>
        <v>0</v>
      </c>
      <c r="FF21" s="193">
        <f>[2]Р12!I91</f>
        <v>0</v>
      </c>
      <c r="FG21" s="193">
        <f>[2]Р12!J91</f>
        <v>0</v>
      </c>
      <c r="FH21" s="193">
        <f>[2]Р12!K91</f>
        <v>0</v>
      </c>
      <c r="FI21" s="237">
        <f t="shared" si="20"/>
        <v>0</v>
      </c>
      <c r="FJ21" s="193">
        <f>[2]Р12!D93</f>
        <v>0</v>
      </c>
      <c r="FK21" s="193">
        <f>[2]Р12!E93</f>
        <v>0</v>
      </c>
      <c r="FL21" s="193">
        <f>[2]Р12!F93</f>
        <v>0</v>
      </c>
      <c r="FM21" s="193">
        <f>[2]Р12!G93</f>
        <v>0</v>
      </c>
      <c r="FN21" s="193">
        <f>[2]Р12!H93</f>
        <v>0</v>
      </c>
      <c r="FO21" s="193">
        <f>[2]Р12!I93</f>
        <v>0</v>
      </c>
      <c r="FP21" s="193">
        <f>[2]Р12!J93</f>
        <v>0</v>
      </c>
      <c r="FQ21" s="193">
        <f>[2]Р12!FG$75</f>
        <v>0</v>
      </c>
      <c r="FR21" s="237">
        <f t="shared" si="21"/>
        <v>0</v>
      </c>
      <c r="FS21" s="193">
        <f>[2]Р12!D95</f>
        <v>0</v>
      </c>
      <c r="FT21" s="193">
        <f>[2]Р12!E95</f>
        <v>0</v>
      </c>
      <c r="FU21" s="193">
        <f>[2]Р12!F95</f>
        <v>0</v>
      </c>
      <c r="FV21" s="193">
        <f>[2]Р12!G95</f>
        <v>0</v>
      </c>
      <c r="FW21" s="193">
        <f>[2]Р12!H95</f>
        <v>0</v>
      </c>
      <c r="FX21" s="193">
        <f>[2]Р12!I95</f>
        <v>0</v>
      </c>
      <c r="FY21" s="193">
        <f>[2]Р12!J95</f>
        <v>0</v>
      </c>
      <c r="FZ21" s="193">
        <f>[2]Р12!K95</f>
        <v>0</v>
      </c>
      <c r="GA21" s="237">
        <f t="shared" si="22"/>
        <v>0</v>
      </c>
      <c r="GB21" s="193">
        <f>[2]Р12!D96</f>
        <v>0</v>
      </c>
      <c r="GC21" s="193">
        <f>[2]Р12!E96</f>
        <v>0</v>
      </c>
      <c r="GD21" s="193">
        <f>[2]Р12!F96</f>
        <v>0</v>
      </c>
      <c r="GE21" s="193">
        <f>[2]Р12!G96</f>
        <v>0</v>
      </c>
      <c r="GF21" s="193">
        <f>[2]Р12!H96</f>
        <v>1</v>
      </c>
      <c r="GG21" s="193">
        <f>[2]Р12!I96</f>
        <v>0</v>
      </c>
      <c r="GH21" s="193">
        <f>[2]Р12!J96</f>
        <v>0</v>
      </c>
      <c r="GI21" s="193">
        <f>[2]Р12!K96</f>
        <v>0</v>
      </c>
      <c r="GJ21" s="237">
        <f t="shared" si="1"/>
        <v>161700</v>
      </c>
      <c r="GK21" s="193">
        <f>[2]Р12!D102</f>
        <v>0</v>
      </c>
      <c r="GL21" s="193">
        <f>[2]Р12!E102</f>
        <v>0</v>
      </c>
      <c r="GM21" s="193">
        <f>[2]Р12!F102</f>
        <v>0</v>
      </c>
      <c r="GN21" s="193">
        <f>[2]Р12!G102</f>
        <v>0</v>
      </c>
      <c r="GO21" s="193">
        <f>[2]Р12!H102</f>
        <v>0</v>
      </c>
      <c r="GP21" s="193">
        <f>[2]Р12!I102</f>
        <v>0</v>
      </c>
      <c r="GQ21" s="193">
        <f>[2]Р12!J102</f>
        <v>0</v>
      </c>
      <c r="GR21" s="193">
        <f>[2]Р12!K102</f>
        <v>0</v>
      </c>
      <c r="GS21" s="237">
        <f t="shared" si="23"/>
        <v>0</v>
      </c>
      <c r="GT21" s="237">
        <f>[2]Р12!D$104</f>
        <v>0</v>
      </c>
      <c r="GU21" s="237">
        <f>[2]Р12!E$104</f>
        <v>0</v>
      </c>
      <c r="GV21" s="237">
        <f>[2]Р12!F$104</f>
        <v>0</v>
      </c>
      <c r="GW21" s="237">
        <f>[2]Р12!G$104</f>
        <v>0</v>
      </c>
      <c r="GX21" s="237">
        <f>[2]Р12!H$104</f>
        <v>0</v>
      </c>
      <c r="GY21" s="237">
        <f>[2]Р12!I$104</f>
        <v>0</v>
      </c>
      <c r="GZ21" s="237">
        <f>[2]Р12!J$104</f>
        <v>0</v>
      </c>
      <c r="HA21" s="237">
        <f>[2]Р12!K$104</f>
        <v>0</v>
      </c>
      <c r="HB21" s="237">
        <f t="shared" si="24"/>
        <v>0</v>
      </c>
      <c r="HC21" s="193">
        <f>[2]Р12!D105</f>
        <v>0</v>
      </c>
      <c r="HD21" s="193">
        <f>[2]Р12!E105</f>
        <v>0</v>
      </c>
      <c r="HE21" s="193">
        <f>[2]Р12!F105</f>
        <v>0</v>
      </c>
      <c r="HF21" s="193">
        <f>[2]Р12!G105</f>
        <v>0</v>
      </c>
      <c r="HG21" s="193">
        <f>[2]Р12!H105</f>
        <v>0</v>
      </c>
      <c r="HH21" s="193">
        <f>[2]Р12!I105</f>
        <v>0</v>
      </c>
      <c r="HI21" s="193">
        <f>[2]Р12!J105</f>
        <v>0</v>
      </c>
      <c r="HJ21" s="193">
        <f>[2]Р12!K105</f>
        <v>0</v>
      </c>
      <c r="HK21" s="237">
        <f t="shared" si="2"/>
        <v>0</v>
      </c>
      <c r="HL21" s="239"/>
      <c r="HM21" s="239"/>
      <c r="HN21" s="249"/>
      <c r="HO21" s="250"/>
      <c r="HP21" s="250"/>
      <c r="HQ21" s="251"/>
      <c r="HR21" s="252"/>
      <c r="HS21" s="253"/>
    </row>
    <row r="22" spans="1:227" s="254" customFormat="1" x14ac:dyDescent="0.25">
      <c r="A22" s="247">
        <v>13</v>
      </c>
      <c r="B22" s="248" t="s">
        <v>141</v>
      </c>
      <c r="C22" s="237">
        <f t="shared" si="3"/>
        <v>116</v>
      </c>
      <c r="D22" s="237">
        <f t="shared" si="26"/>
        <v>0</v>
      </c>
      <c r="E22" s="237">
        <f t="shared" si="4"/>
        <v>0</v>
      </c>
      <c r="F22" s="237">
        <f t="shared" si="4"/>
        <v>0</v>
      </c>
      <c r="G22" s="237">
        <f t="shared" si="4"/>
        <v>0</v>
      </c>
      <c r="H22" s="237">
        <f t="shared" si="4"/>
        <v>61</v>
      </c>
      <c r="I22" s="237">
        <f t="shared" si="4"/>
        <v>53</v>
      </c>
      <c r="J22" s="237">
        <f t="shared" si="4"/>
        <v>2</v>
      </c>
      <c r="K22" s="237">
        <f t="shared" si="4"/>
        <v>0</v>
      </c>
      <c r="L22" s="237">
        <f t="shared" si="25"/>
        <v>10006728</v>
      </c>
      <c r="M22" s="193">
        <f>[2]Р13!D$71</f>
        <v>0</v>
      </c>
      <c r="N22" s="193">
        <f>[2]Р13!E$71</f>
        <v>0</v>
      </c>
      <c r="O22" s="193">
        <f>[2]Р13!F$71</f>
        <v>0</v>
      </c>
      <c r="P22" s="193">
        <f>[2]Р13!G$71</f>
        <v>0</v>
      </c>
      <c r="Q22" s="193">
        <f>[2]Р13!H$71</f>
        <v>1</v>
      </c>
      <c r="R22" s="193">
        <f>[2]Р13!I$71</f>
        <v>3</v>
      </c>
      <c r="S22" s="193">
        <f>[2]Р13!J$71</f>
        <v>0</v>
      </c>
      <c r="T22" s="193">
        <f>[2]Р13!K$71</f>
        <v>0</v>
      </c>
      <c r="U22" s="237">
        <f t="shared" si="5"/>
        <v>305544</v>
      </c>
      <c r="V22" s="193">
        <f>[2]Р13!D$72</f>
        <v>0</v>
      </c>
      <c r="W22" s="193">
        <f>[2]Р13!E$72</f>
        <v>0</v>
      </c>
      <c r="X22" s="193">
        <f>[2]Р13!F$72</f>
        <v>0</v>
      </c>
      <c r="Y22" s="193">
        <f>[2]Р13!G$72</f>
        <v>0</v>
      </c>
      <c r="Z22" s="193">
        <f>[2]Р13!H$72</f>
        <v>0</v>
      </c>
      <c r="AA22" s="193">
        <f>[2]Р13!I$72</f>
        <v>0</v>
      </c>
      <c r="AB22" s="193">
        <f>[2]Р13!J$72</f>
        <v>0</v>
      </c>
      <c r="AC22" s="193">
        <f>[2]Р13!K$72</f>
        <v>0</v>
      </c>
      <c r="AD22" s="237">
        <f t="shared" si="6"/>
        <v>0</v>
      </c>
      <c r="AE22" s="193">
        <f>[2]Р13!D$73</f>
        <v>0</v>
      </c>
      <c r="AF22" s="193">
        <f>[2]Р13!E$73</f>
        <v>0</v>
      </c>
      <c r="AG22" s="193">
        <f>[2]Р13!F$73</f>
        <v>0</v>
      </c>
      <c r="AH22" s="193">
        <f>[2]Р13!G$73</f>
        <v>0</v>
      </c>
      <c r="AI22" s="193">
        <f>[2]Р13!H$73</f>
        <v>3</v>
      </c>
      <c r="AJ22" s="193">
        <f>[2]Р13!I$73</f>
        <v>7</v>
      </c>
      <c r="AK22" s="193">
        <f>[2]Р13!J$73</f>
        <v>0</v>
      </c>
      <c r="AL22" s="193">
        <f>[2]Р13!K$73</f>
        <v>0</v>
      </c>
      <c r="AM22" s="237">
        <f t="shared" si="7"/>
        <v>937056</v>
      </c>
      <c r="AN22" s="193">
        <f>[2]Р13!D$74</f>
        <v>0</v>
      </c>
      <c r="AO22" s="193">
        <f>[2]Р13!E$74</f>
        <v>0</v>
      </c>
      <c r="AP22" s="193">
        <f>[2]Р13!F$74</f>
        <v>0</v>
      </c>
      <c r="AQ22" s="193">
        <f>[2]Р13!G$74</f>
        <v>0</v>
      </c>
      <c r="AR22" s="193">
        <f>[2]Р13!H$74</f>
        <v>36</v>
      </c>
      <c r="AS22" s="193">
        <f>[2]Р13!I$74</f>
        <v>20</v>
      </c>
      <c r="AT22" s="193">
        <f>[2]Р13!J$74</f>
        <v>0</v>
      </c>
      <c r="AU22" s="193">
        <f>[2]Р13!K$74</f>
        <v>0</v>
      </c>
      <c r="AV22" s="237">
        <f t="shared" si="8"/>
        <v>3689952</v>
      </c>
      <c r="AW22" s="193">
        <f>[2]Р13!D$75</f>
        <v>0</v>
      </c>
      <c r="AX22" s="193">
        <f>[2]Р13!E$75</f>
        <v>0</v>
      </c>
      <c r="AY22" s="193">
        <f>[2]Р13!F$75</f>
        <v>0</v>
      </c>
      <c r="AZ22" s="193">
        <f>[2]Р13!G$75</f>
        <v>0</v>
      </c>
      <c r="BA22" s="193">
        <f>[2]Р13!H$75</f>
        <v>1</v>
      </c>
      <c r="BB22" s="193">
        <f>[2]Р13!I$75</f>
        <v>7</v>
      </c>
      <c r="BC22" s="193">
        <f>[2]Р13!J$75</f>
        <v>2</v>
      </c>
      <c r="BD22" s="193">
        <f>[2]Р13!K$75</f>
        <v>0</v>
      </c>
      <c r="BE22" s="237">
        <f t="shared" si="9"/>
        <v>1037892</v>
      </c>
      <c r="BF22" s="193">
        <f>[2]Р13!D$76</f>
        <v>0</v>
      </c>
      <c r="BG22" s="193">
        <f>[2]Р13!E$76</f>
        <v>0</v>
      </c>
      <c r="BH22" s="193">
        <f>[2]Р13!F$76</f>
        <v>0</v>
      </c>
      <c r="BI22" s="193">
        <f>[2]Р13!G$76</f>
        <v>0</v>
      </c>
      <c r="BJ22" s="193">
        <f>[2]Р13!H$76</f>
        <v>5</v>
      </c>
      <c r="BK22" s="193">
        <f>[2]Р13!I$76</f>
        <v>16</v>
      </c>
      <c r="BL22" s="193">
        <f>[2]Р13!J$76</f>
        <v>0</v>
      </c>
      <c r="BM22" s="193">
        <f>[2]Р13!K$76</f>
        <v>0</v>
      </c>
      <c r="BN22" s="237">
        <f t="shared" si="10"/>
        <v>1610784</v>
      </c>
      <c r="BO22" s="193">
        <f>[2]Р13!D$77</f>
        <v>0</v>
      </c>
      <c r="BP22" s="193">
        <f>[2]Р13!E$77</f>
        <v>0</v>
      </c>
      <c r="BQ22" s="193">
        <f>[2]Р13!F$77</f>
        <v>0</v>
      </c>
      <c r="BR22" s="193">
        <f>[2]Р13!G$77</f>
        <v>0</v>
      </c>
      <c r="BS22" s="193">
        <f>[2]Р13!H$77</f>
        <v>0</v>
      </c>
      <c r="BT22" s="193">
        <f>[2]Р13!I$77</f>
        <v>0</v>
      </c>
      <c r="BU22" s="193">
        <f>[2]Р13!J$77</f>
        <v>0</v>
      </c>
      <c r="BV22" s="193">
        <f>[2]Р13!K$77</f>
        <v>0</v>
      </c>
      <c r="BW22" s="237">
        <f t="shared" si="11"/>
        <v>0</v>
      </c>
      <c r="BX22" s="193">
        <f>[2]Р13!D$78</f>
        <v>0</v>
      </c>
      <c r="BY22" s="193">
        <f>[2]Р13!E$78</f>
        <v>0</v>
      </c>
      <c r="BZ22" s="193">
        <f>[2]Р13!F$78</f>
        <v>0</v>
      </c>
      <c r="CA22" s="193">
        <f>[2]Р13!G$78</f>
        <v>0</v>
      </c>
      <c r="CB22" s="193">
        <f>[2]Р13!H$78</f>
        <v>0</v>
      </c>
      <c r="CC22" s="193">
        <f>[2]Р13!I$78</f>
        <v>0</v>
      </c>
      <c r="CD22" s="193">
        <f>[2]Р13!J$78</f>
        <v>0</v>
      </c>
      <c r="CE22" s="193">
        <f>[2]Р13!K$78</f>
        <v>0</v>
      </c>
      <c r="CF22" s="237">
        <f t="shared" si="0"/>
        <v>0</v>
      </c>
      <c r="CG22" s="193">
        <f>[2]Р13!D79</f>
        <v>0</v>
      </c>
      <c r="CH22" s="193">
        <f>[2]Р13!E79</f>
        <v>0</v>
      </c>
      <c r="CI22" s="193">
        <f>[2]Р13!F79</f>
        <v>0</v>
      </c>
      <c r="CJ22" s="193">
        <f>[2]Р13!G79</f>
        <v>0</v>
      </c>
      <c r="CK22" s="193">
        <f>[2]Р13!H79</f>
        <v>0</v>
      </c>
      <c r="CL22" s="193">
        <f>[2]Р13!I79</f>
        <v>0</v>
      </c>
      <c r="CM22" s="193">
        <f>[2]Р13!J79</f>
        <v>0</v>
      </c>
      <c r="CN22" s="193">
        <f>[2]Р13!K79</f>
        <v>0</v>
      </c>
      <c r="CO22" s="237">
        <f t="shared" si="12"/>
        <v>0</v>
      </c>
      <c r="CP22" s="193">
        <f>[2]Р13!D80</f>
        <v>0</v>
      </c>
      <c r="CQ22" s="193">
        <f>[2]Р13!E80</f>
        <v>0</v>
      </c>
      <c r="CR22" s="193">
        <f>[2]Р13!F80</f>
        <v>0</v>
      </c>
      <c r="CS22" s="193">
        <f>[2]Р13!G80</f>
        <v>0</v>
      </c>
      <c r="CT22" s="193">
        <f>[2]Р13!H80</f>
        <v>0</v>
      </c>
      <c r="CU22" s="193">
        <f>[2]Р13!I80</f>
        <v>0</v>
      </c>
      <c r="CV22" s="193">
        <f>[2]Р13!J80</f>
        <v>0</v>
      </c>
      <c r="CW22" s="193">
        <f>[2]Р13!K80</f>
        <v>0</v>
      </c>
      <c r="CX22" s="237">
        <f t="shared" si="13"/>
        <v>0</v>
      </c>
      <c r="CY22" s="193">
        <f>[2]Р13!D81</f>
        <v>0</v>
      </c>
      <c r="CZ22" s="193">
        <f>[2]Р13!E81</f>
        <v>0</v>
      </c>
      <c r="DA22" s="193">
        <f>[2]Р13!F81</f>
        <v>0</v>
      </c>
      <c r="DB22" s="193">
        <f>[2]Р13!G81</f>
        <v>0</v>
      </c>
      <c r="DC22" s="193">
        <f>[2]Р13!H81</f>
        <v>0</v>
      </c>
      <c r="DD22" s="193">
        <f>[2]Р13!I81</f>
        <v>0</v>
      </c>
      <c r="DE22" s="193">
        <f>[2]Р13!J81</f>
        <v>0</v>
      </c>
      <c r="DF22" s="193">
        <f>[2]Р13!K81</f>
        <v>0</v>
      </c>
      <c r="DG22" s="237">
        <f t="shared" si="14"/>
        <v>0</v>
      </c>
      <c r="DH22" s="193">
        <f>[2]Р13!D82</f>
        <v>0</v>
      </c>
      <c r="DI22" s="193">
        <f>[2]Р13!E82</f>
        <v>0</v>
      </c>
      <c r="DJ22" s="193">
        <f>[2]Р13!F82</f>
        <v>0</v>
      </c>
      <c r="DK22" s="193">
        <f>[2]Р13!G82</f>
        <v>0</v>
      </c>
      <c r="DL22" s="193">
        <f>[2]Р13!H82</f>
        <v>0</v>
      </c>
      <c r="DM22" s="193">
        <f>[2]Р13!I82</f>
        <v>0</v>
      </c>
      <c r="DN22" s="193">
        <f>[2]Р13!J82</f>
        <v>0</v>
      </c>
      <c r="DO22" s="193">
        <f>[2]Р13!K82</f>
        <v>0</v>
      </c>
      <c r="DP22" s="237">
        <f t="shared" si="15"/>
        <v>0</v>
      </c>
      <c r="DQ22" s="193">
        <f>[2]Р13!D83</f>
        <v>0</v>
      </c>
      <c r="DR22" s="193">
        <f>[2]Р13!E83</f>
        <v>0</v>
      </c>
      <c r="DS22" s="193">
        <f>[2]Р13!F83</f>
        <v>0</v>
      </c>
      <c r="DT22" s="193">
        <f>[2]Р13!G83</f>
        <v>0</v>
      </c>
      <c r="DU22" s="193">
        <f>[2]Р13!H83</f>
        <v>0</v>
      </c>
      <c r="DV22" s="193">
        <f>[2]Р13!I83</f>
        <v>0</v>
      </c>
      <c r="DW22" s="193">
        <f>[2]Р13!J83</f>
        <v>0</v>
      </c>
      <c r="DX22" s="193">
        <f>[2]Р13!K83</f>
        <v>0</v>
      </c>
      <c r="DY22" s="237">
        <f t="shared" si="16"/>
        <v>0</v>
      </c>
      <c r="DZ22" s="193">
        <f>[2]Р13!D84</f>
        <v>0</v>
      </c>
      <c r="EA22" s="193">
        <f>[2]Р13!E84</f>
        <v>0</v>
      </c>
      <c r="EB22" s="193">
        <f>[2]Р13!F84</f>
        <v>0</v>
      </c>
      <c r="EC22" s="193">
        <f>[2]Р13!G84</f>
        <v>0</v>
      </c>
      <c r="ED22" s="193">
        <f>[2]Р13!H84</f>
        <v>0</v>
      </c>
      <c r="EE22" s="193">
        <f>[2]Р13!I84</f>
        <v>0</v>
      </c>
      <c r="EF22" s="193">
        <f>[2]Р13!J84</f>
        <v>0</v>
      </c>
      <c r="EG22" s="193">
        <f>[2]Р13!K84</f>
        <v>0</v>
      </c>
      <c r="EH22" s="237">
        <f t="shared" si="17"/>
        <v>0</v>
      </c>
      <c r="EI22" s="193">
        <f>[2]Р13!D85</f>
        <v>0</v>
      </c>
      <c r="EJ22" s="193">
        <f>[2]Р13!E85</f>
        <v>0</v>
      </c>
      <c r="EK22" s="193">
        <f>[2]Р13!F85</f>
        <v>0</v>
      </c>
      <c r="EL22" s="193">
        <f>[2]Р13!G85</f>
        <v>0</v>
      </c>
      <c r="EM22" s="193">
        <f>[2]Р13!H85</f>
        <v>0</v>
      </c>
      <c r="EN22" s="193">
        <f>[2]Р13!I85</f>
        <v>0</v>
      </c>
      <c r="EO22" s="193">
        <f>[2]Р13!J85</f>
        <v>0</v>
      </c>
      <c r="EP22" s="193">
        <f>[2]Р13!K85</f>
        <v>0</v>
      </c>
      <c r="EQ22" s="237">
        <f t="shared" si="18"/>
        <v>0</v>
      </c>
      <c r="ER22" s="193">
        <f>[2]Р13!D86</f>
        <v>0</v>
      </c>
      <c r="ES22" s="193">
        <f>[2]Р13!E86</f>
        <v>0</v>
      </c>
      <c r="ET22" s="193">
        <f>[2]Р13!F86</f>
        <v>0</v>
      </c>
      <c r="EU22" s="193">
        <f>[2]Р13!G86</f>
        <v>0</v>
      </c>
      <c r="EV22" s="193">
        <f>[2]Р13!H86</f>
        <v>0</v>
      </c>
      <c r="EW22" s="193">
        <f>[2]Р13!I86</f>
        <v>0</v>
      </c>
      <c r="EX22" s="193">
        <f>[2]Р13!J86</f>
        <v>0</v>
      </c>
      <c r="EY22" s="193">
        <f>[2]Р13!K86</f>
        <v>0</v>
      </c>
      <c r="EZ22" s="237">
        <f t="shared" si="19"/>
        <v>0</v>
      </c>
      <c r="FA22" s="193">
        <f>[2]Р13!D91</f>
        <v>0</v>
      </c>
      <c r="FB22" s="193">
        <f>[2]Р13!E91</f>
        <v>0</v>
      </c>
      <c r="FC22" s="193">
        <f>[2]Р13!F91</f>
        <v>0</v>
      </c>
      <c r="FD22" s="193">
        <f>[2]Р13!G91</f>
        <v>0</v>
      </c>
      <c r="FE22" s="193">
        <f>[2]Р13!H91</f>
        <v>0</v>
      </c>
      <c r="FF22" s="193">
        <f>[2]Р13!I91</f>
        <v>0</v>
      </c>
      <c r="FG22" s="193">
        <f>[2]Р13!J91</f>
        <v>0</v>
      </c>
      <c r="FH22" s="193">
        <f>[2]Р13!K91</f>
        <v>0</v>
      </c>
      <c r="FI22" s="237">
        <f t="shared" si="20"/>
        <v>0</v>
      </c>
      <c r="FJ22" s="193">
        <f>[2]Р13!D93</f>
        <v>0</v>
      </c>
      <c r="FK22" s="193">
        <f>[2]Р13!E93</f>
        <v>0</v>
      </c>
      <c r="FL22" s="193">
        <f>[2]Р13!F93</f>
        <v>0</v>
      </c>
      <c r="FM22" s="193">
        <f>[2]Р13!G93</f>
        <v>0</v>
      </c>
      <c r="FN22" s="193">
        <f>[2]Р13!H93</f>
        <v>0</v>
      </c>
      <c r="FO22" s="193">
        <f>[2]Р13!I93</f>
        <v>0</v>
      </c>
      <c r="FP22" s="193">
        <f>[2]Р13!J93</f>
        <v>0</v>
      </c>
      <c r="FQ22" s="193">
        <f>[2]Р13!FG$75</f>
        <v>0</v>
      </c>
      <c r="FR22" s="237">
        <f t="shared" si="21"/>
        <v>0</v>
      </c>
      <c r="FS22" s="193">
        <f>[2]Р13!D95</f>
        <v>0</v>
      </c>
      <c r="FT22" s="193">
        <f>[2]Р13!E95</f>
        <v>0</v>
      </c>
      <c r="FU22" s="193">
        <f>[2]Р13!F95</f>
        <v>0</v>
      </c>
      <c r="FV22" s="193">
        <f>[2]Р13!G95</f>
        <v>0</v>
      </c>
      <c r="FW22" s="193">
        <f>[2]Р13!H95</f>
        <v>0</v>
      </c>
      <c r="FX22" s="193">
        <f>[2]Р13!I95</f>
        <v>0</v>
      </c>
      <c r="FY22" s="193">
        <f>[2]Р13!J95</f>
        <v>0</v>
      </c>
      <c r="FZ22" s="193">
        <f>[2]Р13!K95</f>
        <v>0</v>
      </c>
      <c r="GA22" s="237">
        <f t="shared" si="22"/>
        <v>0</v>
      </c>
      <c r="GB22" s="193">
        <f>[2]Р13!D96</f>
        <v>0</v>
      </c>
      <c r="GC22" s="193">
        <f>[2]Р13!E96</f>
        <v>0</v>
      </c>
      <c r="GD22" s="193">
        <f>[2]Р13!F96</f>
        <v>0</v>
      </c>
      <c r="GE22" s="193">
        <f>[2]Р13!G96</f>
        <v>0</v>
      </c>
      <c r="GF22" s="193">
        <f>[2]Р13!H96</f>
        <v>15</v>
      </c>
      <c r="GG22" s="193">
        <f>[2]Р13!I96</f>
        <v>0</v>
      </c>
      <c r="GH22" s="193">
        <f>[2]Р13!J96</f>
        <v>0</v>
      </c>
      <c r="GI22" s="193">
        <f>[2]Р13!K96</f>
        <v>0</v>
      </c>
      <c r="GJ22" s="237">
        <f t="shared" si="1"/>
        <v>2425500</v>
      </c>
      <c r="GK22" s="193">
        <f>[2]Р13!D102</f>
        <v>0</v>
      </c>
      <c r="GL22" s="193">
        <f>[2]Р13!E102</f>
        <v>0</v>
      </c>
      <c r="GM22" s="193">
        <f>[2]Р13!F102</f>
        <v>0</v>
      </c>
      <c r="GN22" s="193">
        <f>[2]Р13!G102</f>
        <v>0</v>
      </c>
      <c r="GO22" s="193">
        <f>[2]Р13!H102</f>
        <v>0</v>
      </c>
      <c r="GP22" s="193">
        <f>[2]Р13!I102</f>
        <v>0</v>
      </c>
      <c r="GQ22" s="193">
        <f>[2]Р13!J102</f>
        <v>0</v>
      </c>
      <c r="GR22" s="193">
        <f>[2]Р13!K102</f>
        <v>0</v>
      </c>
      <c r="GS22" s="237">
        <f t="shared" si="23"/>
        <v>0</v>
      </c>
      <c r="GT22" s="237">
        <f>[2]Р13!D$104</f>
        <v>0</v>
      </c>
      <c r="GU22" s="237">
        <f>[2]Р13!E$104</f>
        <v>0</v>
      </c>
      <c r="GV22" s="237">
        <f>[2]Р13!F$104</f>
        <v>0</v>
      </c>
      <c r="GW22" s="237">
        <f>[2]Р13!G$104</f>
        <v>0</v>
      </c>
      <c r="GX22" s="237">
        <f>[2]Р13!H$104</f>
        <v>0</v>
      </c>
      <c r="GY22" s="237">
        <f>[2]Р13!I$104</f>
        <v>0</v>
      </c>
      <c r="GZ22" s="237">
        <f>[2]Р13!J$104</f>
        <v>0</v>
      </c>
      <c r="HA22" s="237">
        <f>[2]Р13!K$104</f>
        <v>0</v>
      </c>
      <c r="HB22" s="237">
        <f t="shared" si="24"/>
        <v>0</v>
      </c>
      <c r="HC22" s="193">
        <f>[2]Р13!D105</f>
        <v>0</v>
      </c>
      <c r="HD22" s="193">
        <f>[2]Р13!E105</f>
        <v>0</v>
      </c>
      <c r="HE22" s="193">
        <f>[2]Р13!F105</f>
        <v>0</v>
      </c>
      <c r="HF22" s="193">
        <f>[2]Р13!G105</f>
        <v>0</v>
      </c>
      <c r="HG22" s="193">
        <f>[2]Р13!H105</f>
        <v>0</v>
      </c>
      <c r="HH22" s="193">
        <f>[2]Р13!I105</f>
        <v>0</v>
      </c>
      <c r="HI22" s="193">
        <f>[2]Р13!J105</f>
        <v>0</v>
      </c>
      <c r="HJ22" s="193">
        <f>[2]Р13!K105</f>
        <v>0</v>
      </c>
      <c r="HK22" s="237">
        <f t="shared" si="2"/>
        <v>0</v>
      </c>
      <c r="HL22" s="239"/>
      <c r="HM22" s="239"/>
      <c r="HN22" s="249"/>
      <c r="HO22" s="250"/>
      <c r="HP22" s="250"/>
      <c r="HQ22" s="251"/>
      <c r="HR22" s="252"/>
      <c r="HS22" s="253"/>
    </row>
    <row r="23" spans="1:227" s="254" customFormat="1" x14ac:dyDescent="0.25">
      <c r="A23" s="247">
        <v>14</v>
      </c>
      <c r="B23" s="248" t="s">
        <v>142</v>
      </c>
      <c r="C23" s="237">
        <f t="shared" si="3"/>
        <v>354</v>
      </c>
      <c r="D23" s="237">
        <f t="shared" si="26"/>
        <v>0</v>
      </c>
      <c r="E23" s="237">
        <f t="shared" si="4"/>
        <v>13</v>
      </c>
      <c r="F23" s="237">
        <f t="shared" si="4"/>
        <v>0</v>
      </c>
      <c r="G23" s="237">
        <f t="shared" si="4"/>
        <v>0</v>
      </c>
      <c r="H23" s="237">
        <f t="shared" si="4"/>
        <v>152</v>
      </c>
      <c r="I23" s="237">
        <f t="shared" si="4"/>
        <v>189</v>
      </c>
      <c r="J23" s="237">
        <f t="shared" si="4"/>
        <v>0</v>
      </c>
      <c r="K23" s="237">
        <f t="shared" si="4"/>
        <v>0</v>
      </c>
      <c r="L23" s="237">
        <f t="shared" si="25"/>
        <v>52924404</v>
      </c>
      <c r="M23" s="193">
        <f>[2]Р14!D$71</f>
        <v>0</v>
      </c>
      <c r="N23" s="193">
        <f>[2]Р14!E$71</f>
        <v>0</v>
      </c>
      <c r="O23" s="193">
        <f>[2]Р14!F$71</f>
        <v>0</v>
      </c>
      <c r="P23" s="193">
        <f>[2]Р14!G$71</f>
        <v>0</v>
      </c>
      <c r="Q23" s="193">
        <f>[2]Р14!H$71</f>
        <v>0</v>
      </c>
      <c r="R23" s="193">
        <f>[2]Р14!I$71</f>
        <v>1</v>
      </c>
      <c r="S23" s="193">
        <f>[2]Р14!J$71</f>
        <v>0</v>
      </c>
      <c r="T23" s="193">
        <f>[2]Р14!K$71</f>
        <v>0</v>
      </c>
      <c r="U23" s="237">
        <f t="shared" si="5"/>
        <v>83064</v>
      </c>
      <c r="V23" s="193">
        <f>[2]Р14!D$72</f>
        <v>0</v>
      </c>
      <c r="W23" s="193">
        <f>[2]Р14!E$72</f>
        <v>0</v>
      </c>
      <c r="X23" s="193">
        <f>[2]Р14!F$72</f>
        <v>0</v>
      </c>
      <c r="Y23" s="193">
        <f>[2]Р14!G$72</f>
        <v>0</v>
      </c>
      <c r="Z23" s="193">
        <f>[2]Р14!H$72</f>
        <v>0</v>
      </c>
      <c r="AA23" s="193">
        <f>[2]Р14!I$72</f>
        <v>0</v>
      </c>
      <c r="AB23" s="193">
        <f>[2]Р14!J$72</f>
        <v>0</v>
      </c>
      <c r="AC23" s="193">
        <f>[2]Р14!K$72</f>
        <v>0</v>
      </c>
      <c r="AD23" s="237">
        <f t="shared" si="6"/>
        <v>0</v>
      </c>
      <c r="AE23" s="193">
        <f>[2]Р14!D$73</f>
        <v>0</v>
      </c>
      <c r="AF23" s="193">
        <f>[2]Р14!E$73</f>
        <v>0</v>
      </c>
      <c r="AG23" s="193">
        <f>[2]Р14!F$73</f>
        <v>0</v>
      </c>
      <c r="AH23" s="193">
        <f>[2]Р14!G$73</f>
        <v>0</v>
      </c>
      <c r="AI23" s="193">
        <f>[2]Р14!H$73</f>
        <v>0</v>
      </c>
      <c r="AJ23" s="193">
        <f>[2]Р14!I$73</f>
        <v>0</v>
      </c>
      <c r="AK23" s="193">
        <f>[2]Р14!J$73</f>
        <v>0</v>
      </c>
      <c r="AL23" s="193">
        <f>[2]Р14!K$73</f>
        <v>0</v>
      </c>
      <c r="AM23" s="237">
        <f t="shared" si="7"/>
        <v>0</v>
      </c>
      <c r="AN23" s="193">
        <f>[2]Р14!D$74</f>
        <v>0</v>
      </c>
      <c r="AO23" s="193">
        <f>[2]Р14!E$74</f>
        <v>0</v>
      </c>
      <c r="AP23" s="193">
        <f>[2]Р14!F$74</f>
        <v>0</v>
      </c>
      <c r="AQ23" s="193">
        <f>[2]Р14!G$74</f>
        <v>0</v>
      </c>
      <c r="AR23" s="193">
        <f>[2]Р14!H$74</f>
        <v>0</v>
      </c>
      <c r="AS23" s="193">
        <f>[2]Р14!I$74</f>
        <v>0</v>
      </c>
      <c r="AT23" s="193">
        <f>[2]Р14!J$74</f>
        <v>0</v>
      </c>
      <c r="AU23" s="193">
        <f>[2]Р14!K$74</f>
        <v>0</v>
      </c>
      <c r="AV23" s="237">
        <f t="shared" si="8"/>
        <v>0</v>
      </c>
      <c r="AW23" s="193">
        <f>[2]Р14!D$75</f>
        <v>0</v>
      </c>
      <c r="AX23" s="193">
        <f>[2]Р14!E$75</f>
        <v>0</v>
      </c>
      <c r="AY23" s="193">
        <f>[2]Р14!F$75</f>
        <v>0</v>
      </c>
      <c r="AZ23" s="193">
        <f>[2]Р14!G$75</f>
        <v>0</v>
      </c>
      <c r="BA23" s="193">
        <f>[2]Р14!H$75</f>
        <v>0</v>
      </c>
      <c r="BB23" s="193">
        <f>[2]Р14!I$75</f>
        <v>0</v>
      </c>
      <c r="BC23" s="193">
        <f>[2]Р14!J$75</f>
        <v>0</v>
      </c>
      <c r="BD23" s="193">
        <f>[2]Р14!K$75</f>
        <v>0</v>
      </c>
      <c r="BE23" s="237">
        <f t="shared" si="9"/>
        <v>0</v>
      </c>
      <c r="BF23" s="193">
        <f>[2]Р14!D$76</f>
        <v>0</v>
      </c>
      <c r="BG23" s="193">
        <f>[2]Р14!E$76</f>
        <v>6</v>
      </c>
      <c r="BH23" s="193">
        <f>[2]Р14!F$76</f>
        <v>0</v>
      </c>
      <c r="BI23" s="193">
        <f>[2]Р14!G$76</f>
        <v>0</v>
      </c>
      <c r="BJ23" s="193">
        <f>[2]Р14!H$76</f>
        <v>63</v>
      </c>
      <c r="BK23" s="193">
        <f>[2]Р14!I$76</f>
        <v>55</v>
      </c>
      <c r="BL23" s="193">
        <f>[2]Р14!J$76</f>
        <v>0</v>
      </c>
      <c r="BM23" s="193">
        <f>[2]Р14!K$76</f>
        <v>0</v>
      </c>
      <c r="BN23" s="237">
        <f t="shared" si="10"/>
        <v>8506344</v>
      </c>
      <c r="BO23" s="193">
        <f>[2]Р14!D$77</f>
        <v>0</v>
      </c>
      <c r="BP23" s="193">
        <f>[2]Р14!E$77</f>
        <v>0</v>
      </c>
      <c r="BQ23" s="193">
        <f>[2]Р14!F$77</f>
        <v>0</v>
      </c>
      <c r="BR23" s="193">
        <f>[2]Р14!G$77</f>
        <v>0</v>
      </c>
      <c r="BS23" s="193">
        <f>[2]Р14!H$77</f>
        <v>0</v>
      </c>
      <c r="BT23" s="193">
        <f>[2]Р14!I$77</f>
        <v>0</v>
      </c>
      <c r="BU23" s="193">
        <f>[2]Р14!J$77</f>
        <v>0</v>
      </c>
      <c r="BV23" s="193">
        <f>[2]Р14!K$77</f>
        <v>0</v>
      </c>
      <c r="BW23" s="237">
        <f t="shared" si="11"/>
        <v>0</v>
      </c>
      <c r="BX23" s="193">
        <f>[2]Р14!D$78</f>
        <v>0</v>
      </c>
      <c r="BY23" s="193">
        <f>[2]Р14!E$78</f>
        <v>0</v>
      </c>
      <c r="BZ23" s="193">
        <f>[2]Р14!F$78</f>
        <v>0</v>
      </c>
      <c r="CA23" s="193">
        <f>[2]Р14!G$78</f>
        <v>0</v>
      </c>
      <c r="CB23" s="193">
        <f>[2]Р14!H$78</f>
        <v>0</v>
      </c>
      <c r="CC23" s="193">
        <f>[2]Р14!I$78</f>
        <v>0</v>
      </c>
      <c r="CD23" s="193">
        <f>[2]Р14!J$78</f>
        <v>0</v>
      </c>
      <c r="CE23" s="193">
        <f>[2]Р14!K$78</f>
        <v>0</v>
      </c>
      <c r="CF23" s="237">
        <f t="shared" si="0"/>
        <v>0</v>
      </c>
      <c r="CG23" s="193">
        <f>[2]Р14!D79</f>
        <v>0</v>
      </c>
      <c r="CH23" s="193">
        <f>[2]Р14!E79</f>
        <v>0</v>
      </c>
      <c r="CI23" s="193">
        <f>[2]Р14!F79</f>
        <v>0</v>
      </c>
      <c r="CJ23" s="193">
        <f>[2]Р14!G79</f>
        <v>0</v>
      </c>
      <c r="CK23" s="193">
        <f>[2]Р14!H79</f>
        <v>0</v>
      </c>
      <c r="CL23" s="193">
        <f>[2]Р14!I79</f>
        <v>0</v>
      </c>
      <c r="CM23" s="193">
        <f>[2]Р14!J79</f>
        <v>0</v>
      </c>
      <c r="CN23" s="193">
        <f>[2]Р14!K79</f>
        <v>0</v>
      </c>
      <c r="CO23" s="237">
        <f t="shared" si="12"/>
        <v>0</v>
      </c>
      <c r="CP23" s="193">
        <f>[2]Р14!D80</f>
        <v>0</v>
      </c>
      <c r="CQ23" s="193">
        <f>[2]Р14!E80</f>
        <v>0</v>
      </c>
      <c r="CR23" s="193">
        <f>[2]Р14!F80</f>
        <v>0</v>
      </c>
      <c r="CS23" s="193">
        <f>[2]Р14!G80</f>
        <v>0</v>
      </c>
      <c r="CT23" s="193">
        <f>[2]Р14!H80</f>
        <v>0</v>
      </c>
      <c r="CU23" s="193">
        <f>[2]Р14!I80</f>
        <v>0</v>
      </c>
      <c r="CV23" s="193">
        <f>[2]Р14!J80</f>
        <v>0</v>
      </c>
      <c r="CW23" s="193">
        <f>[2]Р14!K80</f>
        <v>0</v>
      </c>
      <c r="CX23" s="237">
        <f t="shared" si="13"/>
        <v>0</v>
      </c>
      <c r="CY23" s="193">
        <f>[2]Р14!D81</f>
        <v>0</v>
      </c>
      <c r="CZ23" s="193">
        <f>[2]Р14!E81</f>
        <v>0</v>
      </c>
      <c r="DA23" s="193">
        <f>[2]Р14!F81</f>
        <v>0</v>
      </c>
      <c r="DB23" s="193">
        <f>[2]Р14!G81</f>
        <v>0</v>
      </c>
      <c r="DC23" s="193">
        <f>[2]Р14!H81</f>
        <v>1</v>
      </c>
      <c r="DD23" s="193">
        <f>[2]Р14!I81</f>
        <v>0</v>
      </c>
      <c r="DE23" s="193">
        <f>[2]Р14!J81</f>
        <v>0</v>
      </c>
      <c r="DF23" s="193">
        <f>[2]Р14!K81</f>
        <v>0</v>
      </c>
      <c r="DG23" s="237">
        <f t="shared" si="14"/>
        <v>234912</v>
      </c>
      <c r="DH23" s="193">
        <f>[2]Р14!D82</f>
        <v>0</v>
      </c>
      <c r="DI23" s="193">
        <f>[2]Р14!E82</f>
        <v>0</v>
      </c>
      <c r="DJ23" s="193">
        <f>[2]Р14!F82</f>
        <v>0</v>
      </c>
      <c r="DK23" s="193">
        <f>[2]Р14!G82</f>
        <v>0</v>
      </c>
      <c r="DL23" s="193">
        <f>[2]Р14!H82</f>
        <v>0</v>
      </c>
      <c r="DM23" s="193">
        <f>[2]Р14!I82</f>
        <v>0</v>
      </c>
      <c r="DN23" s="193">
        <f>[2]Р14!J82</f>
        <v>0</v>
      </c>
      <c r="DO23" s="193">
        <f>[2]Р14!K82</f>
        <v>0</v>
      </c>
      <c r="DP23" s="237">
        <f t="shared" si="15"/>
        <v>0</v>
      </c>
      <c r="DQ23" s="193">
        <f>[2]Р14!D83</f>
        <v>0</v>
      </c>
      <c r="DR23" s="193">
        <f>[2]Р14!E83</f>
        <v>0</v>
      </c>
      <c r="DS23" s="193">
        <f>[2]Р14!F83</f>
        <v>0</v>
      </c>
      <c r="DT23" s="193">
        <f>[2]Р14!G83</f>
        <v>0</v>
      </c>
      <c r="DU23" s="193">
        <f>[2]Р14!H83</f>
        <v>0</v>
      </c>
      <c r="DV23" s="193">
        <f>[2]Р14!I83</f>
        <v>0</v>
      </c>
      <c r="DW23" s="193">
        <f>[2]Р14!J83</f>
        <v>0</v>
      </c>
      <c r="DX23" s="193">
        <f>[2]Р14!K83</f>
        <v>0</v>
      </c>
      <c r="DY23" s="237">
        <f t="shared" si="16"/>
        <v>0</v>
      </c>
      <c r="DZ23" s="193">
        <f>[2]Р14!D84</f>
        <v>0</v>
      </c>
      <c r="EA23" s="193">
        <f>[2]Р14!E84</f>
        <v>0</v>
      </c>
      <c r="EB23" s="193">
        <f>[2]Р14!F84</f>
        <v>0</v>
      </c>
      <c r="EC23" s="193">
        <f>[2]Р14!G84</f>
        <v>0</v>
      </c>
      <c r="ED23" s="193">
        <f>[2]Р14!H84</f>
        <v>0</v>
      </c>
      <c r="EE23" s="193">
        <f>[2]Р14!I84</f>
        <v>0</v>
      </c>
      <c r="EF23" s="193">
        <f>[2]Р14!J84</f>
        <v>0</v>
      </c>
      <c r="EG23" s="193">
        <f>[2]Р14!K84</f>
        <v>0</v>
      </c>
      <c r="EH23" s="237">
        <f t="shared" si="17"/>
        <v>0</v>
      </c>
      <c r="EI23" s="193">
        <f>[2]Р14!D85</f>
        <v>0</v>
      </c>
      <c r="EJ23" s="193">
        <f>[2]Р14!E85</f>
        <v>7</v>
      </c>
      <c r="EK23" s="193">
        <f>[2]Р14!F85</f>
        <v>0</v>
      </c>
      <c r="EL23" s="193">
        <f>[2]Р14!G85</f>
        <v>0</v>
      </c>
      <c r="EM23" s="193">
        <f>[2]Р14!H85</f>
        <v>75</v>
      </c>
      <c r="EN23" s="193">
        <f>[2]Р14!I85</f>
        <v>129</v>
      </c>
      <c r="EO23" s="193">
        <f>[2]Р14!J85</f>
        <v>0</v>
      </c>
      <c r="EP23" s="193">
        <f>[2]Р14!K85</f>
        <v>0</v>
      </c>
      <c r="EQ23" s="237">
        <f t="shared" si="18"/>
        <v>40700328</v>
      </c>
      <c r="ER23" s="193">
        <f>[2]Р14!D86</f>
        <v>0</v>
      </c>
      <c r="ES23" s="193">
        <f>[2]Р14!E86</f>
        <v>0</v>
      </c>
      <c r="ET23" s="193">
        <f>[2]Р14!F86</f>
        <v>0</v>
      </c>
      <c r="EU23" s="193">
        <f>[2]Р14!G86</f>
        <v>0</v>
      </c>
      <c r="EV23" s="193">
        <f>[2]Р14!H86</f>
        <v>2</v>
      </c>
      <c r="EW23" s="193">
        <f>[2]Р14!I86</f>
        <v>0</v>
      </c>
      <c r="EX23" s="193">
        <f>[2]Р14!J86</f>
        <v>0</v>
      </c>
      <c r="EY23" s="193">
        <f>[2]Р14!K86</f>
        <v>0</v>
      </c>
      <c r="EZ23" s="237">
        <f t="shared" si="19"/>
        <v>323400</v>
      </c>
      <c r="FA23" s="193">
        <f>[2]Р14!D91</f>
        <v>0</v>
      </c>
      <c r="FB23" s="193">
        <f>[2]Р14!E91</f>
        <v>0</v>
      </c>
      <c r="FC23" s="193">
        <f>[2]Р14!F91</f>
        <v>0</v>
      </c>
      <c r="FD23" s="193">
        <f>[2]Р14!G91</f>
        <v>0</v>
      </c>
      <c r="FE23" s="193">
        <f>[2]Р14!H91</f>
        <v>0</v>
      </c>
      <c r="FF23" s="193">
        <f>[2]Р14!I91</f>
        <v>0</v>
      </c>
      <c r="FG23" s="193">
        <f>[2]Р14!J91</f>
        <v>0</v>
      </c>
      <c r="FH23" s="193">
        <f>[2]Р14!K91</f>
        <v>0</v>
      </c>
      <c r="FI23" s="237">
        <f t="shared" si="20"/>
        <v>0</v>
      </c>
      <c r="FJ23" s="193">
        <f>[2]Р14!D93</f>
        <v>0</v>
      </c>
      <c r="FK23" s="193">
        <f>[2]Р14!E93</f>
        <v>0</v>
      </c>
      <c r="FL23" s="193">
        <f>[2]Р14!F93</f>
        <v>0</v>
      </c>
      <c r="FM23" s="193">
        <f>[2]Р14!G93</f>
        <v>0</v>
      </c>
      <c r="FN23" s="193">
        <f>[2]Р14!H93</f>
        <v>0</v>
      </c>
      <c r="FO23" s="193">
        <f>[2]Р14!I93</f>
        <v>0</v>
      </c>
      <c r="FP23" s="193">
        <f>[2]Р14!J93</f>
        <v>0</v>
      </c>
      <c r="FQ23" s="193">
        <f>[2]Р14!FG$75</f>
        <v>0</v>
      </c>
      <c r="FR23" s="237">
        <f t="shared" si="21"/>
        <v>0</v>
      </c>
      <c r="FS23" s="193">
        <f>[2]Р14!D95</f>
        <v>0</v>
      </c>
      <c r="FT23" s="193">
        <f>[2]Р14!E95</f>
        <v>0</v>
      </c>
      <c r="FU23" s="193">
        <f>[2]Р14!F95</f>
        <v>0</v>
      </c>
      <c r="FV23" s="193">
        <f>[2]Р14!G95</f>
        <v>0</v>
      </c>
      <c r="FW23" s="193">
        <f>[2]Р14!H95</f>
        <v>0</v>
      </c>
      <c r="FX23" s="193">
        <f>[2]Р14!I95</f>
        <v>0</v>
      </c>
      <c r="FY23" s="193">
        <f>[2]Р14!J95</f>
        <v>0</v>
      </c>
      <c r="FZ23" s="193">
        <f>[2]Р14!K95</f>
        <v>0</v>
      </c>
      <c r="GA23" s="237">
        <f t="shared" si="22"/>
        <v>0</v>
      </c>
      <c r="GB23" s="193">
        <f>[2]Р14!D96</f>
        <v>0</v>
      </c>
      <c r="GC23" s="193">
        <f>[2]Р14!E96</f>
        <v>0</v>
      </c>
      <c r="GD23" s="193">
        <f>[2]Р14!F96</f>
        <v>0</v>
      </c>
      <c r="GE23" s="193">
        <f>[2]Р14!G96</f>
        <v>0</v>
      </c>
      <c r="GF23" s="193">
        <f>[2]Р14!H96</f>
        <v>9</v>
      </c>
      <c r="GG23" s="193">
        <f>[2]Р14!I96</f>
        <v>4</v>
      </c>
      <c r="GH23" s="193">
        <f>[2]Р14!J96</f>
        <v>0</v>
      </c>
      <c r="GI23" s="193">
        <f>[2]Р14!K96</f>
        <v>0</v>
      </c>
      <c r="GJ23" s="237">
        <f t="shared" si="1"/>
        <v>2306244</v>
      </c>
      <c r="GK23" s="193">
        <f>[2]Р14!D102</f>
        <v>0</v>
      </c>
      <c r="GL23" s="193">
        <f>[2]Р14!E102</f>
        <v>0</v>
      </c>
      <c r="GM23" s="193">
        <f>[2]Р14!F102</f>
        <v>0</v>
      </c>
      <c r="GN23" s="193">
        <f>[2]Р14!G102</f>
        <v>0</v>
      </c>
      <c r="GO23" s="193">
        <f>[2]Р14!H102</f>
        <v>0</v>
      </c>
      <c r="GP23" s="193">
        <f>[2]Р14!I102</f>
        <v>0</v>
      </c>
      <c r="GQ23" s="193">
        <f>[2]Р14!J102</f>
        <v>0</v>
      </c>
      <c r="GR23" s="193">
        <f>[2]Р14!K102</f>
        <v>0</v>
      </c>
      <c r="GS23" s="237">
        <f t="shared" si="23"/>
        <v>0</v>
      </c>
      <c r="GT23" s="237">
        <f>[2]Р14!D$104</f>
        <v>0</v>
      </c>
      <c r="GU23" s="237">
        <f>[2]Р14!E$104</f>
        <v>0</v>
      </c>
      <c r="GV23" s="237">
        <f>[2]Р14!F$104</f>
        <v>0</v>
      </c>
      <c r="GW23" s="237">
        <f>[2]Р14!G$104</f>
        <v>0</v>
      </c>
      <c r="GX23" s="237">
        <f>[2]Р14!H$104</f>
        <v>0</v>
      </c>
      <c r="GY23" s="237">
        <f>[2]Р14!I$104</f>
        <v>0</v>
      </c>
      <c r="GZ23" s="237">
        <f>[2]Р14!J$104</f>
        <v>0</v>
      </c>
      <c r="HA23" s="237">
        <f>[2]Р14!K$104</f>
        <v>0</v>
      </c>
      <c r="HB23" s="237">
        <f t="shared" si="24"/>
        <v>0</v>
      </c>
      <c r="HC23" s="193">
        <f>[2]Р14!D105</f>
        <v>0</v>
      </c>
      <c r="HD23" s="193">
        <f>[2]Р14!E105</f>
        <v>0</v>
      </c>
      <c r="HE23" s="193">
        <f>[2]Р14!F105</f>
        <v>0</v>
      </c>
      <c r="HF23" s="193">
        <f>[2]Р14!G105</f>
        <v>0</v>
      </c>
      <c r="HG23" s="193">
        <f>[2]Р14!H105</f>
        <v>2</v>
      </c>
      <c r="HH23" s="193">
        <f>[2]Р14!I105</f>
        <v>0</v>
      </c>
      <c r="HI23" s="193">
        <f>[2]Р14!J105</f>
        <v>0</v>
      </c>
      <c r="HJ23" s="193">
        <f>[2]Р14!K105</f>
        <v>0</v>
      </c>
      <c r="HK23" s="237">
        <f t="shared" si="2"/>
        <v>770112</v>
      </c>
      <c r="HL23" s="239"/>
      <c r="HM23" s="239"/>
      <c r="HN23" s="249"/>
      <c r="HO23" s="250"/>
      <c r="HP23" s="250"/>
      <c r="HQ23" s="251"/>
      <c r="HR23" s="252"/>
      <c r="HS23" s="253"/>
    </row>
    <row r="24" spans="1:227" s="254" customFormat="1" x14ac:dyDescent="0.25">
      <c r="A24" s="247">
        <v>15</v>
      </c>
      <c r="B24" s="248" t="s">
        <v>143</v>
      </c>
      <c r="C24" s="237">
        <f t="shared" si="3"/>
        <v>238</v>
      </c>
      <c r="D24" s="237">
        <f t="shared" si="26"/>
        <v>0</v>
      </c>
      <c r="E24" s="237">
        <f t="shared" si="4"/>
        <v>127</v>
      </c>
      <c r="F24" s="237">
        <f t="shared" si="4"/>
        <v>0</v>
      </c>
      <c r="G24" s="237">
        <f t="shared" si="4"/>
        <v>0</v>
      </c>
      <c r="H24" s="237">
        <f t="shared" si="4"/>
        <v>85</v>
      </c>
      <c r="I24" s="237">
        <f t="shared" si="4"/>
        <v>26</v>
      </c>
      <c r="J24" s="237">
        <f t="shared" si="4"/>
        <v>0</v>
      </c>
      <c r="K24" s="237">
        <f t="shared" si="4"/>
        <v>0</v>
      </c>
      <c r="L24" s="237">
        <f t="shared" si="25"/>
        <v>35034300</v>
      </c>
      <c r="M24" s="193">
        <f>[2]Р15!D$71</f>
        <v>0</v>
      </c>
      <c r="N24" s="193">
        <f>[2]Р15!E$71</f>
        <v>0</v>
      </c>
      <c r="O24" s="193">
        <f>[2]Р15!F$71</f>
        <v>0</v>
      </c>
      <c r="P24" s="193">
        <f>[2]Р15!G$71</f>
        <v>0</v>
      </c>
      <c r="Q24" s="193">
        <f>[2]Р15!H$71</f>
        <v>0</v>
      </c>
      <c r="R24" s="193">
        <f>[2]Р15!I$71</f>
        <v>0</v>
      </c>
      <c r="S24" s="193">
        <f>[2]Р15!J$71</f>
        <v>0</v>
      </c>
      <c r="T24" s="193">
        <f>[2]Р15!K$71</f>
        <v>0</v>
      </c>
      <c r="U24" s="237">
        <f t="shared" si="5"/>
        <v>0</v>
      </c>
      <c r="V24" s="193">
        <f>[2]Р15!D$72</f>
        <v>0</v>
      </c>
      <c r="W24" s="193">
        <f>[2]Р15!E$72</f>
        <v>0</v>
      </c>
      <c r="X24" s="193">
        <f>[2]Р15!F$72</f>
        <v>0</v>
      </c>
      <c r="Y24" s="193">
        <f>[2]Р15!G$72</f>
        <v>0</v>
      </c>
      <c r="Z24" s="193">
        <f>[2]Р15!H$72</f>
        <v>0</v>
      </c>
      <c r="AA24" s="193">
        <f>[2]Р15!I$72</f>
        <v>0</v>
      </c>
      <c r="AB24" s="193">
        <f>[2]Р15!J$72</f>
        <v>0</v>
      </c>
      <c r="AC24" s="193">
        <f>[2]Р15!K$72</f>
        <v>0</v>
      </c>
      <c r="AD24" s="237">
        <f t="shared" si="6"/>
        <v>0</v>
      </c>
      <c r="AE24" s="193">
        <f>[2]Р15!D$73</f>
        <v>0</v>
      </c>
      <c r="AF24" s="193">
        <f>[2]Р15!E$73</f>
        <v>0</v>
      </c>
      <c r="AG24" s="193">
        <f>[2]Р15!F$73</f>
        <v>0</v>
      </c>
      <c r="AH24" s="193">
        <f>[2]Р15!G$73</f>
        <v>0</v>
      </c>
      <c r="AI24" s="193">
        <f>[2]Р15!H$73</f>
        <v>0</v>
      </c>
      <c r="AJ24" s="193">
        <f>[2]Р15!I$73</f>
        <v>0</v>
      </c>
      <c r="AK24" s="193">
        <f>[2]Р15!J$73</f>
        <v>0</v>
      </c>
      <c r="AL24" s="193">
        <f>[2]Р15!K$73</f>
        <v>0</v>
      </c>
      <c r="AM24" s="237">
        <f t="shared" si="7"/>
        <v>0</v>
      </c>
      <c r="AN24" s="193">
        <f>[2]Р15!D$74</f>
        <v>0</v>
      </c>
      <c r="AO24" s="193">
        <f>[2]Р15!E$74</f>
        <v>0</v>
      </c>
      <c r="AP24" s="193">
        <f>[2]Р15!F$74</f>
        <v>0</v>
      </c>
      <c r="AQ24" s="193">
        <f>[2]Р15!G$74</f>
        <v>0</v>
      </c>
      <c r="AR24" s="193">
        <f>[2]Р15!H$74</f>
        <v>0</v>
      </c>
      <c r="AS24" s="193">
        <f>[2]Р15!I$74</f>
        <v>0</v>
      </c>
      <c r="AT24" s="193">
        <f>[2]Р15!J$74</f>
        <v>0</v>
      </c>
      <c r="AU24" s="193">
        <f>[2]Р15!K$74</f>
        <v>0</v>
      </c>
      <c r="AV24" s="237">
        <f t="shared" si="8"/>
        <v>0</v>
      </c>
      <c r="AW24" s="193">
        <f>[2]Р15!D$75</f>
        <v>0</v>
      </c>
      <c r="AX24" s="193">
        <f>[2]Р15!E$75</f>
        <v>0</v>
      </c>
      <c r="AY24" s="193">
        <f>[2]Р15!F$75</f>
        <v>0</v>
      </c>
      <c r="AZ24" s="193">
        <f>[2]Р15!G$75</f>
        <v>0</v>
      </c>
      <c r="BA24" s="193">
        <f>[2]Р15!H$75</f>
        <v>0</v>
      </c>
      <c r="BB24" s="193">
        <f>[2]Р15!I$75</f>
        <v>0</v>
      </c>
      <c r="BC24" s="193">
        <f>[2]Р15!J$75</f>
        <v>0</v>
      </c>
      <c r="BD24" s="193">
        <f>[2]Р15!K$75</f>
        <v>0</v>
      </c>
      <c r="BE24" s="237">
        <f t="shared" si="9"/>
        <v>0</v>
      </c>
      <c r="BF24" s="193">
        <f>[2]Р15!D$76</f>
        <v>0</v>
      </c>
      <c r="BG24" s="193">
        <f>[2]Р15!E$76</f>
        <v>0</v>
      </c>
      <c r="BH24" s="193">
        <f>[2]Р15!F$76</f>
        <v>0</v>
      </c>
      <c r="BI24" s="193">
        <f>[2]Р15!G$76</f>
        <v>0</v>
      </c>
      <c r="BJ24" s="193">
        <f>[2]Р15!H$76</f>
        <v>45</v>
      </c>
      <c r="BK24" s="193">
        <f>[2]Р15!I$76</f>
        <v>0</v>
      </c>
      <c r="BL24" s="193">
        <f>[2]Р15!J$76</f>
        <v>0</v>
      </c>
      <c r="BM24" s="193">
        <f>[2]Р15!K$76</f>
        <v>0</v>
      </c>
      <c r="BN24" s="237">
        <f t="shared" si="10"/>
        <v>2535840</v>
      </c>
      <c r="BO24" s="193">
        <f>[2]Р15!D$77</f>
        <v>0</v>
      </c>
      <c r="BP24" s="193">
        <f>[2]Р15!E$77</f>
        <v>0</v>
      </c>
      <c r="BQ24" s="193">
        <f>[2]Р15!F$77</f>
        <v>0</v>
      </c>
      <c r="BR24" s="193">
        <f>[2]Р15!G$77</f>
        <v>0</v>
      </c>
      <c r="BS24" s="193">
        <f>[2]Р15!H$77</f>
        <v>0</v>
      </c>
      <c r="BT24" s="193">
        <f>[2]Р15!I$77</f>
        <v>0</v>
      </c>
      <c r="BU24" s="193">
        <f>[2]Р15!J$77</f>
        <v>0</v>
      </c>
      <c r="BV24" s="193">
        <f>[2]Р15!K$77</f>
        <v>0</v>
      </c>
      <c r="BW24" s="237">
        <f t="shared" si="11"/>
        <v>0</v>
      </c>
      <c r="BX24" s="193">
        <f>[2]Р15!D$78</f>
        <v>0</v>
      </c>
      <c r="BY24" s="193">
        <f>[2]Р15!E$78</f>
        <v>0</v>
      </c>
      <c r="BZ24" s="193">
        <f>[2]Р15!F$78</f>
        <v>0</v>
      </c>
      <c r="CA24" s="193">
        <f>[2]Р15!G$78</f>
        <v>0</v>
      </c>
      <c r="CB24" s="193">
        <f>[2]Р15!H$78</f>
        <v>0</v>
      </c>
      <c r="CC24" s="193">
        <f>[2]Р15!I$78</f>
        <v>0</v>
      </c>
      <c r="CD24" s="193">
        <f>[2]Р15!J$78</f>
        <v>0</v>
      </c>
      <c r="CE24" s="193">
        <f>[2]Р15!K$78</f>
        <v>0</v>
      </c>
      <c r="CF24" s="237">
        <f t="shared" si="0"/>
        <v>0</v>
      </c>
      <c r="CG24" s="193">
        <f>[2]Р15!D79</f>
        <v>0</v>
      </c>
      <c r="CH24" s="193">
        <f>[2]Р15!E79</f>
        <v>0</v>
      </c>
      <c r="CI24" s="193">
        <f>[2]Р15!F79</f>
        <v>0</v>
      </c>
      <c r="CJ24" s="193">
        <f>[2]Р15!G79</f>
        <v>0</v>
      </c>
      <c r="CK24" s="193">
        <f>[2]Р15!H79</f>
        <v>0</v>
      </c>
      <c r="CL24" s="193">
        <f>[2]Р15!I79</f>
        <v>0</v>
      </c>
      <c r="CM24" s="193">
        <f>[2]Р15!J79</f>
        <v>0</v>
      </c>
      <c r="CN24" s="193">
        <f>[2]Р15!K79</f>
        <v>0</v>
      </c>
      <c r="CO24" s="237">
        <f t="shared" si="12"/>
        <v>0</v>
      </c>
      <c r="CP24" s="193">
        <f>[2]Р15!D80</f>
        <v>0</v>
      </c>
      <c r="CQ24" s="193">
        <f>[2]Р15!E80</f>
        <v>0</v>
      </c>
      <c r="CR24" s="193">
        <f>[2]Р15!F80</f>
        <v>0</v>
      </c>
      <c r="CS24" s="193">
        <f>[2]Р15!G80</f>
        <v>0</v>
      </c>
      <c r="CT24" s="193">
        <f>[2]Р15!H80</f>
        <v>0</v>
      </c>
      <c r="CU24" s="193">
        <f>[2]Р15!I80</f>
        <v>0</v>
      </c>
      <c r="CV24" s="193">
        <f>[2]Р15!J80</f>
        <v>0</v>
      </c>
      <c r="CW24" s="193">
        <f>[2]Р15!K80</f>
        <v>0</v>
      </c>
      <c r="CX24" s="237">
        <f t="shared" si="13"/>
        <v>0</v>
      </c>
      <c r="CY24" s="193">
        <f>[2]Р15!D81</f>
        <v>0</v>
      </c>
      <c r="CZ24" s="193">
        <f>[2]Р15!E81</f>
        <v>0</v>
      </c>
      <c r="DA24" s="193">
        <f>[2]Р15!F81</f>
        <v>0</v>
      </c>
      <c r="DB24" s="193">
        <f>[2]Р15!G81</f>
        <v>0</v>
      </c>
      <c r="DC24" s="193">
        <f>[2]Р15!H81</f>
        <v>0</v>
      </c>
      <c r="DD24" s="193">
        <f>[2]Р15!I81</f>
        <v>0</v>
      </c>
      <c r="DE24" s="193">
        <f>[2]Р15!J81</f>
        <v>0</v>
      </c>
      <c r="DF24" s="193">
        <f>[2]Р15!K81</f>
        <v>0</v>
      </c>
      <c r="DG24" s="237">
        <f t="shared" si="14"/>
        <v>0</v>
      </c>
      <c r="DH24" s="193">
        <f>[2]Р15!D82</f>
        <v>0</v>
      </c>
      <c r="DI24" s="193">
        <f>[2]Р15!E82</f>
        <v>0</v>
      </c>
      <c r="DJ24" s="193">
        <f>[2]Р15!F82</f>
        <v>0</v>
      </c>
      <c r="DK24" s="193">
        <f>[2]Р15!G82</f>
        <v>0</v>
      </c>
      <c r="DL24" s="193">
        <f>[2]Р15!H82</f>
        <v>0</v>
      </c>
      <c r="DM24" s="193">
        <f>[2]Р15!I82</f>
        <v>0</v>
      </c>
      <c r="DN24" s="193">
        <f>[2]Р15!J82</f>
        <v>0</v>
      </c>
      <c r="DO24" s="193">
        <f>[2]Р15!K82</f>
        <v>0</v>
      </c>
      <c r="DP24" s="237">
        <f t="shared" si="15"/>
        <v>0</v>
      </c>
      <c r="DQ24" s="193">
        <f>[2]Р15!D83</f>
        <v>0</v>
      </c>
      <c r="DR24" s="193">
        <f>[2]Р15!E83</f>
        <v>0</v>
      </c>
      <c r="DS24" s="193">
        <f>[2]Р15!F83</f>
        <v>0</v>
      </c>
      <c r="DT24" s="193">
        <f>[2]Р15!G83</f>
        <v>0</v>
      </c>
      <c r="DU24" s="193">
        <f>[2]Р15!H83</f>
        <v>0</v>
      </c>
      <c r="DV24" s="193">
        <f>[2]Р15!I83</f>
        <v>0</v>
      </c>
      <c r="DW24" s="193">
        <f>[2]Р15!J83</f>
        <v>0</v>
      </c>
      <c r="DX24" s="193">
        <f>[2]Р15!K83</f>
        <v>0</v>
      </c>
      <c r="DY24" s="237">
        <f t="shared" si="16"/>
        <v>0</v>
      </c>
      <c r="DZ24" s="193">
        <f>[2]Р15!D84</f>
        <v>0</v>
      </c>
      <c r="EA24" s="193">
        <f>[2]Р15!E84</f>
        <v>0</v>
      </c>
      <c r="EB24" s="193">
        <f>[2]Р15!F84</f>
        <v>0</v>
      </c>
      <c r="EC24" s="193">
        <f>[2]Р15!G84</f>
        <v>0</v>
      </c>
      <c r="ED24" s="193">
        <f>[2]Р15!H84</f>
        <v>0</v>
      </c>
      <c r="EE24" s="193">
        <f>[2]Р15!I84</f>
        <v>0</v>
      </c>
      <c r="EF24" s="193">
        <f>[2]Р15!J84</f>
        <v>0</v>
      </c>
      <c r="EG24" s="193">
        <f>[2]Р15!K84</f>
        <v>0</v>
      </c>
      <c r="EH24" s="237">
        <f t="shared" si="17"/>
        <v>0</v>
      </c>
      <c r="EI24" s="193">
        <f>[2]Р15!D85</f>
        <v>0</v>
      </c>
      <c r="EJ24" s="193">
        <f>[2]Р15!E85</f>
        <v>127</v>
      </c>
      <c r="EK24" s="193">
        <f>[2]Р15!F85</f>
        <v>0</v>
      </c>
      <c r="EL24" s="193">
        <f>[2]Р15!G85</f>
        <v>0</v>
      </c>
      <c r="EM24" s="193">
        <f>[2]Р15!H85</f>
        <v>40</v>
      </c>
      <c r="EN24" s="193">
        <f>[2]Р15!I85</f>
        <v>26</v>
      </c>
      <c r="EO24" s="193">
        <f>[2]Р15!J85</f>
        <v>0</v>
      </c>
      <c r="EP24" s="193">
        <f>[2]Р15!K85</f>
        <v>0</v>
      </c>
      <c r="EQ24" s="237">
        <f t="shared" si="18"/>
        <v>32498460</v>
      </c>
      <c r="ER24" s="193">
        <f>[2]Р15!D86</f>
        <v>0</v>
      </c>
      <c r="ES24" s="193">
        <f>[2]Р15!E86</f>
        <v>0</v>
      </c>
      <c r="ET24" s="193">
        <f>[2]Р15!F86</f>
        <v>0</v>
      </c>
      <c r="EU24" s="193">
        <f>[2]Р15!G86</f>
        <v>0</v>
      </c>
      <c r="EV24" s="193">
        <f>[2]Р15!H86</f>
        <v>0</v>
      </c>
      <c r="EW24" s="193">
        <f>[2]Р15!I86</f>
        <v>0</v>
      </c>
      <c r="EX24" s="193">
        <f>[2]Р15!J86</f>
        <v>0</v>
      </c>
      <c r="EY24" s="193">
        <f>[2]Р15!K86</f>
        <v>0</v>
      </c>
      <c r="EZ24" s="237">
        <f t="shared" si="19"/>
        <v>0</v>
      </c>
      <c r="FA24" s="193">
        <f>[2]Р15!D91</f>
        <v>0</v>
      </c>
      <c r="FB24" s="193">
        <f>[2]Р15!E91</f>
        <v>0</v>
      </c>
      <c r="FC24" s="193">
        <f>[2]Р15!F91</f>
        <v>0</v>
      </c>
      <c r="FD24" s="193">
        <f>[2]Р15!G91</f>
        <v>0</v>
      </c>
      <c r="FE24" s="193">
        <f>[2]Р15!H91</f>
        <v>0</v>
      </c>
      <c r="FF24" s="193">
        <f>[2]Р15!I91</f>
        <v>0</v>
      </c>
      <c r="FG24" s="193">
        <f>[2]Р15!J91</f>
        <v>0</v>
      </c>
      <c r="FH24" s="193">
        <f>[2]Р15!K91</f>
        <v>0</v>
      </c>
      <c r="FI24" s="237">
        <f t="shared" si="20"/>
        <v>0</v>
      </c>
      <c r="FJ24" s="193">
        <f>[2]Р15!D93</f>
        <v>0</v>
      </c>
      <c r="FK24" s="193">
        <f>[2]Р15!E93</f>
        <v>0</v>
      </c>
      <c r="FL24" s="193">
        <f>[2]Р15!F93</f>
        <v>0</v>
      </c>
      <c r="FM24" s="193">
        <f>[2]Р15!G93</f>
        <v>0</v>
      </c>
      <c r="FN24" s="193">
        <f>[2]Р15!H93</f>
        <v>0</v>
      </c>
      <c r="FO24" s="193">
        <f>[2]Р15!I93</f>
        <v>0</v>
      </c>
      <c r="FP24" s="193">
        <f>[2]Р15!J93</f>
        <v>0</v>
      </c>
      <c r="FQ24" s="193">
        <f>[2]Р15!FG$75</f>
        <v>0</v>
      </c>
      <c r="FR24" s="237">
        <f t="shared" si="21"/>
        <v>0</v>
      </c>
      <c r="FS24" s="193">
        <f>[2]Р15!D95</f>
        <v>0</v>
      </c>
      <c r="FT24" s="193">
        <f>[2]Р15!E95</f>
        <v>0</v>
      </c>
      <c r="FU24" s="193">
        <f>[2]Р15!F95</f>
        <v>0</v>
      </c>
      <c r="FV24" s="193">
        <f>[2]Р15!G95</f>
        <v>0</v>
      </c>
      <c r="FW24" s="193">
        <f>[2]Р15!H95</f>
        <v>0</v>
      </c>
      <c r="FX24" s="193">
        <f>[2]Р15!I95</f>
        <v>0</v>
      </c>
      <c r="FY24" s="193">
        <f>[2]Р15!J95</f>
        <v>0</v>
      </c>
      <c r="FZ24" s="193">
        <f>[2]Р15!K95</f>
        <v>0</v>
      </c>
      <c r="GA24" s="237">
        <f t="shared" si="22"/>
        <v>0</v>
      </c>
      <c r="GB24" s="193">
        <f>[2]Р15!D96</f>
        <v>0</v>
      </c>
      <c r="GC24" s="193">
        <f>[2]Р15!E96</f>
        <v>0</v>
      </c>
      <c r="GD24" s="193">
        <f>[2]Р15!F96</f>
        <v>0</v>
      </c>
      <c r="GE24" s="193">
        <f>[2]Р15!G96</f>
        <v>0</v>
      </c>
      <c r="GF24" s="193">
        <f>[2]Р15!H96</f>
        <v>0</v>
      </c>
      <c r="GG24" s="193">
        <f>[2]Р15!I96</f>
        <v>0</v>
      </c>
      <c r="GH24" s="193">
        <f>[2]Р15!J96</f>
        <v>0</v>
      </c>
      <c r="GI24" s="193">
        <f>[2]Р15!K96</f>
        <v>0</v>
      </c>
      <c r="GJ24" s="237">
        <f t="shared" si="1"/>
        <v>0</v>
      </c>
      <c r="GK24" s="193">
        <f>[2]Р15!D102</f>
        <v>0</v>
      </c>
      <c r="GL24" s="193">
        <f>[2]Р15!E102</f>
        <v>0</v>
      </c>
      <c r="GM24" s="193">
        <f>[2]Р15!F102</f>
        <v>0</v>
      </c>
      <c r="GN24" s="193">
        <f>[2]Р15!G102</f>
        <v>0</v>
      </c>
      <c r="GO24" s="193">
        <f>[2]Р15!H102</f>
        <v>0</v>
      </c>
      <c r="GP24" s="193">
        <f>[2]Р15!I102</f>
        <v>0</v>
      </c>
      <c r="GQ24" s="193">
        <f>[2]Р15!J102</f>
        <v>0</v>
      </c>
      <c r="GR24" s="193">
        <f>[2]Р15!K102</f>
        <v>0</v>
      </c>
      <c r="GS24" s="237">
        <f t="shared" si="23"/>
        <v>0</v>
      </c>
      <c r="GT24" s="237">
        <f>[2]Р15!D$104</f>
        <v>0</v>
      </c>
      <c r="GU24" s="237">
        <f>[2]Р15!E$104</f>
        <v>0</v>
      </c>
      <c r="GV24" s="237">
        <f>[2]Р15!F$104</f>
        <v>0</v>
      </c>
      <c r="GW24" s="237">
        <f>[2]Р15!G$104</f>
        <v>0</v>
      </c>
      <c r="GX24" s="237">
        <f>[2]Р15!H$104</f>
        <v>0</v>
      </c>
      <c r="GY24" s="237">
        <f>[2]Р15!I$104</f>
        <v>0</v>
      </c>
      <c r="GZ24" s="237">
        <f>[2]Р15!J$104</f>
        <v>0</v>
      </c>
      <c r="HA24" s="237">
        <f>[2]Р15!K$104</f>
        <v>0</v>
      </c>
      <c r="HB24" s="237">
        <f t="shared" si="24"/>
        <v>0</v>
      </c>
      <c r="HC24" s="193">
        <f>[2]Р15!D105</f>
        <v>0</v>
      </c>
      <c r="HD24" s="193">
        <f>[2]Р15!E105</f>
        <v>0</v>
      </c>
      <c r="HE24" s="193">
        <f>[2]Р15!F105</f>
        <v>0</v>
      </c>
      <c r="HF24" s="193">
        <f>[2]Р15!G105</f>
        <v>0</v>
      </c>
      <c r="HG24" s="193">
        <f>[2]Р15!H105</f>
        <v>0</v>
      </c>
      <c r="HH24" s="193">
        <f>[2]Р15!I105</f>
        <v>0</v>
      </c>
      <c r="HI24" s="193">
        <f>[2]Р15!J105</f>
        <v>0</v>
      </c>
      <c r="HJ24" s="193">
        <f>[2]Р15!K105</f>
        <v>0</v>
      </c>
      <c r="HK24" s="237">
        <f t="shared" si="2"/>
        <v>0</v>
      </c>
      <c r="HL24" s="239"/>
      <c r="HM24" s="239"/>
      <c r="HN24" s="249"/>
      <c r="HO24" s="250"/>
      <c r="HP24" s="250"/>
      <c r="HQ24" s="251"/>
      <c r="HR24" s="252"/>
      <c r="HS24" s="253"/>
    </row>
    <row r="25" spans="1:227" s="254" customFormat="1" x14ac:dyDescent="0.25">
      <c r="A25" s="247">
        <v>16</v>
      </c>
      <c r="B25" s="248" t="s">
        <v>144</v>
      </c>
      <c r="C25" s="237">
        <f t="shared" si="3"/>
        <v>261</v>
      </c>
      <c r="D25" s="237">
        <f t="shared" si="26"/>
        <v>43</v>
      </c>
      <c r="E25" s="237">
        <f t="shared" si="4"/>
        <v>62</v>
      </c>
      <c r="F25" s="237">
        <f t="shared" si="4"/>
        <v>1</v>
      </c>
      <c r="G25" s="237">
        <f t="shared" si="4"/>
        <v>0</v>
      </c>
      <c r="H25" s="237">
        <f t="shared" si="4"/>
        <v>91</v>
      </c>
      <c r="I25" s="237">
        <f t="shared" si="4"/>
        <v>64</v>
      </c>
      <c r="J25" s="237">
        <f t="shared" si="4"/>
        <v>0</v>
      </c>
      <c r="K25" s="237">
        <f t="shared" si="4"/>
        <v>0</v>
      </c>
      <c r="L25" s="237">
        <f t="shared" si="25"/>
        <v>32799948</v>
      </c>
      <c r="M25" s="193">
        <f>[2]Р16!D$71</f>
        <v>2</v>
      </c>
      <c r="N25" s="193">
        <f>[2]Р16!E$71</f>
        <v>1</v>
      </c>
      <c r="O25" s="193">
        <f>[2]Р16!F$71</f>
        <v>0</v>
      </c>
      <c r="P25" s="193">
        <f>[2]Р16!G$71</f>
        <v>0</v>
      </c>
      <c r="Q25" s="193">
        <f>[2]Р16!H$71</f>
        <v>0</v>
      </c>
      <c r="R25" s="193">
        <f>[2]Р16!I$71</f>
        <v>1</v>
      </c>
      <c r="S25" s="193">
        <f>[2]Р16!J$71</f>
        <v>0</v>
      </c>
      <c r="T25" s="193">
        <f>[2]Р16!K$71</f>
        <v>0</v>
      </c>
      <c r="U25" s="237">
        <f t="shared" si="5"/>
        <v>227832</v>
      </c>
      <c r="V25" s="193">
        <f>[2]Р16!D$72</f>
        <v>0</v>
      </c>
      <c r="W25" s="193">
        <f>[2]Р16!E$72</f>
        <v>0</v>
      </c>
      <c r="X25" s="193">
        <f>[2]Р16!F$72</f>
        <v>0</v>
      </c>
      <c r="Y25" s="193">
        <f>[2]Р16!G$72</f>
        <v>0</v>
      </c>
      <c r="Z25" s="193">
        <f>[2]Р16!H$72</f>
        <v>0</v>
      </c>
      <c r="AA25" s="193">
        <f>[2]Р16!I$72</f>
        <v>1</v>
      </c>
      <c r="AB25" s="193">
        <f>[2]Р16!J$72</f>
        <v>0</v>
      </c>
      <c r="AC25" s="193">
        <f>[2]Р16!K$72</f>
        <v>0</v>
      </c>
      <c r="AD25" s="237">
        <f t="shared" si="6"/>
        <v>128076</v>
      </c>
      <c r="AE25" s="193">
        <f>[2]Р16!D$73</f>
        <v>1</v>
      </c>
      <c r="AF25" s="193">
        <f>[2]Р16!E$73</f>
        <v>1</v>
      </c>
      <c r="AG25" s="193">
        <f>[2]Р16!F$73</f>
        <v>0</v>
      </c>
      <c r="AH25" s="193">
        <f>[2]Р16!G$73</f>
        <v>0</v>
      </c>
      <c r="AI25" s="193">
        <f>[2]Р16!H$73</f>
        <v>0</v>
      </c>
      <c r="AJ25" s="193">
        <f>[2]Р16!I$73</f>
        <v>0</v>
      </c>
      <c r="AK25" s="193">
        <f>[2]Р16!J$73</f>
        <v>0</v>
      </c>
      <c r="AL25" s="193">
        <f>[2]Р16!K$73</f>
        <v>0</v>
      </c>
      <c r="AM25" s="237">
        <f t="shared" si="7"/>
        <v>131088</v>
      </c>
      <c r="AN25" s="193">
        <f>[2]Р16!D$74</f>
        <v>1</v>
      </c>
      <c r="AO25" s="193">
        <f>[2]Р16!E$74</f>
        <v>1</v>
      </c>
      <c r="AP25" s="193">
        <f>[2]Р16!F$74</f>
        <v>0</v>
      </c>
      <c r="AQ25" s="193">
        <f>[2]Р16!G$74</f>
        <v>0</v>
      </c>
      <c r="AR25" s="193">
        <f>[2]Р16!H$74</f>
        <v>29</v>
      </c>
      <c r="AS25" s="193">
        <f>[2]Р16!I$74</f>
        <v>0</v>
      </c>
      <c r="AT25" s="193">
        <f>[2]Р16!J$74</f>
        <v>0</v>
      </c>
      <c r="AU25" s="193">
        <f>[2]Р16!K$74</f>
        <v>0</v>
      </c>
      <c r="AV25" s="237">
        <f t="shared" si="8"/>
        <v>1738896</v>
      </c>
      <c r="AW25" s="193">
        <f>[2]Р16!D$75</f>
        <v>0</v>
      </c>
      <c r="AX25" s="193">
        <f>[2]Р16!E$75</f>
        <v>0</v>
      </c>
      <c r="AY25" s="193">
        <f>[2]Р16!F$75</f>
        <v>1</v>
      </c>
      <c r="AZ25" s="193">
        <f>[2]Р16!G$75</f>
        <v>0</v>
      </c>
      <c r="BA25" s="193">
        <f>[2]Р16!H$75</f>
        <v>1</v>
      </c>
      <c r="BB25" s="193">
        <f>[2]Р16!I$75</f>
        <v>1</v>
      </c>
      <c r="BC25" s="193">
        <f>[2]Р16!J$75</f>
        <v>0</v>
      </c>
      <c r="BD25" s="193">
        <f>[2]Р16!K$75</f>
        <v>0</v>
      </c>
      <c r="BE25" s="237">
        <f t="shared" si="9"/>
        <v>270324</v>
      </c>
      <c r="BF25" s="193">
        <f>[2]Р16!D$76</f>
        <v>3</v>
      </c>
      <c r="BG25" s="193">
        <f>[2]Р16!E$76</f>
        <v>8</v>
      </c>
      <c r="BH25" s="193">
        <f>[2]Р16!F$76</f>
        <v>0</v>
      </c>
      <c r="BI25" s="193">
        <f>[2]Р16!G$76</f>
        <v>0</v>
      </c>
      <c r="BJ25" s="193">
        <f>[2]Р16!H$76</f>
        <v>27</v>
      </c>
      <c r="BK25" s="193">
        <f>[2]Р16!I$76</f>
        <v>20</v>
      </c>
      <c r="BL25" s="193">
        <f>[2]Р16!J$76</f>
        <v>0</v>
      </c>
      <c r="BM25" s="193">
        <f>[2]Р16!K$76</f>
        <v>0</v>
      </c>
      <c r="BN25" s="237">
        <f t="shared" si="10"/>
        <v>3819888</v>
      </c>
      <c r="BO25" s="193">
        <f>[2]Р16!D$77</f>
        <v>0</v>
      </c>
      <c r="BP25" s="193">
        <f>[2]Р16!E$77</f>
        <v>0</v>
      </c>
      <c r="BQ25" s="193">
        <f>[2]Р16!F$77</f>
        <v>0</v>
      </c>
      <c r="BR25" s="193">
        <f>[2]Р16!G$77</f>
        <v>0</v>
      </c>
      <c r="BS25" s="193">
        <f>[2]Р16!H$77</f>
        <v>0</v>
      </c>
      <c r="BT25" s="193">
        <f>[2]Р16!I$77</f>
        <v>0</v>
      </c>
      <c r="BU25" s="193">
        <f>[2]Р16!J$77</f>
        <v>0</v>
      </c>
      <c r="BV25" s="193">
        <f>[2]Р16!K$77</f>
        <v>0</v>
      </c>
      <c r="BW25" s="237">
        <f t="shared" si="11"/>
        <v>0</v>
      </c>
      <c r="BX25" s="193">
        <f>[2]Р16!D$78</f>
        <v>0</v>
      </c>
      <c r="BY25" s="193">
        <f>[2]Р16!E$78</f>
        <v>0</v>
      </c>
      <c r="BZ25" s="193">
        <f>[2]Р16!F$78</f>
        <v>0</v>
      </c>
      <c r="CA25" s="193">
        <f>[2]Р16!G$78</f>
        <v>0</v>
      </c>
      <c r="CB25" s="193">
        <f>[2]Р16!H$78</f>
        <v>0</v>
      </c>
      <c r="CC25" s="193">
        <f>[2]Р16!I$78</f>
        <v>0</v>
      </c>
      <c r="CD25" s="193">
        <f>[2]Р16!J$78</f>
        <v>0</v>
      </c>
      <c r="CE25" s="193">
        <f>[2]Р16!K$78</f>
        <v>0</v>
      </c>
      <c r="CF25" s="237">
        <f t="shared" si="0"/>
        <v>0</v>
      </c>
      <c r="CG25" s="193">
        <f>[2]Р16!D79</f>
        <v>0</v>
      </c>
      <c r="CH25" s="193">
        <f>[2]Р16!E79</f>
        <v>0</v>
      </c>
      <c r="CI25" s="193">
        <f>[2]Р16!F79</f>
        <v>0</v>
      </c>
      <c r="CJ25" s="193">
        <f>[2]Р16!G79</f>
        <v>0</v>
      </c>
      <c r="CK25" s="193">
        <f>[2]Р16!H79</f>
        <v>0</v>
      </c>
      <c r="CL25" s="193">
        <f>[2]Р16!I79</f>
        <v>0</v>
      </c>
      <c r="CM25" s="193">
        <f>[2]Р16!J79</f>
        <v>0</v>
      </c>
      <c r="CN25" s="193">
        <f>[2]Р16!K79</f>
        <v>0</v>
      </c>
      <c r="CO25" s="237">
        <f t="shared" si="12"/>
        <v>0</v>
      </c>
      <c r="CP25" s="193">
        <f>[2]Р16!D80</f>
        <v>0</v>
      </c>
      <c r="CQ25" s="193">
        <f>[2]Р16!E80</f>
        <v>0</v>
      </c>
      <c r="CR25" s="193">
        <f>[2]Р16!F80</f>
        <v>0</v>
      </c>
      <c r="CS25" s="193">
        <f>[2]Р16!G80</f>
        <v>0</v>
      </c>
      <c r="CT25" s="193">
        <f>[2]Р16!H80</f>
        <v>0</v>
      </c>
      <c r="CU25" s="193">
        <f>[2]Р16!I80</f>
        <v>0</v>
      </c>
      <c r="CV25" s="193">
        <f>[2]Р16!J80</f>
        <v>0</v>
      </c>
      <c r="CW25" s="193">
        <f>[2]Р16!K80</f>
        <v>0</v>
      </c>
      <c r="CX25" s="237">
        <f t="shared" si="13"/>
        <v>0</v>
      </c>
      <c r="CY25" s="193">
        <f>[2]Р16!D81</f>
        <v>0</v>
      </c>
      <c r="CZ25" s="193">
        <f>[2]Р16!E81</f>
        <v>0</v>
      </c>
      <c r="DA25" s="193">
        <f>[2]Р16!F81</f>
        <v>0</v>
      </c>
      <c r="DB25" s="193">
        <f>[2]Р16!G81</f>
        <v>0</v>
      </c>
      <c r="DC25" s="193">
        <f>[2]Р16!H81</f>
        <v>0</v>
      </c>
      <c r="DD25" s="193">
        <f>[2]Р16!I81</f>
        <v>0</v>
      </c>
      <c r="DE25" s="193">
        <f>[2]Р16!J81</f>
        <v>0</v>
      </c>
      <c r="DF25" s="193">
        <f>[2]Р16!K81</f>
        <v>0</v>
      </c>
      <c r="DG25" s="237">
        <f t="shared" si="14"/>
        <v>0</v>
      </c>
      <c r="DH25" s="193">
        <f>[2]Р16!D82</f>
        <v>0</v>
      </c>
      <c r="DI25" s="193">
        <f>[2]Р16!E82</f>
        <v>0</v>
      </c>
      <c r="DJ25" s="193">
        <f>[2]Р16!F82</f>
        <v>0</v>
      </c>
      <c r="DK25" s="193">
        <f>[2]Р16!G82</f>
        <v>0</v>
      </c>
      <c r="DL25" s="193">
        <f>[2]Р16!H82</f>
        <v>0</v>
      </c>
      <c r="DM25" s="193">
        <f>[2]Р16!I82</f>
        <v>0</v>
      </c>
      <c r="DN25" s="193">
        <f>[2]Р16!J82</f>
        <v>0</v>
      </c>
      <c r="DO25" s="193">
        <f>[2]Р16!K82</f>
        <v>0</v>
      </c>
      <c r="DP25" s="237">
        <f t="shared" si="15"/>
        <v>0</v>
      </c>
      <c r="DQ25" s="193">
        <f>[2]Р16!D83</f>
        <v>2</v>
      </c>
      <c r="DR25" s="193">
        <f>[2]Р16!E83</f>
        <v>0</v>
      </c>
      <c r="DS25" s="193">
        <f>[2]Р16!F83</f>
        <v>0</v>
      </c>
      <c r="DT25" s="193">
        <f>[2]Р16!G83</f>
        <v>0</v>
      </c>
      <c r="DU25" s="193">
        <f>[2]Р16!H83</f>
        <v>3</v>
      </c>
      <c r="DV25" s="193">
        <f>[2]Р16!I83</f>
        <v>0</v>
      </c>
      <c r="DW25" s="193">
        <f>[2]Р16!J83</f>
        <v>0</v>
      </c>
      <c r="DX25" s="193">
        <f>[2]Р16!K83</f>
        <v>0</v>
      </c>
      <c r="DY25" s="237">
        <f t="shared" si="16"/>
        <v>709092</v>
      </c>
      <c r="DZ25" s="193">
        <f>[2]Р16!D84</f>
        <v>0</v>
      </c>
      <c r="EA25" s="193">
        <f>[2]Р16!E84</f>
        <v>0</v>
      </c>
      <c r="EB25" s="193">
        <f>[2]Р16!F84</f>
        <v>0</v>
      </c>
      <c r="EC25" s="193">
        <f>[2]Р16!G84</f>
        <v>0</v>
      </c>
      <c r="ED25" s="193">
        <f>[2]Р16!H84</f>
        <v>0</v>
      </c>
      <c r="EE25" s="193">
        <f>[2]Р16!I84</f>
        <v>0</v>
      </c>
      <c r="EF25" s="193">
        <f>[2]Р16!J84</f>
        <v>0</v>
      </c>
      <c r="EG25" s="193">
        <f>[2]Р16!K84</f>
        <v>0</v>
      </c>
      <c r="EH25" s="237">
        <f t="shared" si="17"/>
        <v>0</v>
      </c>
      <c r="EI25" s="193">
        <f>[2]Р16!D85</f>
        <v>34</v>
      </c>
      <c r="EJ25" s="193">
        <f>[2]Р16!E85</f>
        <v>51</v>
      </c>
      <c r="EK25" s="193">
        <f>[2]Р16!F85</f>
        <v>0</v>
      </c>
      <c r="EL25" s="193">
        <f>[2]Р16!G85</f>
        <v>0</v>
      </c>
      <c r="EM25" s="193">
        <f>[2]Р16!H85</f>
        <v>27</v>
      </c>
      <c r="EN25" s="193">
        <f>[2]Р16!I85</f>
        <v>40</v>
      </c>
      <c r="EO25" s="193">
        <f>[2]Р16!J85</f>
        <v>0</v>
      </c>
      <c r="EP25" s="193">
        <f>[2]Р16!K85</f>
        <v>0</v>
      </c>
      <c r="EQ25" s="237">
        <f t="shared" si="18"/>
        <v>24915216</v>
      </c>
      <c r="ER25" s="193">
        <f>[2]Р16!D86</f>
        <v>0</v>
      </c>
      <c r="ES25" s="193">
        <f>[2]Р16!E86</f>
        <v>0</v>
      </c>
      <c r="ET25" s="193">
        <f>[2]Р16!F86</f>
        <v>0</v>
      </c>
      <c r="EU25" s="193">
        <f>[2]Р16!G86</f>
        <v>0</v>
      </c>
      <c r="EV25" s="193">
        <f>[2]Р16!H86</f>
        <v>0</v>
      </c>
      <c r="EW25" s="193">
        <f>[2]Р16!I86</f>
        <v>0</v>
      </c>
      <c r="EX25" s="193">
        <f>[2]Р16!J86</f>
        <v>0</v>
      </c>
      <c r="EY25" s="193">
        <f>[2]Р16!K86</f>
        <v>0</v>
      </c>
      <c r="EZ25" s="237">
        <f t="shared" si="19"/>
        <v>0</v>
      </c>
      <c r="FA25" s="193">
        <f>[2]Р16!D91</f>
        <v>0</v>
      </c>
      <c r="FB25" s="193">
        <f>[2]Р16!E91</f>
        <v>0</v>
      </c>
      <c r="FC25" s="193">
        <f>[2]Р16!F91</f>
        <v>0</v>
      </c>
      <c r="FD25" s="193">
        <f>[2]Р16!G91</f>
        <v>0</v>
      </c>
      <c r="FE25" s="193">
        <f>[2]Р16!H91</f>
        <v>0</v>
      </c>
      <c r="FF25" s="193">
        <f>[2]Р16!I91</f>
        <v>0</v>
      </c>
      <c r="FG25" s="193">
        <f>[2]Р16!J91</f>
        <v>0</v>
      </c>
      <c r="FH25" s="193">
        <f>[2]Р16!K91</f>
        <v>0</v>
      </c>
      <c r="FI25" s="237">
        <f t="shared" si="20"/>
        <v>0</v>
      </c>
      <c r="FJ25" s="193">
        <f>[2]Р16!D93</f>
        <v>0</v>
      </c>
      <c r="FK25" s="193">
        <f>[2]Р16!E93</f>
        <v>0</v>
      </c>
      <c r="FL25" s="193">
        <f>[2]Р16!F93</f>
        <v>0</v>
      </c>
      <c r="FM25" s="193">
        <f>[2]Р16!G93</f>
        <v>0</v>
      </c>
      <c r="FN25" s="193">
        <f>[2]Р16!H93</f>
        <v>0</v>
      </c>
      <c r="FO25" s="193">
        <f>[2]Р16!I93</f>
        <v>0</v>
      </c>
      <c r="FP25" s="193">
        <f>[2]Р16!J93</f>
        <v>0</v>
      </c>
      <c r="FQ25" s="193">
        <f>[2]Р16!FG$75</f>
        <v>0</v>
      </c>
      <c r="FR25" s="237">
        <f t="shared" si="21"/>
        <v>0</v>
      </c>
      <c r="FS25" s="193">
        <f>[2]Р16!D95</f>
        <v>0</v>
      </c>
      <c r="FT25" s="193">
        <f>[2]Р16!E95</f>
        <v>0</v>
      </c>
      <c r="FU25" s="193">
        <f>[2]Р16!F95</f>
        <v>0</v>
      </c>
      <c r="FV25" s="193">
        <f>[2]Р16!G95</f>
        <v>0</v>
      </c>
      <c r="FW25" s="193">
        <f>[2]Р16!H95</f>
        <v>0</v>
      </c>
      <c r="FX25" s="193">
        <f>[2]Р16!I95</f>
        <v>0</v>
      </c>
      <c r="FY25" s="193">
        <f>[2]Р16!J95</f>
        <v>0</v>
      </c>
      <c r="FZ25" s="193">
        <f>[2]Р16!K95</f>
        <v>0</v>
      </c>
      <c r="GA25" s="237">
        <f t="shared" si="22"/>
        <v>0</v>
      </c>
      <c r="GB25" s="193">
        <f>[2]Р16!D96</f>
        <v>0</v>
      </c>
      <c r="GC25" s="193">
        <f>[2]Р16!E96</f>
        <v>0</v>
      </c>
      <c r="GD25" s="193">
        <f>[2]Р16!F96</f>
        <v>0</v>
      </c>
      <c r="GE25" s="193">
        <f>[2]Р16!G96</f>
        <v>0</v>
      </c>
      <c r="GF25" s="193">
        <f>[2]Р16!H96</f>
        <v>4</v>
      </c>
      <c r="GG25" s="193">
        <f>[2]Р16!I96</f>
        <v>1</v>
      </c>
      <c r="GH25" s="193">
        <f>[2]Р16!J96</f>
        <v>0</v>
      </c>
      <c r="GI25" s="193">
        <f>[2]Р16!K96</f>
        <v>0</v>
      </c>
      <c r="GJ25" s="237">
        <f t="shared" si="1"/>
        <v>859536</v>
      </c>
      <c r="GK25" s="193">
        <f>[2]Р16!D102</f>
        <v>0</v>
      </c>
      <c r="GL25" s="193">
        <f>[2]Р16!E102</f>
        <v>0</v>
      </c>
      <c r="GM25" s="193">
        <f>[2]Р16!F102</f>
        <v>0</v>
      </c>
      <c r="GN25" s="193">
        <f>[2]Р16!G102</f>
        <v>0</v>
      </c>
      <c r="GO25" s="193">
        <f>[2]Р16!H102</f>
        <v>0</v>
      </c>
      <c r="GP25" s="193">
        <f>[2]Р16!I102</f>
        <v>0</v>
      </c>
      <c r="GQ25" s="193">
        <f>[2]Р16!J102</f>
        <v>0</v>
      </c>
      <c r="GR25" s="193">
        <f>[2]Р16!K102</f>
        <v>0</v>
      </c>
      <c r="GS25" s="237">
        <f t="shared" si="23"/>
        <v>0</v>
      </c>
      <c r="GT25" s="237">
        <f>[2]Р16!D$104</f>
        <v>0</v>
      </c>
      <c r="GU25" s="237">
        <f>[2]Р16!E$104</f>
        <v>0</v>
      </c>
      <c r="GV25" s="237">
        <f>[2]Р16!F$104</f>
        <v>0</v>
      </c>
      <c r="GW25" s="237">
        <f>[2]Р16!G$104</f>
        <v>0</v>
      </c>
      <c r="GX25" s="237">
        <f>[2]Р16!H$104</f>
        <v>0</v>
      </c>
      <c r="GY25" s="237">
        <f>[2]Р16!I$104</f>
        <v>0</v>
      </c>
      <c r="GZ25" s="237">
        <f>[2]Р16!J$104</f>
        <v>0</v>
      </c>
      <c r="HA25" s="237">
        <f>[2]Р16!K$104</f>
        <v>0</v>
      </c>
      <c r="HB25" s="237">
        <f t="shared" si="24"/>
        <v>0</v>
      </c>
      <c r="HC25" s="193">
        <f>[2]Р16!D105</f>
        <v>0</v>
      </c>
      <c r="HD25" s="193">
        <f>[2]Р16!E105</f>
        <v>0</v>
      </c>
      <c r="HE25" s="193">
        <f>[2]Р16!F105</f>
        <v>0</v>
      </c>
      <c r="HF25" s="193">
        <f>[2]Р16!G105</f>
        <v>0</v>
      </c>
      <c r="HG25" s="193">
        <f>[2]Р16!H105</f>
        <v>0</v>
      </c>
      <c r="HH25" s="193">
        <f>[2]Р16!I105</f>
        <v>0</v>
      </c>
      <c r="HI25" s="193">
        <f>[2]Р16!J105</f>
        <v>0</v>
      </c>
      <c r="HJ25" s="193">
        <f>[2]Р16!K105</f>
        <v>0</v>
      </c>
      <c r="HK25" s="237">
        <f t="shared" si="2"/>
        <v>0</v>
      </c>
      <c r="HL25" s="239"/>
      <c r="HM25" s="239"/>
      <c r="HN25" s="249"/>
      <c r="HO25" s="250"/>
      <c r="HP25" s="250"/>
      <c r="HQ25" s="251"/>
      <c r="HR25" s="252"/>
      <c r="HS25" s="253"/>
    </row>
    <row r="26" spans="1:227" s="254" customFormat="1" x14ac:dyDescent="0.25">
      <c r="A26" s="247">
        <v>17</v>
      </c>
      <c r="B26" s="248" t="s">
        <v>145</v>
      </c>
      <c r="C26" s="237">
        <f t="shared" si="3"/>
        <v>582</v>
      </c>
      <c r="D26" s="237">
        <f t="shared" si="26"/>
        <v>10</v>
      </c>
      <c r="E26" s="237">
        <f t="shared" si="26"/>
        <v>70</v>
      </c>
      <c r="F26" s="237">
        <f t="shared" si="26"/>
        <v>0</v>
      </c>
      <c r="G26" s="237">
        <f t="shared" si="26"/>
        <v>0</v>
      </c>
      <c r="H26" s="237">
        <f t="shared" si="26"/>
        <v>181</v>
      </c>
      <c r="I26" s="237">
        <f t="shared" si="26"/>
        <v>320</v>
      </c>
      <c r="J26" s="237">
        <f t="shared" si="26"/>
        <v>1</v>
      </c>
      <c r="K26" s="237">
        <f t="shared" si="26"/>
        <v>0</v>
      </c>
      <c r="L26" s="237">
        <f t="shared" si="25"/>
        <v>41894808</v>
      </c>
      <c r="M26" s="193">
        <f>[2]Р17!D$71</f>
        <v>0</v>
      </c>
      <c r="N26" s="193">
        <f>[2]Р17!E$71</f>
        <v>0</v>
      </c>
      <c r="O26" s="193">
        <f>[2]Р17!F$71</f>
        <v>0</v>
      </c>
      <c r="P26" s="193">
        <f>[2]Р17!G$71</f>
        <v>0</v>
      </c>
      <c r="Q26" s="193">
        <f>[2]Р17!H$71</f>
        <v>1</v>
      </c>
      <c r="R26" s="193">
        <f>[2]Р17!I$71</f>
        <v>0</v>
      </c>
      <c r="S26" s="193">
        <f>[2]Р17!J$71</f>
        <v>0</v>
      </c>
      <c r="T26" s="193">
        <f>[2]Р17!K$71</f>
        <v>0</v>
      </c>
      <c r="U26" s="237">
        <f t="shared" si="5"/>
        <v>56352</v>
      </c>
      <c r="V26" s="193">
        <f>[2]Р17!D$72</f>
        <v>0</v>
      </c>
      <c r="W26" s="193">
        <f>[2]Р17!E$72</f>
        <v>0</v>
      </c>
      <c r="X26" s="193">
        <f>[2]Р17!F$72</f>
        <v>0</v>
      </c>
      <c r="Y26" s="193">
        <f>[2]Р17!G$72</f>
        <v>0</v>
      </c>
      <c r="Z26" s="193">
        <f>[2]Р17!H$72</f>
        <v>0</v>
      </c>
      <c r="AA26" s="193">
        <f>[2]Р17!I$72</f>
        <v>0</v>
      </c>
      <c r="AB26" s="193">
        <f>[2]Р17!J$72</f>
        <v>0</v>
      </c>
      <c r="AC26" s="193">
        <f>[2]Р17!K$72</f>
        <v>0</v>
      </c>
      <c r="AD26" s="237">
        <f t="shared" si="6"/>
        <v>0</v>
      </c>
      <c r="AE26" s="193">
        <f>[2]Р17!D$73</f>
        <v>0</v>
      </c>
      <c r="AF26" s="193">
        <f>[2]Р17!E$73</f>
        <v>0</v>
      </c>
      <c r="AG26" s="193">
        <f>[2]Р17!F$73</f>
        <v>0</v>
      </c>
      <c r="AH26" s="193">
        <f>[2]Р17!G$73</f>
        <v>0</v>
      </c>
      <c r="AI26" s="193">
        <f>[2]Р17!H$73</f>
        <v>0</v>
      </c>
      <c r="AJ26" s="193">
        <f>[2]Р17!I$73</f>
        <v>0</v>
      </c>
      <c r="AK26" s="193">
        <f>[2]Р17!J$73</f>
        <v>0</v>
      </c>
      <c r="AL26" s="193">
        <f>[2]Р17!K$73</f>
        <v>0</v>
      </c>
      <c r="AM26" s="237">
        <f t="shared" si="7"/>
        <v>0</v>
      </c>
      <c r="AN26" s="193">
        <f>[2]Р17!D$74</f>
        <v>0</v>
      </c>
      <c r="AO26" s="193">
        <f>[2]Р17!E$74</f>
        <v>0</v>
      </c>
      <c r="AP26" s="193">
        <f>[2]Р17!F$74</f>
        <v>0</v>
      </c>
      <c r="AQ26" s="193">
        <f>[2]Р17!G$74</f>
        <v>0</v>
      </c>
      <c r="AR26" s="193">
        <f>[2]Р17!H$74</f>
        <v>0</v>
      </c>
      <c r="AS26" s="193">
        <f>[2]Р17!I$74</f>
        <v>1</v>
      </c>
      <c r="AT26" s="193">
        <f>[2]Р17!J$74</f>
        <v>0</v>
      </c>
      <c r="AU26" s="193">
        <f>[2]Р17!K$74</f>
        <v>0</v>
      </c>
      <c r="AV26" s="237">
        <f t="shared" si="8"/>
        <v>83064</v>
      </c>
      <c r="AW26" s="193">
        <f>[2]Р17!D$75</f>
        <v>0</v>
      </c>
      <c r="AX26" s="193">
        <f>[2]Р17!E$75</f>
        <v>0</v>
      </c>
      <c r="AY26" s="193">
        <f>[2]Р17!F$75</f>
        <v>0</v>
      </c>
      <c r="AZ26" s="193">
        <f>[2]Р17!G$75</f>
        <v>0</v>
      </c>
      <c r="BA26" s="193">
        <f>[2]Р17!H$75</f>
        <v>1</v>
      </c>
      <c r="BB26" s="193">
        <f>[2]Р17!I$75</f>
        <v>0</v>
      </c>
      <c r="BC26" s="193">
        <f>[2]Р17!J$75</f>
        <v>1</v>
      </c>
      <c r="BD26" s="193">
        <f>[2]Р17!K$75</f>
        <v>0</v>
      </c>
      <c r="BE26" s="237">
        <f t="shared" si="9"/>
        <v>193896</v>
      </c>
      <c r="BF26" s="193">
        <f>[2]Р17!D$76</f>
        <v>10</v>
      </c>
      <c r="BG26" s="193">
        <f>[2]Р17!E$76</f>
        <v>70</v>
      </c>
      <c r="BH26" s="193">
        <f>[2]Р17!F$76</f>
        <v>0</v>
      </c>
      <c r="BI26" s="193">
        <f>[2]Р17!G$76</f>
        <v>0</v>
      </c>
      <c r="BJ26" s="193">
        <f>[2]Р17!H$76</f>
        <v>175</v>
      </c>
      <c r="BK26" s="193">
        <f>[2]Р17!I$76</f>
        <v>319</v>
      </c>
      <c r="BL26" s="193">
        <f>[2]Р17!J$76</f>
        <v>0</v>
      </c>
      <c r="BM26" s="193">
        <f>[2]Р17!K$76</f>
        <v>0</v>
      </c>
      <c r="BN26" s="237">
        <f t="shared" si="10"/>
        <v>41282376</v>
      </c>
      <c r="BO26" s="193">
        <f>[2]Р17!D$77</f>
        <v>0</v>
      </c>
      <c r="BP26" s="193">
        <f>[2]Р17!E$77</f>
        <v>0</v>
      </c>
      <c r="BQ26" s="193">
        <f>[2]Р17!F$77</f>
        <v>0</v>
      </c>
      <c r="BR26" s="193">
        <f>[2]Р17!G$77</f>
        <v>0</v>
      </c>
      <c r="BS26" s="193">
        <f>[2]Р17!H$77</f>
        <v>4</v>
      </c>
      <c r="BT26" s="193">
        <f>[2]Р17!I$77</f>
        <v>0</v>
      </c>
      <c r="BU26" s="193">
        <f>[2]Р17!J$77</f>
        <v>0</v>
      </c>
      <c r="BV26" s="193">
        <f>[2]Р17!K$77</f>
        <v>0</v>
      </c>
      <c r="BW26" s="237">
        <f t="shared" si="11"/>
        <v>279120</v>
      </c>
      <c r="BX26" s="193">
        <f>[2]Р17!D$78</f>
        <v>0</v>
      </c>
      <c r="BY26" s="193">
        <f>[2]Р17!E$78</f>
        <v>0</v>
      </c>
      <c r="BZ26" s="193">
        <f>[2]Р17!F$78</f>
        <v>0</v>
      </c>
      <c r="CA26" s="193">
        <f>[2]Р17!G$78</f>
        <v>0</v>
      </c>
      <c r="CB26" s="193">
        <f>[2]Р17!H$78</f>
        <v>0</v>
      </c>
      <c r="CC26" s="193">
        <f>[2]Р17!I$78</f>
        <v>0</v>
      </c>
      <c r="CD26" s="193">
        <f>[2]Р17!J$78</f>
        <v>0</v>
      </c>
      <c r="CE26" s="193">
        <f>[2]Р17!K$78</f>
        <v>0</v>
      </c>
      <c r="CF26" s="237">
        <f t="shared" si="0"/>
        <v>0</v>
      </c>
      <c r="CG26" s="193">
        <f>[2]Р17!D79</f>
        <v>0</v>
      </c>
      <c r="CH26" s="193">
        <f>[2]Р17!E79</f>
        <v>0</v>
      </c>
      <c r="CI26" s="193">
        <f>[2]Р17!F79</f>
        <v>0</v>
      </c>
      <c r="CJ26" s="193">
        <f>[2]Р17!G79</f>
        <v>0</v>
      </c>
      <c r="CK26" s="193">
        <f>[2]Р17!H79</f>
        <v>0</v>
      </c>
      <c r="CL26" s="193">
        <f>[2]Р17!I79</f>
        <v>0</v>
      </c>
      <c r="CM26" s="193">
        <f>[2]Р17!J79</f>
        <v>0</v>
      </c>
      <c r="CN26" s="193">
        <f>[2]Р17!K79</f>
        <v>0</v>
      </c>
      <c r="CO26" s="237">
        <f t="shared" si="12"/>
        <v>0</v>
      </c>
      <c r="CP26" s="193">
        <f>[2]Р17!D80</f>
        <v>0</v>
      </c>
      <c r="CQ26" s="193">
        <f>[2]Р17!E80</f>
        <v>0</v>
      </c>
      <c r="CR26" s="193">
        <f>[2]Р17!F80</f>
        <v>0</v>
      </c>
      <c r="CS26" s="193">
        <f>[2]Р17!G80</f>
        <v>0</v>
      </c>
      <c r="CT26" s="193">
        <f>[2]Р17!H80</f>
        <v>0</v>
      </c>
      <c r="CU26" s="193">
        <f>[2]Р17!I80</f>
        <v>0</v>
      </c>
      <c r="CV26" s="193">
        <f>[2]Р17!J80</f>
        <v>0</v>
      </c>
      <c r="CW26" s="193">
        <f>[2]Р17!K80</f>
        <v>0</v>
      </c>
      <c r="CX26" s="237">
        <f t="shared" si="13"/>
        <v>0</v>
      </c>
      <c r="CY26" s="193">
        <f>[2]Р17!D81</f>
        <v>0</v>
      </c>
      <c r="CZ26" s="193">
        <f>[2]Р17!E81</f>
        <v>0</v>
      </c>
      <c r="DA26" s="193">
        <f>[2]Р17!F81</f>
        <v>0</v>
      </c>
      <c r="DB26" s="193">
        <f>[2]Р17!G81</f>
        <v>0</v>
      </c>
      <c r="DC26" s="193">
        <f>[2]Р17!H81</f>
        <v>0</v>
      </c>
      <c r="DD26" s="193">
        <f>[2]Р17!I81</f>
        <v>0</v>
      </c>
      <c r="DE26" s="193">
        <f>[2]Р17!J81</f>
        <v>0</v>
      </c>
      <c r="DF26" s="193">
        <f>[2]Р17!K81</f>
        <v>0</v>
      </c>
      <c r="DG26" s="237">
        <f t="shared" si="14"/>
        <v>0</v>
      </c>
      <c r="DH26" s="193">
        <f>[2]Р17!D82</f>
        <v>0</v>
      </c>
      <c r="DI26" s="193">
        <f>[2]Р17!E82</f>
        <v>0</v>
      </c>
      <c r="DJ26" s="193">
        <f>[2]Р17!F82</f>
        <v>0</v>
      </c>
      <c r="DK26" s="193">
        <f>[2]Р17!G82</f>
        <v>0</v>
      </c>
      <c r="DL26" s="193">
        <f>[2]Р17!H82</f>
        <v>0</v>
      </c>
      <c r="DM26" s="193">
        <f>[2]Р17!I82</f>
        <v>0</v>
      </c>
      <c r="DN26" s="193">
        <f>[2]Р17!J82</f>
        <v>0</v>
      </c>
      <c r="DO26" s="193">
        <f>[2]Р17!K82</f>
        <v>0</v>
      </c>
      <c r="DP26" s="237">
        <f t="shared" si="15"/>
        <v>0</v>
      </c>
      <c r="DQ26" s="193">
        <f>[2]Р17!D83</f>
        <v>0</v>
      </c>
      <c r="DR26" s="193">
        <f>[2]Р17!E83</f>
        <v>0</v>
      </c>
      <c r="DS26" s="193">
        <f>[2]Р17!F83</f>
        <v>0</v>
      </c>
      <c r="DT26" s="193">
        <f>[2]Р17!G83</f>
        <v>0</v>
      </c>
      <c r="DU26" s="193">
        <f>[2]Р17!H83</f>
        <v>0</v>
      </c>
      <c r="DV26" s="193">
        <f>[2]Р17!I83</f>
        <v>0</v>
      </c>
      <c r="DW26" s="193">
        <f>[2]Р17!J83</f>
        <v>0</v>
      </c>
      <c r="DX26" s="193">
        <f>[2]Р17!K83</f>
        <v>0</v>
      </c>
      <c r="DY26" s="237">
        <f t="shared" si="16"/>
        <v>0</v>
      </c>
      <c r="DZ26" s="193">
        <f>[2]Р17!D84</f>
        <v>0</v>
      </c>
      <c r="EA26" s="193">
        <f>[2]Р17!E84</f>
        <v>0</v>
      </c>
      <c r="EB26" s="193">
        <f>[2]Р17!F84</f>
        <v>0</v>
      </c>
      <c r="EC26" s="193">
        <f>[2]Р17!G84</f>
        <v>0</v>
      </c>
      <c r="ED26" s="193">
        <f>[2]Р17!H84</f>
        <v>0</v>
      </c>
      <c r="EE26" s="193">
        <f>[2]Р17!I84</f>
        <v>0</v>
      </c>
      <c r="EF26" s="193">
        <f>[2]Р17!J84</f>
        <v>0</v>
      </c>
      <c r="EG26" s="193">
        <f>[2]Р17!K84</f>
        <v>0</v>
      </c>
      <c r="EH26" s="237">
        <f t="shared" si="17"/>
        <v>0</v>
      </c>
      <c r="EI26" s="193">
        <f>[2]Р17!D85</f>
        <v>0</v>
      </c>
      <c r="EJ26" s="193">
        <f>[2]Р17!E85</f>
        <v>0</v>
      </c>
      <c r="EK26" s="193">
        <f>[2]Р17!F85</f>
        <v>0</v>
      </c>
      <c r="EL26" s="193">
        <f>[2]Р17!G85</f>
        <v>0</v>
      </c>
      <c r="EM26" s="193">
        <f>[2]Р17!H85</f>
        <v>0</v>
      </c>
      <c r="EN26" s="193">
        <f>[2]Р17!I85</f>
        <v>0</v>
      </c>
      <c r="EO26" s="193">
        <f>[2]Р17!J85</f>
        <v>0</v>
      </c>
      <c r="EP26" s="193">
        <f>[2]Р17!K85</f>
        <v>0</v>
      </c>
      <c r="EQ26" s="237">
        <f t="shared" si="18"/>
        <v>0</v>
      </c>
      <c r="ER26" s="193">
        <f>[2]Р17!D86</f>
        <v>0</v>
      </c>
      <c r="ES26" s="193">
        <f>[2]Р17!E86</f>
        <v>0</v>
      </c>
      <c r="ET26" s="193">
        <f>[2]Р17!F86</f>
        <v>0</v>
      </c>
      <c r="EU26" s="193">
        <f>[2]Р17!G86</f>
        <v>0</v>
      </c>
      <c r="EV26" s="193">
        <f>[2]Р17!H86</f>
        <v>0</v>
      </c>
      <c r="EW26" s="193">
        <f>[2]Р17!I86</f>
        <v>0</v>
      </c>
      <c r="EX26" s="193">
        <f>[2]Р17!J86</f>
        <v>0</v>
      </c>
      <c r="EY26" s="193">
        <f>[2]Р17!K86</f>
        <v>0</v>
      </c>
      <c r="EZ26" s="237">
        <f t="shared" si="19"/>
        <v>0</v>
      </c>
      <c r="FA26" s="193">
        <f>[2]Р17!D91</f>
        <v>0</v>
      </c>
      <c r="FB26" s="193">
        <f>[2]Р17!E91</f>
        <v>0</v>
      </c>
      <c r="FC26" s="193">
        <f>[2]Р17!F91</f>
        <v>0</v>
      </c>
      <c r="FD26" s="193">
        <f>[2]Р17!G91</f>
        <v>0</v>
      </c>
      <c r="FE26" s="193">
        <f>[2]Р17!H91</f>
        <v>0</v>
      </c>
      <c r="FF26" s="193">
        <f>[2]Р17!I91</f>
        <v>0</v>
      </c>
      <c r="FG26" s="193">
        <f>[2]Р17!J91</f>
        <v>0</v>
      </c>
      <c r="FH26" s="193">
        <f>[2]Р17!K91</f>
        <v>0</v>
      </c>
      <c r="FI26" s="237">
        <f t="shared" si="20"/>
        <v>0</v>
      </c>
      <c r="FJ26" s="193">
        <f>[2]Р17!D93</f>
        <v>0</v>
      </c>
      <c r="FK26" s="193">
        <f>[2]Р17!E93</f>
        <v>0</v>
      </c>
      <c r="FL26" s="193">
        <f>[2]Р17!F93</f>
        <v>0</v>
      </c>
      <c r="FM26" s="193">
        <f>[2]Р17!G93</f>
        <v>0</v>
      </c>
      <c r="FN26" s="193">
        <f>[2]Р17!H93</f>
        <v>0</v>
      </c>
      <c r="FO26" s="193">
        <f>[2]Р17!I93</f>
        <v>0</v>
      </c>
      <c r="FP26" s="193">
        <f>[2]Р17!J93</f>
        <v>0</v>
      </c>
      <c r="FQ26" s="193">
        <f>[2]Р17!FG$75</f>
        <v>0</v>
      </c>
      <c r="FR26" s="237">
        <f t="shared" si="21"/>
        <v>0</v>
      </c>
      <c r="FS26" s="193">
        <f>[2]Р17!D95</f>
        <v>0</v>
      </c>
      <c r="FT26" s="193">
        <f>[2]Р17!E95</f>
        <v>0</v>
      </c>
      <c r="FU26" s="193">
        <f>[2]Р17!F95</f>
        <v>0</v>
      </c>
      <c r="FV26" s="193">
        <f>[2]Р17!G95</f>
        <v>0</v>
      </c>
      <c r="FW26" s="193">
        <f>[2]Р17!H95</f>
        <v>0</v>
      </c>
      <c r="FX26" s="193">
        <f>[2]Р17!I95</f>
        <v>0</v>
      </c>
      <c r="FY26" s="193">
        <f>[2]Р17!J95</f>
        <v>0</v>
      </c>
      <c r="FZ26" s="193">
        <f>[2]Р17!K95</f>
        <v>0</v>
      </c>
      <c r="GA26" s="237">
        <f t="shared" si="22"/>
        <v>0</v>
      </c>
      <c r="GB26" s="193">
        <f>[2]Р17!D96</f>
        <v>0</v>
      </c>
      <c r="GC26" s="193">
        <f>[2]Р17!E96</f>
        <v>0</v>
      </c>
      <c r="GD26" s="193">
        <f>[2]Р17!F96</f>
        <v>0</v>
      </c>
      <c r="GE26" s="193">
        <f>[2]Р17!G96</f>
        <v>0</v>
      </c>
      <c r="GF26" s="193">
        <f>[2]Р17!H96</f>
        <v>0</v>
      </c>
      <c r="GG26" s="193">
        <f>[2]Р17!I96</f>
        <v>0</v>
      </c>
      <c r="GH26" s="193">
        <f>[2]Р17!J96</f>
        <v>0</v>
      </c>
      <c r="GI26" s="193">
        <f>[2]Р17!K96</f>
        <v>0</v>
      </c>
      <c r="GJ26" s="237">
        <f t="shared" si="1"/>
        <v>0</v>
      </c>
      <c r="GK26" s="193">
        <f>[2]Р17!D102</f>
        <v>0</v>
      </c>
      <c r="GL26" s="193">
        <f>[2]Р17!E102</f>
        <v>0</v>
      </c>
      <c r="GM26" s="193">
        <f>[2]Р17!F102</f>
        <v>0</v>
      </c>
      <c r="GN26" s="193">
        <f>[2]Р17!G102</f>
        <v>0</v>
      </c>
      <c r="GO26" s="193">
        <f>[2]Р17!H102</f>
        <v>0</v>
      </c>
      <c r="GP26" s="193">
        <f>[2]Р17!I102</f>
        <v>0</v>
      </c>
      <c r="GQ26" s="193">
        <f>[2]Р17!J102</f>
        <v>0</v>
      </c>
      <c r="GR26" s="193">
        <f>[2]Р17!K102</f>
        <v>0</v>
      </c>
      <c r="GS26" s="237">
        <f t="shared" si="23"/>
        <v>0</v>
      </c>
      <c r="GT26" s="237">
        <f>[2]Р17!D$104</f>
        <v>0</v>
      </c>
      <c r="GU26" s="237">
        <f>[2]Р17!E$104</f>
        <v>0</v>
      </c>
      <c r="GV26" s="237">
        <f>[2]Р17!F$104</f>
        <v>0</v>
      </c>
      <c r="GW26" s="237">
        <f>[2]Р17!G$104</f>
        <v>0</v>
      </c>
      <c r="GX26" s="237">
        <f>[2]Р17!H$104</f>
        <v>0</v>
      </c>
      <c r="GY26" s="237">
        <f>[2]Р17!I$104</f>
        <v>0</v>
      </c>
      <c r="GZ26" s="237">
        <f>[2]Р17!J$104</f>
        <v>0</v>
      </c>
      <c r="HA26" s="237">
        <f>[2]Р17!K$104</f>
        <v>0</v>
      </c>
      <c r="HB26" s="237">
        <f t="shared" si="24"/>
        <v>0</v>
      </c>
      <c r="HC26" s="193">
        <f>[2]Р17!D105</f>
        <v>0</v>
      </c>
      <c r="HD26" s="193">
        <f>[2]Р17!E105</f>
        <v>0</v>
      </c>
      <c r="HE26" s="193">
        <f>[2]Р17!F105</f>
        <v>0</v>
      </c>
      <c r="HF26" s="193">
        <f>[2]Р17!G105</f>
        <v>0</v>
      </c>
      <c r="HG26" s="193">
        <f>[2]Р17!H105</f>
        <v>0</v>
      </c>
      <c r="HH26" s="193">
        <f>[2]Р17!I105</f>
        <v>0</v>
      </c>
      <c r="HI26" s="193">
        <f>[2]Р17!J105</f>
        <v>0</v>
      </c>
      <c r="HJ26" s="193">
        <f>[2]Р17!K105</f>
        <v>0</v>
      </c>
      <c r="HK26" s="237">
        <f t="shared" si="2"/>
        <v>0</v>
      </c>
      <c r="HL26" s="239"/>
      <c r="HM26" s="239"/>
      <c r="HN26" s="249"/>
      <c r="HO26" s="250"/>
      <c r="HP26" s="250"/>
      <c r="HQ26" s="251"/>
      <c r="HR26" s="252"/>
      <c r="HS26" s="253"/>
    </row>
    <row r="27" spans="1:227" s="254" customFormat="1" x14ac:dyDescent="0.25">
      <c r="A27" s="247">
        <v>18</v>
      </c>
      <c r="B27" s="248" t="s">
        <v>171</v>
      </c>
      <c r="C27" s="237">
        <f t="shared" si="3"/>
        <v>280</v>
      </c>
      <c r="D27" s="237">
        <f t="shared" si="26"/>
        <v>28</v>
      </c>
      <c r="E27" s="237">
        <f t="shared" si="26"/>
        <v>162</v>
      </c>
      <c r="F27" s="237">
        <f t="shared" si="26"/>
        <v>0</v>
      </c>
      <c r="G27" s="237">
        <f t="shared" si="26"/>
        <v>0</v>
      </c>
      <c r="H27" s="237">
        <f t="shared" si="26"/>
        <v>90</v>
      </c>
      <c r="I27" s="237">
        <f t="shared" si="26"/>
        <v>0</v>
      </c>
      <c r="J27" s="237">
        <f t="shared" si="26"/>
        <v>0</v>
      </c>
      <c r="K27" s="237">
        <f t="shared" si="26"/>
        <v>0</v>
      </c>
      <c r="L27" s="237">
        <f t="shared" si="25"/>
        <v>23608476</v>
      </c>
      <c r="M27" s="193">
        <f>[2]Р18!D$71</f>
        <v>1</v>
      </c>
      <c r="N27" s="193">
        <f>[2]Р18!E$71</f>
        <v>0</v>
      </c>
      <c r="O27" s="193">
        <f>[2]Р18!F$71</f>
        <v>0</v>
      </c>
      <c r="P27" s="193">
        <f>[2]Р18!G$71</f>
        <v>0</v>
      </c>
      <c r="Q27" s="193">
        <f>[2]Р18!H$71</f>
        <v>1</v>
      </c>
      <c r="R27" s="193">
        <f>[2]Р18!I$71</f>
        <v>0</v>
      </c>
      <c r="S27" s="193">
        <f>[2]Р18!J$71</f>
        <v>0</v>
      </c>
      <c r="T27" s="193">
        <f>[2]Р18!K$71</f>
        <v>0</v>
      </c>
      <c r="U27" s="237">
        <f t="shared" si="5"/>
        <v>96432</v>
      </c>
      <c r="V27" s="193">
        <f>[2]Р18!D$72</f>
        <v>0</v>
      </c>
      <c r="W27" s="193">
        <f>[2]Р18!E$72</f>
        <v>0</v>
      </c>
      <c r="X27" s="193">
        <f>[2]Р18!F$72</f>
        <v>0</v>
      </c>
      <c r="Y27" s="193">
        <f>[2]Р18!G$72</f>
        <v>0</v>
      </c>
      <c r="Z27" s="193">
        <f>[2]Р18!H$72</f>
        <v>0</v>
      </c>
      <c r="AA27" s="193">
        <f>[2]Р18!I$72</f>
        <v>0</v>
      </c>
      <c r="AB27" s="193">
        <f>[2]Р18!J$72</f>
        <v>0</v>
      </c>
      <c r="AC27" s="193">
        <f>[2]Р18!K$72</f>
        <v>0</v>
      </c>
      <c r="AD27" s="237">
        <f t="shared" si="6"/>
        <v>0</v>
      </c>
      <c r="AE27" s="193">
        <f>[2]Р18!D$73</f>
        <v>0</v>
      </c>
      <c r="AF27" s="193">
        <f>[2]Р18!E$73</f>
        <v>4</v>
      </c>
      <c r="AG27" s="193">
        <f>[2]Р18!F$73</f>
        <v>0</v>
      </c>
      <c r="AH27" s="193">
        <f>[2]Р18!G$73</f>
        <v>0</v>
      </c>
      <c r="AI27" s="193">
        <f>[2]Р18!H$73</f>
        <v>1</v>
      </c>
      <c r="AJ27" s="193">
        <f>[2]Р18!I$73</f>
        <v>0</v>
      </c>
      <c r="AK27" s="193">
        <f>[2]Р18!J$73</f>
        <v>0</v>
      </c>
      <c r="AL27" s="193">
        <f>[2]Р18!K$73</f>
        <v>0</v>
      </c>
      <c r="AM27" s="237">
        <f t="shared" si="7"/>
        <v>392628</v>
      </c>
      <c r="AN27" s="193">
        <f>[2]Р18!D$74</f>
        <v>0</v>
      </c>
      <c r="AO27" s="193">
        <f>[2]Р18!E$74</f>
        <v>2</v>
      </c>
      <c r="AP27" s="193">
        <f>[2]Р18!F$74</f>
        <v>0</v>
      </c>
      <c r="AQ27" s="193">
        <f>[2]Р18!G$74</f>
        <v>0</v>
      </c>
      <c r="AR27" s="193">
        <f>[2]Р18!H$74</f>
        <v>23</v>
      </c>
      <c r="AS27" s="193">
        <f>[2]Р18!I$74</f>
        <v>0</v>
      </c>
      <c r="AT27" s="193">
        <f>[2]Р18!J$74</f>
        <v>0</v>
      </c>
      <c r="AU27" s="193">
        <f>[2]Р18!K$74</f>
        <v>0</v>
      </c>
      <c r="AV27" s="237">
        <f t="shared" si="8"/>
        <v>1425312</v>
      </c>
      <c r="AW27" s="193">
        <f>[2]Р18!D$75</f>
        <v>0</v>
      </c>
      <c r="AX27" s="193">
        <f>[2]Р18!E$75</f>
        <v>0</v>
      </c>
      <c r="AY27" s="193">
        <f>[2]Р18!F$75</f>
        <v>0</v>
      </c>
      <c r="AZ27" s="193">
        <f>[2]Р18!G$75</f>
        <v>0</v>
      </c>
      <c r="BA27" s="193">
        <f>[2]Р18!H$75</f>
        <v>0</v>
      </c>
      <c r="BB27" s="193">
        <f>[2]Р18!I$75</f>
        <v>0</v>
      </c>
      <c r="BC27" s="193">
        <f>[2]Р18!J$75</f>
        <v>0</v>
      </c>
      <c r="BD27" s="193">
        <f>[2]Р18!K$75</f>
        <v>0</v>
      </c>
      <c r="BE27" s="237">
        <f t="shared" si="9"/>
        <v>0</v>
      </c>
      <c r="BF27" s="193">
        <f>[2]Р18!D$76</f>
        <v>24</v>
      </c>
      <c r="BG27" s="193">
        <f>[2]Р18!E$76</f>
        <v>132</v>
      </c>
      <c r="BH27" s="193">
        <f>[2]Р18!F$76</f>
        <v>0</v>
      </c>
      <c r="BI27" s="193">
        <f>[2]Р18!G$76</f>
        <v>0</v>
      </c>
      <c r="BJ27" s="193">
        <f>[2]Р18!H$76</f>
        <v>36</v>
      </c>
      <c r="BK27" s="193">
        <f>[2]Р18!I$76</f>
        <v>0</v>
      </c>
      <c r="BL27" s="193">
        <f>[2]Р18!J$76</f>
        <v>0</v>
      </c>
      <c r="BM27" s="193">
        <f>[2]Р18!K$76</f>
        <v>0</v>
      </c>
      <c r="BN27" s="237">
        <f t="shared" si="10"/>
        <v>11518848</v>
      </c>
      <c r="BO27" s="193">
        <f>[2]Р18!D$77</f>
        <v>0</v>
      </c>
      <c r="BP27" s="193">
        <f>[2]Р18!E$77</f>
        <v>0</v>
      </c>
      <c r="BQ27" s="193">
        <f>[2]Р18!F$77</f>
        <v>0</v>
      </c>
      <c r="BR27" s="193">
        <f>[2]Р18!G$77</f>
        <v>0</v>
      </c>
      <c r="BS27" s="193">
        <f>[2]Р18!H$77</f>
        <v>0</v>
      </c>
      <c r="BT27" s="193">
        <f>[2]Р18!I$77</f>
        <v>0</v>
      </c>
      <c r="BU27" s="193">
        <f>[2]Р18!J$77</f>
        <v>0</v>
      </c>
      <c r="BV27" s="193">
        <f>[2]Р18!K$77</f>
        <v>0</v>
      </c>
      <c r="BW27" s="237">
        <f t="shared" si="11"/>
        <v>0</v>
      </c>
      <c r="BX27" s="193">
        <f>[2]Р18!D$78</f>
        <v>0</v>
      </c>
      <c r="BY27" s="193">
        <f>[2]Р18!E$78</f>
        <v>0</v>
      </c>
      <c r="BZ27" s="193">
        <f>[2]Р18!F$78</f>
        <v>0</v>
      </c>
      <c r="CA27" s="193">
        <f>[2]Р18!G$78</f>
        <v>0</v>
      </c>
      <c r="CB27" s="193">
        <f>[2]Р18!H$78</f>
        <v>0</v>
      </c>
      <c r="CC27" s="193">
        <f>[2]Р18!I$78</f>
        <v>0</v>
      </c>
      <c r="CD27" s="193">
        <f>[2]Р18!J$78</f>
        <v>0</v>
      </c>
      <c r="CE27" s="193">
        <f>[2]Р18!K$78</f>
        <v>0</v>
      </c>
      <c r="CF27" s="237">
        <f t="shared" si="0"/>
        <v>0</v>
      </c>
      <c r="CG27" s="193">
        <f>[2]Р18!D79</f>
        <v>0</v>
      </c>
      <c r="CH27" s="193">
        <f>[2]Р18!E79</f>
        <v>1</v>
      </c>
      <c r="CI27" s="193">
        <f>[2]Р18!F79</f>
        <v>0</v>
      </c>
      <c r="CJ27" s="193">
        <f>[2]Р18!G79</f>
        <v>0</v>
      </c>
      <c r="CK27" s="193">
        <f>[2]Р18!H79</f>
        <v>0</v>
      </c>
      <c r="CL27" s="193">
        <f>[2]Р18!I79</f>
        <v>0</v>
      </c>
      <c r="CM27" s="193">
        <f>[2]Р18!J79</f>
        <v>0</v>
      </c>
      <c r="CN27" s="193">
        <f>[2]Р18!K79</f>
        <v>0</v>
      </c>
      <c r="CO27" s="237">
        <f t="shared" si="12"/>
        <v>320316</v>
      </c>
      <c r="CP27" s="193">
        <f>[2]Р18!D80</f>
        <v>0</v>
      </c>
      <c r="CQ27" s="193">
        <f>[2]Р18!E80</f>
        <v>0</v>
      </c>
      <c r="CR27" s="193">
        <f>[2]Р18!F80</f>
        <v>0</v>
      </c>
      <c r="CS27" s="193">
        <f>[2]Р18!G80</f>
        <v>0</v>
      </c>
      <c r="CT27" s="193">
        <f>[2]Р18!H80</f>
        <v>0</v>
      </c>
      <c r="CU27" s="193">
        <f>[2]Р18!I80</f>
        <v>0</v>
      </c>
      <c r="CV27" s="193">
        <f>[2]Р18!J80</f>
        <v>0</v>
      </c>
      <c r="CW27" s="193">
        <f>[2]Р18!K80</f>
        <v>0</v>
      </c>
      <c r="CX27" s="237">
        <f t="shared" si="13"/>
        <v>0</v>
      </c>
      <c r="CY27" s="193">
        <f>[2]Р18!D81</f>
        <v>0</v>
      </c>
      <c r="CZ27" s="193">
        <f>[2]Р18!E81</f>
        <v>0</v>
      </c>
      <c r="DA27" s="193">
        <f>[2]Р18!F81</f>
        <v>0</v>
      </c>
      <c r="DB27" s="193">
        <f>[2]Р18!G81</f>
        <v>0</v>
      </c>
      <c r="DC27" s="193">
        <f>[2]Р18!H81</f>
        <v>0</v>
      </c>
      <c r="DD27" s="193">
        <f>[2]Р18!I81</f>
        <v>0</v>
      </c>
      <c r="DE27" s="193">
        <f>[2]Р18!J81</f>
        <v>0</v>
      </c>
      <c r="DF27" s="193">
        <f>[2]Р18!K81</f>
        <v>0</v>
      </c>
      <c r="DG27" s="237">
        <f t="shared" si="14"/>
        <v>0</v>
      </c>
      <c r="DH27" s="193">
        <f>[2]Р18!D82</f>
        <v>0</v>
      </c>
      <c r="DI27" s="193">
        <f>[2]Р18!E82</f>
        <v>12</v>
      </c>
      <c r="DJ27" s="193">
        <f>[2]Р18!F82</f>
        <v>0</v>
      </c>
      <c r="DK27" s="193">
        <f>[2]Р18!G82</f>
        <v>0</v>
      </c>
      <c r="DL27" s="193">
        <f>[2]Р18!H82</f>
        <v>3</v>
      </c>
      <c r="DM27" s="193">
        <f>[2]Р18!I82</f>
        <v>0</v>
      </c>
      <c r="DN27" s="193">
        <f>[2]Р18!J82</f>
        <v>0</v>
      </c>
      <c r="DO27" s="193">
        <f>[2]Р18!K82</f>
        <v>0</v>
      </c>
      <c r="DP27" s="237">
        <f t="shared" si="15"/>
        <v>2646684</v>
      </c>
      <c r="DQ27" s="193">
        <f>[2]Р18!D83</f>
        <v>0</v>
      </c>
      <c r="DR27" s="193">
        <f>[2]Р18!E83</f>
        <v>0</v>
      </c>
      <c r="DS27" s="193">
        <f>[2]Р18!F83</f>
        <v>0</v>
      </c>
      <c r="DT27" s="193">
        <f>[2]Р18!G83</f>
        <v>0</v>
      </c>
      <c r="DU27" s="193">
        <f>[2]Р18!H83</f>
        <v>0</v>
      </c>
      <c r="DV27" s="193">
        <f>[2]Р18!I83</f>
        <v>0</v>
      </c>
      <c r="DW27" s="193">
        <f>[2]Р18!J83</f>
        <v>0</v>
      </c>
      <c r="DX27" s="193">
        <f>[2]Р18!K83</f>
        <v>0</v>
      </c>
      <c r="DY27" s="237">
        <f t="shared" si="16"/>
        <v>0</v>
      </c>
      <c r="DZ27" s="193">
        <f>[2]Р18!D84</f>
        <v>0</v>
      </c>
      <c r="EA27" s="193">
        <f>[2]Р18!E84</f>
        <v>1</v>
      </c>
      <c r="EB27" s="193">
        <f>[2]Р18!F84</f>
        <v>0</v>
      </c>
      <c r="EC27" s="193">
        <f>[2]Р18!G84</f>
        <v>0</v>
      </c>
      <c r="ED27" s="193">
        <f>[2]Р18!H84</f>
        <v>1</v>
      </c>
      <c r="EE27" s="193">
        <f>[2]Р18!I84</f>
        <v>0</v>
      </c>
      <c r="EF27" s="193">
        <f>[2]Р18!J84</f>
        <v>0</v>
      </c>
      <c r="EG27" s="193">
        <f>[2]Р18!K84</f>
        <v>0</v>
      </c>
      <c r="EH27" s="237">
        <f t="shared" si="17"/>
        <v>768936</v>
      </c>
      <c r="EI27" s="193">
        <f>[2]Р18!D85</f>
        <v>3</v>
      </c>
      <c r="EJ27" s="193">
        <f>[2]Р18!E85</f>
        <v>9</v>
      </c>
      <c r="EK27" s="193">
        <f>[2]Р18!F85</f>
        <v>0</v>
      </c>
      <c r="EL27" s="193">
        <f>[2]Р18!G85</f>
        <v>0</v>
      </c>
      <c r="EM27" s="193">
        <f>[2]Р18!H85</f>
        <v>23</v>
      </c>
      <c r="EN27" s="193">
        <f>[2]Р18!I85</f>
        <v>0</v>
      </c>
      <c r="EO27" s="193">
        <f>[2]Р18!J85</f>
        <v>0</v>
      </c>
      <c r="EP27" s="193">
        <f>[2]Р18!K85</f>
        <v>0</v>
      </c>
      <c r="EQ27" s="237">
        <f t="shared" si="18"/>
        <v>5507796</v>
      </c>
      <c r="ER27" s="193">
        <f>[2]Р18!D86</f>
        <v>0</v>
      </c>
      <c r="ES27" s="193">
        <f>[2]Р18!E86</f>
        <v>1</v>
      </c>
      <c r="ET27" s="193">
        <f>[2]Р18!F86</f>
        <v>0</v>
      </c>
      <c r="EU27" s="193">
        <f>[2]Р18!G86</f>
        <v>0</v>
      </c>
      <c r="EV27" s="193">
        <f>[2]Р18!H86</f>
        <v>0</v>
      </c>
      <c r="EW27" s="193">
        <f>[2]Р18!I86</f>
        <v>0</v>
      </c>
      <c r="EX27" s="193">
        <f>[2]Р18!J86</f>
        <v>0</v>
      </c>
      <c r="EY27" s="193">
        <f>[2]Р18!K86</f>
        <v>0</v>
      </c>
      <c r="EZ27" s="237">
        <f t="shared" si="19"/>
        <v>161412</v>
      </c>
      <c r="FA27" s="193">
        <f>[2]Р18!D91</f>
        <v>0</v>
      </c>
      <c r="FB27" s="193">
        <f>[2]Р18!E91</f>
        <v>0</v>
      </c>
      <c r="FC27" s="193">
        <f>[2]Р18!F91</f>
        <v>0</v>
      </c>
      <c r="FD27" s="193">
        <f>[2]Р18!G91</f>
        <v>0</v>
      </c>
      <c r="FE27" s="193">
        <f>[2]Р18!H91</f>
        <v>0</v>
      </c>
      <c r="FF27" s="193">
        <f>[2]Р18!I91</f>
        <v>0</v>
      </c>
      <c r="FG27" s="193">
        <f>[2]Р18!J91</f>
        <v>0</v>
      </c>
      <c r="FH27" s="193">
        <f>[2]Р18!K91</f>
        <v>0</v>
      </c>
      <c r="FI27" s="237">
        <f t="shared" si="20"/>
        <v>0</v>
      </c>
      <c r="FJ27" s="193">
        <f>[2]Р18!D93</f>
        <v>0</v>
      </c>
      <c r="FK27" s="193">
        <f>[2]Р18!E93</f>
        <v>0</v>
      </c>
      <c r="FL27" s="193">
        <f>[2]Р18!F93</f>
        <v>0</v>
      </c>
      <c r="FM27" s="193">
        <f>[2]Р18!G93</f>
        <v>0</v>
      </c>
      <c r="FN27" s="193">
        <f>[2]Р18!H93</f>
        <v>1</v>
      </c>
      <c r="FO27" s="193">
        <f>[2]Р18!I93</f>
        <v>0</v>
      </c>
      <c r="FP27" s="193">
        <f>[2]Р18!J93</f>
        <v>0</v>
      </c>
      <c r="FQ27" s="193">
        <f>[2]Р18!FG$75</f>
        <v>0</v>
      </c>
      <c r="FR27" s="237">
        <f t="shared" si="21"/>
        <v>385056</v>
      </c>
      <c r="FS27" s="193">
        <f>[2]Р18!D95</f>
        <v>0</v>
      </c>
      <c r="FT27" s="193">
        <f>[2]Р18!E95</f>
        <v>0</v>
      </c>
      <c r="FU27" s="193">
        <f>[2]Р18!F95</f>
        <v>0</v>
      </c>
      <c r="FV27" s="193">
        <f>[2]Р18!G95</f>
        <v>0</v>
      </c>
      <c r="FW27" s="193">
        <f>[2]Р18!H95</f>
        <v>0</v>
      </c>
      <c r="FX27" s="193">
        <f>[2]Р18!I95</f>
        <v>0</v>
      </c>
      <c r="FY27" s="193">
        <f>[2]Р18!J95</f>
        <v>0</v>
      </c>
      <c r="FZ27" s="193">
        <f>[2]Р18!K95</f>
        <v>0</v>
      </c>
      <c r="GA27" s="237">
        <f t="shared" si="22"/>
        <v>0</v>
      </c>
      <c r="GB27" s="193">
        <f>[2]Р18!D96</f>
        <v>0</v>
      </c>
      <c r="GC27" s="193">
        <f>[2]Р18!E96</f>
        <v>0</v>
      </c>
      <c r="GD27" s="193">
        <f>[2]Р18!F96</f>
        <v>0</v>
      </c>
      <c r="GE27" s="193">
        <f>[2]Р18!G96</f>
        <v>0</v>
      </c>
      <c r="GF27" s="193">
        <f>[2]Р18!H96</f>
        <v>0</v>
      </c>
      <c r="GG27" s="193">
        <f>[2]Р18!I96</f>
        <v>0</v>
      </c>
      <c r="GH27" s="193">
        <f>[2]Р18!J96</f>
        <v>0</v>
      </c>
      <c r="GI27" s="193">
        <f>[2]Р18!K96</f>
        <v>0</v>
      </c>
      <c r="GJ27" s="237">
        <f t="shared" si="1"/>
        <v>0</v>
      </c>
      <c r="GK27" s="193">
        <f>[2]Р18!D102</f>
        <v>0</v>
      </c>
      <c r="GL27" s="193">
        <f>[2]Р18!E102</f>
        <v>0</v>
      </c>
      <c r="GM27" s="193">
        <f>[2]Р18!F102</f>
        <v>0</v>
      </c>
      <c r="GN27" s="193">
        <f>[2]Р18!G102</f>
        <v>0</v>
      </c>
      <c r="GO27" s="193">
        <f>[2]Р18!H102</f>
        <v>1</v>
      </c>
      <c r="GP27" s="193">
        <f>[2]Р18!I102</f>
        <v>0</v>
      </c>
      <c r="GQ27" s="193">
        <f>[2]Р18!J102</f>
        <v>0</v>
      </c>
      <c r="GR27" s="193">
        <f>[2]Р18!K102</f>
        <v>0</v>
      </c>
      <c r="GS27" s="237">
        <f t="shared" si="23"/>
        <v>385056</v>
      </c>
      <c r="GT27" s="237">
        <f>[2]Р18!D$104</f>
        <v>0</v>
      </c>
      <c r="GU27" s="237">
        <f>[2]Р18!E$104</f>
        <v>0</v>
      </c>
      <c r="GV27" s="237">
        <f>[2]Р18!F$104</f>
        <v>0</v>
      </c>
      <c r="GW27" s="237">
        <f>[2]Р18!G$104</f>
        <v>0</v>
      </c>
      <c r="GX27" s="237">
        <f>[2]Р18!H$104</f>
        <v>0</v>
      </c>
      <c r="GY27" s="237">
        <f>[2]Р18!I$104</f>
        <v>0</v>
      </c>
      <c r="GZ27" s="237">
        <f>[2]Р18!J$104</f>
        <v>0</v>
      </c>
      <c r="HA27" s="237">
        <f>[2]Р18!K$104</f>
        <v>0</v>
      </c>
      <c r="HB27" s="237">
        <f t="shared" si="24"/>
        <v>0</v>
      </c>
      <c r="HC27" s="193">
        <f>[2]Р18!D105</f>
        <v>0</v>
      </c>
      <c r="HD27" s="193">
        <f>[2]Р18!E105</f>
        <v>0</v>
      </c>
      <c r="HE27" s="193">
        <f>[2]Р18!F105</f>
        <v>0</v>
      </c>
      <c r="HF27" s="193">
        <f>[2]Р18!G105</f>
        <v>0</v>
      </c>
      <c r="HG27" s="193">
        <f>[2]Р18!H105</f>
        <v>0</v>
      </c>
      <c r="HH27" s="193">
        <f>[2]Р18!I105</f>
        <v>0</v>
      </c>
      <c r="HI27" s="193">
        <f>[2]Р18!J105</f>
        <v>0</v>
      </c>
      <c r="HJ27" s="193">
        <f>[2]Р18!K105</f>
        <v>0</v>
      </c>
      <c r="HK27" s="237">
        <f t="shared" si="2"/>
        <v>0</v>
      </c>
      <c r="HL27" s="239"/>
      <c r="HM27" s="239"/>
      <c r="HN27" s="249"/>
      <c r="HO27" s="250"/>
      <c r="HP27" s="250"/>
      <c r="HQ27" s="251"/>
      <c r="HR27" s="252"/>
      <c r="HS27" s="253"/>
    </row>
    <row r="28" spans="1:227" s="261" customFormat="1" x14ac:dyDescent="0.25">
      <c r="A28" s="256"/>
      <c r="B28" s="256" t="s">
        <v>172</v>
      </c>
      <c r="C28" s="257">
        <f t="shared" ref="C28:O28" si="27">SUM(C10:C27)</f>
        <v>5117</v>
      </c>
      <c r="D28" s="257">
        <f t="shared" si="27"/>
        <v>336</v>
      </c>
      <c r="E28" s="257">
        <f t="shared" si="27"/>
        <v>1669</v>
      </c>
      <c r="F28" s="257">
        <f t="shared" si="27"/>
        <v>3</v>
      </c>
      <c r="G28" s="257">
        <f t="shared" si="27"/>
        <v>0</v>
      </c>
      <c r="H28" s="257">
        <f t="shared" si="27"/>
        <v>1921</v>
      </c>
      <c r="I28" s="257">
        <f t="shared" si="27"/>
        <v>1183</v>
      </c>
      <c r="J28" s="257">
        <f t="shared" si="27"/>
        <v>5</v>
      </c>
      <c r="K28" s="257">
        <f t="shared" si="27"/>
        <v>0</v>
      </c>
      <c r="L28" s="257">
        <f t="shared" si="27"/>
        <v>528502104</v>
      </c>
      <c r="M28" s="257">
        <f t="shared" si="27"/>
        <v>3</v>
      </c>
      <c r="N28" s="257">
        <f t="shared" si="27"/>
        <v>6</v>
      </c>
      <c r="O28" s="257">
        <f t="shared" si="27"/>
        <v>0</v>
      </c>
      <c r="P28" s="257"/>
      <c r="Q28" s="257">
        <f>SUM(Q10:Q27)</f>
        <v>4</v>
      </c>
      <c r="R28" s="257">
        <f>SUM(R10:R27)</f>
        <v>9</v>
      </c>
      <c r="S28" s="257">
        <f>SUM(S10:S27)</f>
        <v>0</v>
      </c>
      <c r="T28" s="257"/>
      <c r="U28" s="257">
        <f>SUM(U10:U27)</f>
        <v>1480872</v>
      </c>
      <c r="V28" s="257">
        <f>SUM(V10:V27)</f>
        <v>0</v>
      </c>
      <c r="W28" s="257">
        <f>SUM(W10:W27)</f>
        <v>0</v>
      </c>
      <c r="X28" s="257">
        <f>SUM(X10:X27)</f>
        <v>0</v>
      </c>
      <c r="Y28" s="257"/>
      <c r="Z28" s="257">
        <f>SUM(Z10:Z27)</f>
        <v>0</v>
      </c>
      <c r="AA28" s="257">
        <f>SUM(AA10:AA27)</f>
        <v>1</v>
      </c>
      <c r="AB28" s="257">
        <f>SUM(AB10:AB27)</f>
        <v>0</v>
      </c>
      <c r="AC28" s="257"/>
      <c r="AD28" s="257">
        <f>SUM(AD10:AD27)</f>
        <v>128076</v>
      </c>
      <c r="AE28" s="257">
        <f>SUM(AE10:AE27)</f>
        <v>2</v>
      </c>
      <c r="AF28" s="257">
        <f>SUM(AF10:AF27)</f>
        <v>25</v>
      </c>
      <c r="AG28" s="257">
        <f>SUM(AG10:AG27)</f>
        <v>0</v>
      </c>
      <c r="AH28" s="257"/>
      <c r="AI28" s="257">
        <f>SUM(AI10:AI27)</f>
        <v>14</v>
      </c>
      <c r="AJ28" s="257">
        <f>SUM(AJ10:AJ27)</f>
        <v>10</v>
      </c>
      <c r="AK28" s="257">
        <f>SUM(AK10:AK27)</f>
        <v>0</v>
      </c>
      <c r="AL28" s="257"/>
      <c r="AM28" s="257">
        <f>SUM(AM10:AM27)</f>
        <v>4141536</v>
      </c>
      <c r="AN28" s="257">
        <f>SUM(AN10:AN27)</f>
        <v>18</v>
      </c>
      <c r="AO28" s="257">
        <f>SUM(AO10:AO27)</f>
        <v>12</v>
      </c>
      <c r="AP28" s="257">
        <f>SUM(AP10:AP27)</f>
        <v>0</v>
      </c>
      <c r="AQ28" s="257"/>
      <c r="AR28" s="257">
        <f>SUM(AR10:AR27)</f>
        <v>244</v>
      </c>
      <c r="AS28" s="257">
        <f>SUM(AS10:AS27)</f>
        <v>31</v>
      </c>
      <c r="AT28" s="257">
        <f>SUM(AT10:AT27)</f>
        <v>1</v>
      </c>
      <c r="AU28" s="257"/>
      <c r="AV28" s="257">
        <f>SUM(AV10:AV27)</f>
        <v>17921892</v>
      </c>
      <c r="AW28" s="257">
        <f>SUM(AW10:AW27)</f>
        <v>1</v>
      </c>
      <c r="AX28" s="257">
        <f>SUM(AX10:AX27)</f>
        <v>10</v>
      </c>
      <c r="AY28" s="257">
        <f>SUM(AY10:AY27)</f>
        <v>3</v>
      </c>
      <c r="AZ28" s="257"/>
      <c r="BA28" s="257">
        <f>SUM(BA10:BA27)</f>
        <v>24</v>
      </c>
      <c r="BB28" s="257">
        <f>SUM(BB10:BB27)</f>
        <v>19</v>
      </c>
      <c r="BC28" s="257">
        <f>SUM(BC10:BC27)</f>
        <v>4</v>
      </c>
      <c r="BD28" s="257"/>
      <c r="BE28" s="257">
        <f>SUM(BE10:BE27)</f>
        <v>5267796</v>
      </c>
      <c r="BF28" s="257">
        <f>SUM(BF10:BF27)</f>
        <v>218</v>
      </c>
      <c r="BG28" s="257">
        <f>SUM(BG10:BG27)</f>
        <v>1098</v>
      </c>
      <c r="BH28" s="257">
        <f>SUM(BH10:BH27)</f>
        <v>0</v>
      </c>
      <c r="BI28" s="257"/>
      <c r="BJ28" s="257">
        <f>SUM(BJ10:BJ27)</f>
        <v>849</v>
      </c>
      <c r="BK28" s="257">
        <f>SUM(BK10:BK27)</f>
        <v>695</v>
      </c>
      <c r="BL28" s="257">
        <f>SUM(BL10:BL27)</f>
        <v>0</v>
      </c>
      <c r="BM28" s="257"/>
      <c r="BN28" s="257">
        <f t="shared" ref="BN28:CR28" si="28">SUM(BN10:BN27)</f>
        <v>185249352</v>
      </c>
      <c r="BO28" s="257">
        <f t="shared" si="28"/>
        <v>0</v>
      </c>
      <c r="BP28" s="257">
        <f t="shared" si="28"/>
        <v>1</v>
      </c>
      <c r="BQ28" s="257">
        <f t="shared" si="28"/>
        <v>0</v>
      </c>
      <c r="BR28" s="257">
        <f t="shared" si="28"/>
        <v>0</v>
      </c>
      <c r="BS28" s="257">
        <f t="shared" si="28"/>
        <v>5</v>
      </c>
      <c r="BT28" s="257">
        <f t="shared" si="28"/>
        <v>3</v>
      </c>
      <c r="BU28" s="257">
        <f t="shared" si="28"/>
        <v>0</v>
      </c>
      <c r="BV28" s="257">
        <f t="shared" si="28"/>
        <v>0</v>
      </c>
      <c r="BW28" s="257">
        <f t="shared" si="28"/>
        <v>737412</v>
      </c>
      <c r="BX28" s="257">
        <f t="shared" si="28"/>
        <v>0</v>
      </c>
      <c r="BY28" s="257">
        <f t="shared" si="28"/>
        <v>0</v>
      </c>
      <c r="BZ28" s="257">
        <f t="shared" si="28"/>
        <v>0</v>
      </c>
      <c r="CA28" s="257">
        <f t="shared" si="28"/>
        <v>0</v>
      </c>
      <c r="CB28" s="257">
        <f t="shared" si="28"/>
        <v>0</v>
      </c>
      <c r="CC28" s="257">
        <f t="shared" si="28"/>
        <v>0</v>
      </c>
      <c r="CD28" s="257">
        <f t="shared" si="28"/>
        <v>0</v>
      </c>
      <c r="CE28" s="257">
        <f t="shared" si="28"/>
        <v>0</v>
      </c>
      <c r="CF28" s="257">
        <f t="shared" si="28"/>
        <v>0</v>
      </c>
      <c r="CG28" s="257">
        <f t="shared" si="28"/>
        <v>0</v>
      </c>
      <c r="CH28" s="257">
        <f t="shared" si="28"/>
        <v>1</v>
      </c>
      <c r="CI28" s="257">
        <f t="shared" si="28"/>
        <v>0</v>
      </c>
      <c r="CJ28" s="257">
        <f t="shared" si="28"/>
        <v>0</v>
      </c>
      <c r="CK28" s="257">
        <f t="shared" si="28"/>
        <v>0</v>
      </c>
      <c r="CL28" s="257">
        <f t="shared" si="28"/>
        <v>0</v>
      </c>
      <c r="CM28" s="257">
        <f t="shared" si="28"/>
        <v>0</v>
      </c>
      <c r="CN28" s="257">
        <f t="shared" si="28"/>
        <v>0</v>
      </c>
      <c r="CO28" s="257">
        <f t="shared" si="28"/>
        <v>320316</v>
      </c>
      <c r="CP28" s="257">
        <f t="shared" si="28"/>
        <v>0</v>
      </c>
      <c r="CQ28" s="257">
        <f t="shared" si="28"/>
        <v>0</v>
      </c>
      <c r="CR28" s="257">
        <f t="shared" si="28"/>
        <v>0</v>
      </c>
      <c r="CS28" s="257"/>
      <c r="CT28" s="257">
        <f>SUM(CT10:CT27)</f>
        <v>2</v>
      </c>
      <c r="CU28" s="257">
        <f>SUM(CU10:CU27)</f>
        <v>0</v>
      </c>
      <c r="CV28" s="257">
        <f>SUM(CV10:CV27)</f>
        <v>0</v>
      </c>
      <c r="CW28" s="257"/>
      <c r="CX28" s="257">
        <f>SUM(CX10:CX27)</f>
        <v>551304</v>
      </c>
      <c r="CY28" s="257">
        <f>SUM(CY10:CY27)</f>
        <v>0</v>
      </c>
      <c r="CZ28" s="257">
        <f>SUM(CZ10:CZ27)</f>
        <v>0</v>
      </c>
      <c r="DA28" s="257">
        <f>SUM(DA10:DA27)</f>
        <v>0</v>
      </c>
      <c r="DB28" s="257"/>
      <c r="DC28" s="257">
        <f>SUM(DC10:DC27)</f>
        <v>1</v>
      </c>
      <c r="DD28" s="257">
        <f>SUM(DD10:DD27)</f>
        <v>0</v>
      </c>
      <c r="DE28" s="257">
        <f>SUM(DE10:DE27)</f>
        <v>0</v>
      </c>
      <c r="DF28" s="257"/>
      <c r="DG28" s="257">
        <f>SUM(DG10:DG27)</f>
        <v>234912</v>
      </c>
      <c r="DH28" s="257">
        <f>SUM(DH10:DH27)</f>
        <v>0</v>
      </c>
      <c r="DI28" s="257">
        <f>SUM(DI10:DI27)</f>
        <v>12</v>
      </c>
      <c r="DJ28" s="257">
        <f>SUM(DJ10:DJ27)</f>
        <v>0</v>
      </c>
      <c r="DK28" s="257"/>
      <c r="DL28" s="257">
        <f>SUM(DL10:DL27)</f>
        <v>7</v>
      </c>
      <c r="DM28" s="257">
        <f>SUM(DM10:DM27)</f>
        <v>0</v>
      </c>
      <c r="DN28" s="257">
        <f>SUM(DN10:DN27)</f>
        <v>0</v>
      </c>
      <c r="DO28" s="257"/>
      <c r="DP28" s="257">
        <f>SUM(DP10:DP27)</f>
        <v>3353580</v>
      </c>
      <c r="DQ28" s="257">
        <f>SUM(DQ10:DQ27)</f>
        <v>2</v>
      </c>
      <c r="DR28" s="257">
        <f>SUM(DR10:DR27)</f>
        <v>0</v>
      </c>
      <c r="DS28" s="257">
        <f>SUM(DS10:DS27)</f>
        <v>0</v>
      </c>
      <c r="DT28" s="257"/>
      <c r="DU28" s="257">
        <f>SUM(DU10:DU27)</f>
        <v>42</v>
      </c>
      <c r="DV28" s="257">
        <f>SUM(DV10:DV27)</f>
        <v>0</v>
      </c>
      <c r="DW28" s="257">
        <f>SUM(DW10:DW27)</f>
        <v>0</v>
      </c>
      <c r="DX28" s="257"/>
      <c r="DY28" s="257">
        <f>SUM(DY10:DY27)</f>
        <v>7015392</v>
      </c>
      <c r="DZ28" s="257">
        <f>SUM(DZ10:DZ27)</f>
        <v>0</v>
      </c>
      <c r="EA28" s="257">
        <f>SUM(EA10:EA27)</f>
        <v>1</v>
      </c>
      <c r="EB28" s="257">
        <f>SUM(EB10:EB27)</f>
        <v>0</v>
      </c>
      <c r="EC28" s="257"/>
      <c r="ED28" s="257">
        <f>SUM(ED10:ED27)</f>
        <v>2</v>
      </c>
      <c r="EE28" s="257">
        <f>SUM(EE10:EE27)</f>
        <v>0</v>
      </c>
      <c r="EF28" s="257">
        <f>SUM(EF10:EF27)</f>
        <v>0</v>
      </c>
      <c r="EG28" s="257"/>
      <c r="EH28" s="257">
        <f>SUM(EH10:EH27)</f>
        <v>1153992</v>
      </c>
      <c r="EI28" s="257">
        <f>SUM(EI10:EI27)</f>
        <v>46</v>
      </c>
      <c r="EJ28" s="257">
        <f>SUM(EJ10:EJ27)</f>
        <v>379</v>
      </c>
      <c r="EK28" s="257">
        <f>SUM(EK10:EK27)</f>
        <v>0</v>
      </c>
      <c r="EL28" s="257"/>
      <c r="EM28" s="257">
        <f>SUM(EM10:EM27)</f>
        <v>614</v>
      </c>
      <c r="EN28" s="257">
        <f>SUM(EN10:EN27)</f>
        <v>393</v>
      </c>
      <c r="EO28" s="257">
        <f>SUM(EO10:EO27)</f>
        <v>0</v>
      </c>
      <c r="EP28" s="257"/>
      <c r="EQ28" s="257">
        <f t="shared" ref="EQ28:FC28" si="29">SUM(EQ10:EQ27)</f>
        <v>249216012</v>
      </c>
      <c r="ER28" s="257">
        <f t="shared" si="29"/>
        <v>0</v>
      </c>
      <c r="ES28" s="257">
        <f t="shared" si="29"/>
        <v>1</v>
      </c>
      <c r="ET28" s="257">
        <f t="shared" si="29"/>
        <v>0</v>
      </c>
      <c r="EU28" s="257">
        <f t="shared" si="29"/>
        <v>0</v>
      </c>
      <c r="EV28" s="257">
        <f t="shared" si="29"/>
        <v>3</v>
      </c>
      <c r="EW28" s="257">
        <f t="shared" si="29"/>
        <v>0</v>
      </c>
      <c r="EX28" s="257">
        <f t="shared" si="29"/>
        <v>0</v>
      </c>
      <c r="EY28" s="257">
        <f t="shared" si="29"/>
        <v>0</v>
      </c>
      <c r="EZ28" s="257">
        <f t="shared" si="29"/>
        <v>646512</v>
      </c>
      <c r="FA28" s="257">
        <f t="shared" si="29"/>
        <v>0</v>
      </c>
      <c r="FB28" s="257">
        <f t="shared" si="29"/>
        <v>0</v>
      </c>
      <c r="FC28" s="257">
        <f t="shared" si="29"/>
        <v>0</v>
      </c>
      <c r="FD28" s="257"/>
      <c r="FE28" s="257">
        <f>SUM(FE10:FE27)</f>
        <v>1</v>
      </c>
      <c r="FF28" s="257">
        <f>SUM(FF10:FF27)</f>
        <v>0</v>
      </c>
      <c r="FG28" s="257">
        <f>SUM(FG10:FG27)</f>
        <v>0</v>
      </c>
      <c r="FH28" s="257"/>
      <c r="FI28" s="257">
        <f>SUM(FI10:FI27)</f>
        <v>234912</v>
      </c>
      <c r="FJ28" s="257">
        <f>SUM(FJ10:FJ27)</f>
        <v>0</v>
      </c>
      <c r="FK28" s="257">
        <f>SUM(FK10:FK27)</f>
        <v>0</v>
      </c>
      <c r="FL28" s="257">
        <f>SUM(FL10:FL27)</f>
        <v>0</v>
      </c>
      <c r="FM28" s="257"/>
      <c r="FN28" s="257">
        <f>SUM(FN10:FN27)</f>
        <v>1</v>
      </c>
      <c r="FO28" s="257">
        <f>SUM(FO10:FO27)</f>
        <v>0</v>
      </c>
      <c r="FP28" s="257">
        <f>SUM(FP10:FP27)</f>
        <v>0</v>
      </c>
      <c r="FQ28" s="257"/>
      <c r="FR28" s="257">
        <f t="shared" ref="FR28:GM28" si="30">SUM(FR10:FR27)</f>
        <v>385056</v>
      </c>
      <c r="FS28" s="257">
        <f t="shared" si="30"/>
        <v>4</v>
      </c>
      <c r="FT28" s="257">
        <f t="shared" si="30"/>
        <v>0</v>
      </c>
      <c r="FU28" s="257">
        <f t="shared" si="30"/>
        <v>0</v>
      </c>
      <c r="FV28" s="257">
        <f t="shared" si="30"/>
        <v>0</v>
      </c>
      <c r="FW28" s="257">
        <f t="shared" si="30"/>
        <v>6</v>
      </c>
      <c r="FX28" s="257">
        <f t="shared" si="30"/>
        <v>0</v>
      </c>
      <c r="FY28" s="257">
        <f t="shared" si="30"/>
        <v>0</v>
      </c>
      <c r="FZ28" s="257">
        <f t="shared" si="30"/>
        <v>0</v>
      </c>
      <c r="GA28" s="257">
        <f t="shared" si="30"/>
        <v>1884480</v>
      </c>
      <c r="GB28" s="257">
        <f t="shared" si="30"/>
        <v>38</v>
      </c>
      <c r="GC28" s="257">
        <f t="shared" si="30"/>
        <v>118</v>
      </c>
      <c r="GD28" s="257">
        <f t="shared" si="30"/>
        <v>0</v>
      </c>
      <c r="GE28" s="257">
        <f t="shared" si="30"/>
        <v>0</v>
      </c>
      <c r="GF28" s="257">
        <f t="shared" si="30"/>
        <v>97</v>
      </c>
      <c r="GG28" s="257">
        <f t="shared" si="30"/>
        <v>22</v>
      </c>
      <c r="GH28" s="257">
        <f t="shared" si="30"/>
        <v>0</v>
      </c>
      <c r="GI28" s="257">
        <f t="shared" si="30"/>
        <v>0</v>
      </c>
      <c r="GJ28" s="257">
        <f t="shared" si="30"/>
        <v>43667556</v>
      </c>
      <c r="GK28" s="257">
        <f t="shared" si="30"/>
        <v>0</v>
      </c>
      <c r="GL28" s="257">
        <f t="shared" si="30"/>
        <v>0</v>
      </c>
      <c r="GM28" s="257">
        <f t="shared" si="30"/>
        <v>0</v>
      </c>
      <c r="GN28" s="257"/>
      <c r="GO28" s="257">
        <f>SUM(GO10:GO27)</f>
        <v>1</v>
      </c>
      <c r="GP28" s="257">
        <f>SUM(GP10:GP27)</f>
        <v>0</v>
      </c>
      <c r="GQ28" s="257">
        <f>SUM(GQ10:GQ27)</f>
        <v>0</v>
      </c>
      <c r="GR28" s="257"/>
      <c r="GS28" s="257">
        <f t="shared" ref="GS28:HK28" si="31">SUM(GS10:GS27)</f>
        <v>385056</v>
      </c>
      <c r="GT28" s="257">
        <f t="shared" si="31"/>
        <v>0</v>
      </c>
      <c r="GU28" s="257">
        <f t="shared" si="31"/>
        <v>0</v>
      </c>
      <c r="GV28" s="257">
        <f t="shared" si="31"/>
        <v>0</v>
      </c>
      <c r="GW28" s="257">
        <f t="shared" si="31"/>
        <v>0</v>
      </c>
      <c r="GX28" s="257">
        <f t="shared" si="31"/>
        <v>0</v>
      </c>
      <c r="GY28" s="257">
        <f t="shared" si="31"/>
        <v>0</v>
      </c>
      <c r="GZ28" s="257">
        <f t="shared" si="31"/>
        <v>0</v>
      </c>
      <c r="HA28" s="257">
        <f t="shared" si="31"/>
        <v>0</v>
      </c>
      <c r="HB28" s="257">
        <f t="shared" si="31"/>
        <v>0</v>
      </c>
      <c r="HC28" s="257">
        <f t="shared" si="31"/>
        <v>4</v>
      </c>
      <c r="HD28" s="257">
        <f t="shared" si="31"/>
        <v>5</v>
      </c>
      <c r="HE28" s="257">
        <f t="shared" si="31"/>
        <v>0</v>
      </c>
      <c r="HF28" s="257">
        <f t="shared" si="31"/>
        <v>0</v>
      </c>
      <c r="HG28" s="257">
        <f t="shared" si="31"/>
        <v>4</v>
      </c>
      <c r="HH28" s="257">
        <f t="shared" si="31"/>
        <v>0</v>
      </c>
      <c r="HI28" s="257">
        <f t="shared" si="31"/>
        <v>0</v>
      </c>
      <c r="HJ28" s="257">
        <f t="shared" si="31"/>
        <v>0</v>
      </c>
      <c r="HK28" s="257">
        <f t="shared" si="31"/>
        <v>4526088</v>
      </c>
      <c r="HL28" s="258"/>
      <c r="HM28" s="258"/>
      <c r="HN28" s="258"/>
      <c r="HO28" s="258"/>
      <c r="HP28" s="258"/>
      <c r="HQ28" s="259"/>
      <c r="HR28" s="258"/>
      <c r="HS28" s="260"/>
    </row>
    <row r="29" spans="1:227" s="264" customFormat="1" ht="15" customHeight="1" x14ac:dyDescent="0.25">
      <c r="A29" s="262"/>
      <c r="B29" s="262"/>
      <c r="C29" s="262" t="b">
        <f>C28='[2]Расчет_свод МР'!M70</f>
        <v>1</v>
      </c>
      <c r="D29" s="263"/>
      <c r="E29" s="263"/>
      <c r="F29" s="263"/>
      <c r="G29" s="263"/>
      <c r="H29" s="263"/>
      <c r="I29" s="263"/>
      <c r="J29" s="263"/>
      <c r="K29" s="263"/>
      <c r="L29" s="263" t="b">
        <f>L28='[2]Расчет_свод МР'!M123</f>
        <v>1</v>
      </c>
      <c r="U29" s="264" t="b">
        <f>U28='[2]Расчет_свод МР'!L124</f>
        <v>1</v>
      </c>
      <c r="AD29" s="264" t="b">
        <f>AD28='[2]Расчет_свод МР'!L125</f>
        <v>1</v>
      </c>
      <c r="AM29" s="264" t="b">
        <f>AM28='[2]Расчет_свод МР'!L126</f>
        <v>1</v>
      </c>
      <c r="AV29" s="264" t="b">
        <f>AV28='[2]Расчет_свод МР'!L127</f>
        <v>1</v>
      </c>
      <c r="BE29" s="264" t="b">
        <f>BE28='[2]Расчет_свод МР'!L128</f>
        <v>1</v>
      </c>
      <c r="BN29" s="264" t="b">
        <f>BN28='[2]Расчет_свод МР'!L129</f>
        <v>1</v>
      </c>
      <c r="BW29" s="264" t="b">
        <f>BW28='[2]Расчет_свод МР'!L130</f>
        <v>1</v>
      </c>
      <c r="CF29" s="264" t="b">
        <f>CF28='[2]Расчет_свод МР'!L131</f>
        <v>1</v>
      </c>
      <c r="CO29" s="264" t="b">
        <f>CO28='[2]Расчет_свод МР'!L132</f>
        <v>1</v>
      </c>
      <c r="CX29" s="264" t="b">
        <f>CX28='[2]Расчет_свод МР'!L133</f>
        <v>1</v>
      </c>
      <c r="DG29" s="264" t="b">
        <f>DG28='[2]Расчет_свод МР'!L134</f>
        <v>1</v>
      </c>
      <c r="DP29" s="264" t="b">
        <f>DP28='[2]Расчет_свод МР'!L135</f>
        <v>1</v>
      </c>
      <c r="DY29" s="264" t="b">
        <f>DY28='[2]Расчет_свод МР'!L136</f>
        <v>1</v>
      </c>
      <c r="EH29" s="264" t="b">
        <f>EH28='[2]Расчет_свод МР'!L137</f>
        <v>1</v>
      </c>
      <c r="EQ29" s="264" t="b">
        <f>EQ28='[2]Расчет_свод МР'!L138</f>
        <v>1</v>
      </c>
      <c r="EZ29" s="264" t="b">
        <f>EZ28='[2]Расчет_свод МР'!L139</f>
        <v>1</v>
      </c>
      <c r="FI29" s="264" t="b">
        <f>FI28='[2]Расчет_свод МР'!L144</f>
        <v>1</v>
      </c>
      <c r="FR29" s="264" t="b">
        <f>FR28='[2]Расчет_свод МР'!L146</f>
        <v>1</v>
      </c>
      <c r="GA29" s="264" t="b">
        <f>GA28='[2]Расчет_свод МР'!L148</f>
        <v>1</v>
      </c>
      <c r="GJ29" s="264" t="b">
        <f>GJ28='[2]Расчет_свод МР'!L149</f>
        <v>1</v>
      </c>
      <c r="GS29" s="264" t="b">
        <f>GS28='[2]Расчет_свод МР'!L155</f>
        <v>1</v>
      </c>
      <c r="HB29" s="264" t="b">
        <f>HB28='[2]Расчет_свод МР'!L157</f>
        <v>1</v>
      </c>
      <c r="HK29" s="264" t="b">
        <f>HK28='[2]Расчет_свод МР'!L158</f>
        <v>1</v>
      </c>
      <c r="HN29" s="265"/>
    </row>
    <row r="33" ht="13.8" customHeight="1" x14ac:dyDescent="0.25"/>
  </sheetData>
  <sheetProtection selectLockedCells="1" selectUnlockedCells="1"/>
  <mergeCells count="111">
    <mergeCell ref="HC5:HF5"/>
    <mergeCell ref="HG5:HJ5"/>
    <mergeCell ref="FA5:FD5"/>
    <mergeCell ref="FE5:FH5"/>
    <mergeCell ref="FJ5:FM5"/>
    <mergeCell ref="FN5:FQ5"/>
    <mergeCell ref="FS5:FV5"/>
    <mergeCell ref="FW5:FZ5"/>
    <mergeCell ref="CY5:DB5"/>
    <mergeCell ref="DC5:DF5"/>
    <mergeCell ref="DH5:DK5"/>
    <mergeCell ref="DL5:DO5"/>
    <mergeCell ref="DQ5:DT5"/>
    <mergeCell ref="DU5:DX5"/>
    <mergeCell ref="GA4:GA6"/>
    <mergeCell ref="GB4:GI4"/>
    <mergeCell ref="GB5:GE5"/>
    <mergeCell ref="GF5:GI5"/>
    <mergeCell ref="EH4:EH6"/>
    <mergeCell ref="EI4:EP4"/>
    <mergeCell ref="EQ4:EQ6"/>
    <mergeCell ref="ER4:EY4"/>
    <mergeCell ref="EZ4:EZ6"/>
    <mergeCell ref="FA4:FH4"/>
    <mergeCell ref="AW5:AZ5"/>
    <mergeCell ref="BA5:BD5"/>
    <mergeCell ref="BF5:BI5"/>
    <mergeCell ref="BJ5:BM5"/>
    <mergeCell ref="BO5:BR5"/>
    <mergeCell ref="Q5:T5"/>
    <mergeCell ref="V5:Y5"/>
    <mergeCell ref="Z5:AC5"/>
    <mergeCell ref="AE5:AH5"/>
    <mergeCell ref="AI5:AL5"/>
    <mergeCell ref="AN5:AQ5"/>
    <mergeCell ref="BE4:BE6"/>
    <mergeCell ref="BF4:BM4"/>
    <mergeCell ref="BN4:BN6"/>
    <mergeCell ref="BO4:BV4"/>
    <mergeCell ref="HK4:HK6"/>
    <mergeCell ref="D5:D6"/>
    <mergeCell ref="E5:E6"/>
    <mergeCell ref="F5:F6"/>
    <mergeCell ref="G5:G6"/>
    <mergeCell ref="H5:H6"/>
    <mergeCell ref="I5:I6"/>
    <mergeCell ref="J5:J6"/>
    <mergeCell ref="K5:K6"/>
    <mergeCell ref="M5:P5"/>
    <mergeCell ref="GJ4:GJ6"/>
    <mergeCell ref="GK4:GR4"/>
    <mergeCell ref="GS4:GS6"/>
    <mergeCell ref="GT4:HA4"/>
    <mergeCell ref="HB4:HB6"/>
    <mergeCell ref="HC4:HJ4"/>
    <mergeCell ref="GK5:GN5"/>
    <mergeCell ref="GO5:GR5"/>
    <mergeCell ref="GT5:GW5"/>
    <mergeCell ref="GX5:HA5"/>
    <mergeCell ref="FI4:FI6"/>
    <mergeCell ref="FJ4:FQ4"/>
    <mergeCell ref="FR4:FR6"/>
    <mergeCell ref="FS4:FZ4"/>
    <mergeCell ref="GK3:HK3"/>
    <mergeCell ref="C4:C6"/>
    <mergeCell ref="D4:G4"/>
    <mergeCell ref="H4:K4"/>
    <mergeCell ref="L4:L6"/>
    <mergeCell ref="M4:T4"/>
    <mergeCell ref="U4:U6"/>
    <mergeCell ref="V4:AC4"/>
    <mergeCell ref="AD4:AD6"/>
    <mergeCell ref="AE4:AL4"/>
    <mergeCell ref="CF4:CF6"/>
    <mergeCell ref="CG4:CN4"/>
    <mergeCell ref="CO4:CO6"/>
    <mergeCell ref="CP4:CW4"/>
    <mergeCell ref="CX4:CX6"/>
    <mergeCell ref="CY4:DF4"/>
    <mergeCell ref="CG5:CJ5"/>
    <mergeCell ref="CK5:CN5"/>
    <mergeCell ref="CP5:CS5"/>
    <mergeCell ref="CT5:CW5"/>
    <mergeCell ref="EI5:EL5"/>
    <mergeCell ref="EM5:EP5"/>
    <mergeCell ref="ER5:EU5"/>
    <mergeCell ref="EV5:EY5"/>
    <mergeCell ref="A3:A6"/>
    <mergeCell ref="B3:B6"/>
    <mergeCell ref="C3:L3"/>
    <mergeCell ref="M3:CF3"/>
    <mergeCell ref="CG3:EZ3"/>
    <mergeCell ref="FA3:GJ3"/>
    <mergeCell ref="AM4:AM6"/>
    <mergeCell ref="AN4:AU4"/>
    <mergeCell ref="AV4:AV6"/>
    <mergeCell ref="AW4:BD4"/>
    <mergeCell ref="BW4:BW6"/>
    <mergeCell ref="BX4:CE4"/>
    <mergeCell ref="BS5:BV5"/>
    <mergeCell ref="BX5:CA5"/>
    <mergeCell ref="CB5:CE5"/>
    <mergeCell ref="DG4:DG6"/>
    <mergeCell ref="DH4:DO4"/>
    <mergeCell ref="DP4:DP6"/>
    <mergeCell ref="DQ4:DX4"/>
    <mergeCell ref="DY4:DY6"/>
    <mergeCell ref="DZ4:EG4"/>
    <mergeCell ref="DZ5:EC5"/>
    <mergeCell ref="ED5:EG5"/>
    <mergeCell ref="AR5:AU5"/>
  </mergeCells>
  <pageMargins left="0.70866141732283472" right="0.70866141732283472" top="0.74803149606299213" bottom="0.74803149606299213" header="0.51181102362204722" footer="0.51181102362204722"/>
  <pageSetup paperSize="9" scale="78" firstPageNumber="0" orientation="landscape" horizontalDpi="300" verticalDpi="300" r:id="rId1"/>
  <headerFooter alignWithMargins="0">
    <oddHeader>&amp;RРасчеты на реализацию общего образования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19"/>
  <sheetViews>
    <sheetView tabSelected="1" view="pageBreakPreview" zoomScale="40" zoomScaleNormal="70" zoomScaleSheetLayoutView="40" workbookViewId="0">
      <selection activeCell="C1" sqref="C1:Q1"/>
    </sheetView>
  </sheetViews>
  <sheetFormatPr defaultColWidth="11.33203125" defaultRowHeight="13.2" x14ac:dyDescent="0.25"/>
  <cols>
    <col min="1" max="1" width="4.109375" style="304" customWidth="1"/>
    <col min="2" max="2" width="23.5546875" style="304" customWidth="1"/>
    <col min="3" max="3" width="8.33203125" style="304" bestFit="1" customWidth="1"/>
    <col min="4" max="4" width="8.88671875" style="304" bestFit="1" customWidth="1"/>
    <col min="5" max="5" width="6.88671875" style="304" bestFit="1" customWidth="1"/>
    <col min="6" max="6" width="9.5546875" style="304" customWidth="1"/>
    <col min="7" max="7" width="8.33203125" style="304" bestFit="1" customWidth="1"/>
    <col min="8" max="8" width="8.88671875" style="304" bestFit="1" customWidth="1"/>
    <col min="9" max="9" width="6.88671875" style="304" bestFit="1" customWidth="1"/>
    <col min="10" max="10" width="10" style="304" customWidth="1"/>
    <col min="11" max="11" width="5.77734375" style="304" bestFit="1" customWidth="1"/>
    <col min="12" max="12" width="11.88671875" style="304" bestFit="1" customWidth="1"/>
    <col min="13" max="13" width="8.33203125" style="304" bestFit="1" customWidth="1"/>
    <col min="14" max="14" width="8.88671875" style="304" bestFit="1" customWidth="1"/>
    <col min="15" max="15" width="6.88671875" style="304" bestFit="1" customWidth="1"/>
    <col min="16" max="16" width="9.77734375" style="304" bestFit="1" customWidth="1"/>
    <col min="17" max="17" width="8.33203125" style="304" bestFit="1" customWidth="1"/>
    <col min="18" max="18" width="8.88671875" style="304" bestFit="1" customWidth="1"/>
    <col min="19" max="19" width="6.88671875" style="304" bestFit="1" customWidth="1"/>
    <col min="20" max="20" width="9.77734375" style="304" bestFit="1" customWidth="1"/>
    <col min="21" max="21" width="5.77734375" style="304" bestFit="1" customWidth="1"/>
    <col min="22" max="22" width="10.77734375" style="304" bestFit="1" customWidth="1"/>
    <col min="23" max="23" width="8.33203125" style="304" bestFit="1" customWidth="1"/>
    <col min="24" max="24" width="8.88671875" style="304" bestFit="1" customWidth="1"/>
    <col min="25" max="25" width="6.88671875" style="304" bestFit="1" customWidth="1"/>
    <col min="26" max="26" width="9.77734375" style="304" bestFit="1" customWidth="1"/>
    <col min="27" max="27" width="8.33203125" style="304" bestFit="1" customWidth="1"/>
    <col min="28" max="28" width="8.88671875" style="304" bestFit="1" customWidth="1"/>
    <col min="29" max="29" width="6.88671875" style="304" bestFit="1" customWidth="1"/>
    <col min="30" max="30" width="9.77734375" style="304" bestFit="1" customWidth="1"/>
    <col min="31" max="31" width="5.77734375" style="304" customWidth="1"/>
    <col min="32" max="32" width="11.88671875" style="304" customWidth="1"/>
    <col min="33" max="33" width="8.33203125" style="304" hidden="1" customWidth="1"/>
    <col min="34" max="34" width="8.88671875" style="304" hidden="1" customWidth="1"/>
    <col min="35" max="35" width="6.88671875" style="304" hidden="1" customWidth="1"/>
    <col min="36" max="36" width="10.33203125" style="304" hidden="1" customWidth="1"/>
    <col min="37" max="37" width="8.33203125" style="304" hidden="1" customWidth="1"/>
    <col min="38" max="38" width="8.88671875" style="304" hidden="1" customWidth="1"/>
    <col min="39" max="39" width="6.88671875" style="304" hidden="1" customWidth="1"/>
    <col min="40" max="40" width="10.44140625" style="304" hidden="1" customWidth="1"/>
    <col min="41" max="41" width="5.77734375" style="304" hidden="1" customWidth="1"/>
    <col min="42" max="42" width="5.5546875" style="304" hidden="1" customWidth="1"/>
    <col min="43" max="43" width="8.33203125" style="304" hidden="1" customWidth="1"/>
    <col min="44" max="44" width="8.88671875" style="304" hidden="1" customWidth="1"/>
    <col min="45" max="45" width="6.88671875" style="304" hidden="1" customWidth="1"/>
    <col min="46" max="46" width="9.77734375" style="304" hidden="1" customWidth="1"/>
    <col min="47" max="47" width="8.33203125" style="304" hidden="1" customWidth="1"/>
    <col min="48" max="48" width="8.88671875" style="304" hidden="1" customWidth="1"/>
    <col min="49" max="49" width="8" style="304" hidden="1" customWidth="1"/>
    <col min="50" max="50" width="10.88671875" style="304" hidden="1" customWidth="1"/>
    <col min="51" max="51" width="5.77734375" style="304" hidden="1" customWidth="1"/>
    <col min="52" max="52" width="5.5546875" style="304" hidden="1" customWidth="1"/>
    <col min="53" max="53" width="13" style="304" hidden="1" customWidth="1"/>
    <col min="54" max="54" width="12.6640625" style="304" hidden="1" customWidth="1"/>
    <col min="55" max="55" width="12.44140625" style="304" hidden="1" customWidth="1"/>
    <col min="56" max="56" width="13.88671875" style="304" hidden="1" customWidth="1"/>
    <col min="57" max="57" width="13" style="304" hidden="1" customWidth="1"/>
    <col min="58" max="58" width="13.109375" style="304" hidden="1" customWidth="1"/>
    <col min="59" max="59" width="11.5546875" style="304" hidden="1" customWidth="1"/>
    <col min="60" max="60" width="13.44140625" style="304" hidden="1" customWidth="1"/>
    <col min="61" max="61" width="9.21875" style="304" hidden="1" customWidth="1"/>
    <col min="62" max="62" width="11.44140625" style="304" hidden="1" customWidth="1"/>
    <col min="63" max="63" width="11.33203125" style="304" customWidth="1"/>
    <col min="64" max="66" width="10.33203125" style="304" customWidth="1"/>
    <col min="67" max="67" width="12.44140625" style="304" customWidth="1"/>
    <col min="68" max="68" width="14.77734375" style="304" customWidth="1"/>
    <col min="69" max="69" width="13.33203125" style="304" customWidth="1"/>
    <col min="70" max="70" width="13.109375" style="304" customWidth="1"/>
    <col min="71" max="71" width="12.33203125" style="304" bestFit="1" customWidth="1"/>
    <col min="72" max="72" width="12.33203125" style="304" hidden="1" customWidth="1"/>
    <col min="73" max="73" width="13.5546875" style="304" customWidth="1"/>
    <col min="74" max="74" width="16.88671875" style="304" customWidth="1"/>
    <col min="75" max="75" width="11.33203125" style="304"/>
    <col min="76" max="76" width="11.88671875" style="304" bestFit="1" customWidth="1"/>
    <col min="77" max="79" width="11.33203125" style="304"/>
    <col min="80" max="80" width="11.88671875" style="304" bestFit="1" customWidth="1"/>
    <col min="81" max="16384" width="11.33203125" style="304"/>
  </cols>
  <sheetData>
    <row r="1" spans="1:85" s="266" customFormat="1" ht="74.400000000000006" customHeight="1" x14ac:dyDescent="0.25">
      <c r="B1" s="305"/>
      <c r="C1" s="438" t="s">
        <v>174</v>
      </c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324"/>
      <c r="S1" s="324"/>
      <c r="T1" s="306"/>
      <c r="U1" s="306"/>
      <c r="V1" s="306"/>
      <c r="W1" s="267"/>
      <c r="X1" s="267"/>
      <c r="Y1" s="267"/>
      <c r="Z1" s="267"/>
      <c r="AA1" s="267"/>
      <c r="BK1" s="428"/>
      <c r="BL1" s="428"/>
      <c r="BM1" s="428"/>
      <c r="BN1" s="428"/>
      <c r="BO1" s="428"/>
      <c r="BP1" s="428"/>
      <c r="BQ1" s="268"/>
      <c r="BR1" s="268"/>
      <c r="BS1" s="268"/>
      <c r="BT1" s="268"/>
      <c r="BU1" s="268"/>
      <c r="BV1" s="268"/>
    </row>
    <row r="2" spans="1:85" s="268" customFormat="1" ht="43.2" customHeight="1" x14ac:dyDescent="0.25">
      <c r="A2" s="429" t="s">
        <v>162</v>
      </c>
      <c r="B2" s="430" t="s">
        <v>163</v>
      </c>
      <c r="C2" s="429" t="s">
        <v>175</v>
      </c>
      <c r="D2" s="429"/>
      <c r="E2" s="429"/>
      <c r="F2" s="429"/>
      <c r="G2" s="429"/>
      <c r="H2" s="429"/>
      <c r="I2" s="429"/>
      <c r="J2" s="429"/>
      <c r="K2" s="429"/>
      <c r="L2" s="429"/>
      <c r="M2" s="429" t="s">
        <v>212</v>
      </c>
      <c r="N2" s="429"/>
      <c r="O2" s="429"/>
      <c r="P2" s="429"/>
      <c r="Q2" s="429"/>
      <c r="R2" s="429"/>
      <c r="S2" s="429"/>
      <c r="T2" s="429"/>
      <c r="U2" s="429"/>
      <c r="V2" s="429"/>
      <c r="W2" s="429" t="s">
        <v>76</v>
      </c>
      <c r="X2" s="429"/>
      <c r="Y2" s="429"/>
      <c r="Z2" s="429"/>
      <c r="AA2" s="429"/>
      <c r="AB2" s="429"/>
      <c r="AC2" s="429"/>
      <c r="AD2" s="429"/>
      <c r="AE2" s="429"/>
      <c r="AF2" s="429"/>
      <c r="AG2" s="431" t="s">
        <v>213</v>
      </c>
      <c r="AH2" s="431"/>
      <c r="AI2" s="431"/>
      <c r="AJ2" s="431"/>
      <c r="AK2" s="431"/>
      <c r="AL2" s="431"/>
      <c r="AM2" s="431"/>
      <c r="AN2" s="431"/>
      <c r="AO2" s="431"/>
      <c r="AP2" s="431"/>
      <c r="AQ2" s="431" t="s">
        <v>214</v>
      </c>
      <c r="AR2" s="431"/>
      <c r="AS2" s="431"/>
      <c r="AT2" s="431"/>
      <c r="AU2" s="431"/>
      <c r="AV2" s="431"/>
      <c r="AW2" s="431"/>
      <c r="AX2" s="431"/>
      <c r="AY2" s="431"/>
      <c r="AZ2" s="431"/>
      <c r="BA2" s="431" t="s">
        <v>215</v>
      </c>
      <c r="BB2" s="431"/>
      <c r="BC2" s="431"/>
      <c r="BD2" s="431"/>
      <c r="BE2" s="431"/>
      <c r="BF2" s="431"/>
      <c r="BG2" s="431"/>
      <c r="BH2" s="431"/>
      <c r="BI2" s="431"/>
      <c r="BJ2" s="431"/>
      <c r="BK2" s="429" t="s">
        <v>216</v>
      </c>
      <c r="BL2" s="429"/>
      <c r="BM2" s="429"/>
      <c r="BN2" s="429"/>
      <c r="BO2" s="429"/>
      <c r="BP2" s="429"/>
      <c r="BQ2" s="269"/>
      <c r="BR2" s="270">
        <f>BQ16/BP15</f>
        <v>0.97009761708329068</v>
      </c>
      <c r="BS2" s="269"/>
      <c r="BT2" s="271"/>
      <c r="BU2" s="271"/>
      <c r="BV2" s="271"/>
      <c r="BW2" s="434" t="s">
        <v>217</v>
      </c>
      <c r="BX2" s="434"/>
      <c r="BY2" s="434"/>
      <c r="BZ2" s="434"/>
      <c r="CA2" s="434"/>
      <c r="CB2" s="434"/>
      <c r="CC2" s="434" t="s">
        <v>218</v>
      </c>
      <c r="CD2" s="434"/>
      <c r="CE2" s="434"/>
      <c r="CF2" s="434"/>
      <c r="CG2" s="434"/>
    </row>
    <row r="3" spans="1:85" s="272" customFormat="1" x14ac:dyDescent="0.25">
      <c r="A3" s="429"/>
      <c r="B3" s="429"/>
      <c r="C3" s="432" t="s">
        <v>196</v>
      </c>
      <c r="D3" s="432"/>
      <c r="E3" s="432"/>
      <c r="F3" s="432"/>
      <c r="G3" s="432" t="s">
        <v>197</v>
      </c>
      <c r="H3" s="432"/>
      <c r="I3" s="432"/>
      <c r="J3" s="432"/>
      <c r="K3" s="432" t="s">
        <v>198</v>
      </c>
      <c r="L3" s="433" t="s">
        <v>199</v>
      </c>
      <c r="M3" s="432" t="s">
        <v>196</v>
      </c>
      <c r="N3" s="432"/>
      <c r="O3" s="432"/>
      <c r="P3" s="432"/>
      <c r="Q3" s="432" t="s">
        <v>197</v>
      </c>
      <c r="R3" s="432"/>
      <c r="S3" s="432"/>
      <c r="T3" s="432"/>
      <c r="U3" s="432" t="s">
        <v>198</v>
      </c>
      <c r="V3" s="433" t="s">
        <v>199</v>
      </c>
      <c r="W3" s="432" t="s">
        <v>196</v>
      </c>
      <c r="X3" s="432"/>
      <c r="Y3" s="432"/>
      <c r="Z3" s="432"/>
      <c r="AA3" s="432" t="s">
        <v>197</v>
      </c>
      <c r="AB3" s="432"/>
      <c r="AC3" s="432"/>
      <c r="AD3" s="432"/>
      <c r="AE3" s="432" t="s">
        <v>198</v>
      </c>
      <c r="AF3" s="433" t="s">
        <v>199</v>
      </c>
      <c r="AG3" s="432" t="s">
        <v>196</v>
      </c>
      <c r="AH3" s="432"/>
      <c r="AI3" s="432"/>
      <c r="AJ3" s="432"/>
      <c r="AK3" s="432" t="s">
        <v>197</v>
      </c>
      <c r="AL3" s="432"/>
      <c r="AM3" s="432"/>
      <c r="AN3" s="432"/>
      <c r="AO3" s="432" t="s">
        <v>198</v>
      </c>
      <c r="AP3" s="433" t="s">
        <v>199</v>
      </c>
      <c r="AQ3" s="432" t="s">
        <v>196</v>
      </c>
      <c r="AR3" s="432"/>
      <c r="AS3" s="432"/>
      <c r="AT3" s="432"/>
      <c r="AU3" s="432" t="s">
        <v>197</v>
      </c>
      <c r="AV3" s="432"/>
      <c r="AW3" s="432"/>
      <c r="AX3" s="432"/>
      <c r="AY3" s="432" t="s">
        <v>198</v>
      </c>
      <c r="AZ3" s="433" t="s">
        <v>199</v>
      </c>
      <c r="BA3" s="432" t="s">
        <v>196</v>
      </c>
      <c r="BB3" s="432"/>
      <c r="BC3" s="432"/>
      <c r="BD3" s="432"/>
      <c r="BE3" s="432" t="s">
        <v>197</v>
      </c>
      <c r="BF3" s="432"/>
      <c r="BG3" s="432"/>
      <c r="BH3" s="432"/>
      <c r="BI3" s="432" t="s">
        <v>198</v>
      </c>
      <c r="BJ3" s="433" t="s">
        <v>199</v>
      </c>
      <c r="BK3" s="437" t="s">
        <v>68</v>
      </c>
      <c r="BL3" s="435" t="s">
        <v>69</v>
      </c>
      <c r="BM3" s="435" t="s">
        <v>72</v>
      </c>
      <c r="BN3" s="436" t="s">
        <v>219</v>
      </c>
      <c r="BO3" s="432" t="s">
        <v>220</v>
      </c>
      <c r="BP3" s="433" t="s">
        <v>221</v>
      </c>
      <c r="BQ3" s="433" t="s">
        <v>222</v>
      </c>
      <c r="BR3" s="439" t="s">
        <v>223</v>
      </c>
      <c r="BS3" s="440"/>
      <c r="BT3" s="441"/>
      <c r="BU3" s="441"/>
      <c r="BV3" s="442"/>
      <c r="BW3" s="443" t="s">
        <v>68</v>
      </c>
      <c r="BX3" s="436" t="s">
        <v>69</v>
      </c>
      <c r="BY3" s="436" t="s">
        <v>72</v>
      </c>
      <c r="BZ3" s="436" t="s">
        <v>219</v>
      </c>
      <c r="CA3" s="432" t="s">
        <v>224</v>
      </c>
      <c r="CB3" s="444" t="s">
        <v>199</v>
      </c>
      <c r="CC3" s="443" t="s">
        <v>68</v>
      </c>
      <c r="CD3" s="436" t="s">
        <v>69</v>
      </c>
      <c r="CE3" s="436" t="s">
        <v>72</v>
      </c>
      <c r="CF3" s="436" t="s">
        <v>219</v>
      </c>
      <c r="CG3" s="432" t="s">
        <v>224</v>
      </c>
    </row>
    <row r="4" spans="1:85" s="278" customFormat="1" ht="54" customHeight="1" x14ac:dyDescent="0.25">
      <c r="A4" s="429"/>
      <c r="B4" s="429"/>
      <c r="C4" s="273" t="s">
        <v>68</v>
      </c>
      <c r="D4" s="274" t="s">
        <v>69</v>
      </c>
      <c r="E4" s="274" t="s">
        <v>72</v>
      </c>
      <c r="F4" s="274" t="s">
        <v>202</v>
      </c>
      <c r="G4" s="273" t="s">
        <v>68</v>
      </c>
      <c r="H4" s="274" t="s">
        <v>69</v>
      </c>
      <c r="I4" s="274" t="s">
        <v>72</v>
      </c>
      <c r="J4" s="274" t="s">
        <v>202</v>
      </c>
      <c r="K4" s="432"/>
      <c r="L4" s="433"/>
      <c r="M4" s="273" t="s">
        <v>68</v>
      </c>
      <c r="N4" s="274" t="s">
        <v>69</v>
      </c>
      <c r="O4" s="274" t="s">
        <v>72</v>
      </c>
      <c r="P4" s="274" t="s">
        <v>202</v>
      </c>
      <c r="Q4" s="273" t="s">
        <v>68</v>
      </c>
      <c r="R4" s="274" t="s">
        <v>69</v>
      </c>
      <c r="S4" s="274" t="s">
        <v>72</v>
      </c>
      <c r="T4" s="274" t="s">
        <v>202</v>
      </c>
      <c r="U4" s="432"/>
      <c r="V4" s="433"/>
      <c r="W4" s="273" t="s">
        <v>68</v>
      </c>
      <c r="X4" s="274" t="s">
        <v>69</v>
      </c>
      <c r="Y4" s="274" t="s">
        <v>72</v>
      </c>
      <c r="Z4" s="274" t="s">
        <v>202</v>
      </c>
      <c r="AA4" s="273" t="s">
        <v>68</v>
      </c>
      <c r="AB4" s="274" t="s">
        <v>69</v>
      </c>
      <c r="AC4" s="274" t="s">
        <v>72</v>
      </c>
      <c r="AD4" s="274" t="s">
        <v>202</v>
      </c>
      <c r="AE4" s="432"/>
      <c r="AF4" s="433"/>
      <c r="AG4" s="273" t="s">
        <v>68</v>
      </c>
      <c r="AH4" s="274" t="s">
        <v>69</v>
      </c>
      <c r="AI4" s="274" t="s">
        <v>72</v>
      </c>
      <c r="AJ4" s="274" t="s">
        <v>202</v>
      </c>
      <c r="AK4" s="273" t="s">
        <v>68</v>
      </c>
      <c r="AL4" s="274" t="s">
        <v>69</v>
      </c>
      <c r="AM4" s="274" t="s">
        <v>72</v>
      </c>
      <c r="AN4" s="274" t="s">
        <v>202</v>
      </c>
      <c r="AO4" s="432"/>
      <c r="AP4" s="433"/>
      <c r="AQ4" s="273" t="s">
        <v>68</v>
      </c>
      <c r="AR4" s="274" t="s">
        <v>69</v>
      </c>
      <c r="AS4" s="274" t="s">
        <v>72</v>
      </c>
      <c r="AT4" s="274" t="s">
        <v>202</v>
      </c>
      <c r="AU4" s="273" t="s">
        <v>68</v>
      </c>
      <c r="AV4" s="274" t="s">
        <v>69</v>
      </c>
      <c r="AW4" s="274" t="s">
        <v>72</v>
      </c>
      <c r="AX4" s="274" t="s">
        <v>202</v>
      </c>
      <c r="AY4" s="432"/>
      <c r="AZ4" s="433"/>
      <c r="BA4" s="273" t="s">
        <v>68</v>
      </c>
      <c r="BB4" s="274" t="s">
        <v>69</v>
      </c>
      <c r="BC4" s="274" t="s">
        <v>72</v>
      </c>
      <c r="BD4" s="274" t="s">
        <v>202</v>
      </c>
      <c r="BE4" s="273" t="s">
        <v>68</v>
      </c>
      <c r="BF4" s="274" t="s">
        <v>69</v>
      </c>
      <c r="BG4" s="274" t="s">
        <v>72</v>
      </c>
      <c r="BH4" s="274" t="s">
        <v>202</v>
      </c>
      <c r="BI4" s="432"/>
      <c r="BJ4" s="433"/>
      <c r="BK4" s="437"/>
      <c r="BL4" s="435"/>
      <c r="BM4" s="435"/>
      <c r="BN4" s="436"/>
      <c r="BO4" s="432"/>
      <c r="BP4" s="433"/>
      <c r="BQ4" s="433"/>
      <c r="BR4" s="275" t="s">
        <v>225</v>
      </c>
      <c r="BS4" s="275" t="s">
        <v>226</v>
      </c>
      <c r="BT4" s="276"/>
      <c r="BU4" s="277" t="s">
        <v>227</v>
      </c>
      <c r="BV4" s="277" t="s">
        <v>228</v>
      </c>
      <c r="BW4" s="443"/>
      <c r="BX4" s="436"/>
      <c r="BY4" s="436"/>
      <c r="BZ4" s="436"/>
      <c r="CA4" s="432"/>
      <c r="CB4" s="444"/>
      <c r="CC4" s="443"/>
      <c r="CD4" s="436"/>
      <c r="CE4" s="436"/>
      <c r="CF4" s="436"/>
      <c r="CG4" s="432"/>
    </row>
    <row r="5" spans="1:85" s="287" customFormat="1" ht="13.2" customHeight="1" x14ac:dyDescent="0.25">
      <c r="A5" s="279"/>
      <c r="B5" s="279">
        <v>12</v>
      </c>
      <c r="C5" s="280">
        <f>'[3]Нормативы ООУ'!D474</f>
        <v>2910</v>
      </c>
      <c r="D5" s="280">
        <f>'[3]Нормативы ООУ'!E474</f>
        <v>4637</v>
      </c>
      <c r="E5" s="280">
        <f>'[3]Нормативы ООУ'!F474</f>
        <v>5694</v>
      </c>
      <c r="F5" s="280">
        <f>'[3]Нормативы ООУ'!G474</f>
        <v>6055</v>
      </c>
      <c r="G5" s="280">
        <f>'[3]Нормативы ООУ'!H474</f>
        <v>4074</v>
      </c>
      <c r="H5" s="280">
        <f>'[3]Нормативы ООУ'!I474</f>
        <v>5962</v>
      </c>
      <c r="I5" s="280">
        <f>'[3]Нормативы ООУ'!J474</f>
        <v>7233</v>
      </c>
      <c r="J5" s="280">
        <f>'[3]Нормативы ООУ'!K474</f>
        <v>7691</v>
      </c>
      <c r="K5" s="280"/>
      <c r="L5" s="280"/>
      <c r="M5" s="280">
        <f>'[3]Нормативы ООУ'!D480</f>
        <v>3737</v>
      </c>
      <c r="N5" s="280">
        <f>'[3]Нормативы ООУ'!E480</f>
        <v>5932</v>
      </c>
      <c r="O5" s="280">
        <f>'[3]Нормативы ООУ'!F480</f>
        <v>7308</v>
      </c>
      <c r="P5" s="280">
        <f>'[3]Нормативы ООУ'!G480</f>
        <v>7770</v>
      </c>
      <c r="Q5" s="280">
        <f>'[3]Нормативы ООУ'!H480</f>
        <v>5232</v>
      </c>
      <c r="R5" s="280">
        <f>'[3]Нормативы ООУ'!I480</f>
        <v>7627</v>
      </c>
      <c r="S5" s="280">
        <f>'[3]Нормативы ООУ'!J480</f>
        <v>9283</v>
      </c>
      <c r="T5" s="280">
        <f>'[3]Нормативы ООУ'!K480</f>
        <v>9870</v>
      </c>
      <c r="U5" s="280"/>
      <c r="V5" s="280"/>
      <c r="W5" s="280">
        <f>'[3]Нормативы ООУ'!D475</f>
        <v>3124</v>
      </c>
      <c r="X5" s="280">
        <f>'[3]Нормативы ООУ'!E475</f>
        <v>4983</v>
      </c>
      <c r="Y5" s="280">
        <f>'[3]Нормативы ООУ'!F475</f>
        <v>6667</v>
      </c>
      <c r="Z5" s="280">
        <f>'[3]Нормативы ООУ'!G475</f>
        <v>6686</v>
      </c>
      <c r="AA5" s="280">
        <f>'[3]Нормативы ООУ'!H475</f>
        <v>4374</v>
      </c>
      <c r="AB5" s="280">
        <f>'[3]Нормативы ООУ'!I475</f>
        <v>6407</v>
      </c>
      <c r="AC5" s="280">
        <f>'[3]Нормативы ООУ'!J475</f>
        <v>8469</v>
      </c>
      <c r="AD5" s="280">
        <f>'[3]Нормативы ООУ'!K475</f>
        <v>8493</v>
      </c>
      <c r="AE5" s="280"/>
      <c r="AF5" s="280"/>
      <c r="AG5" s="281">
        <f>'[3]Нормативы ООУ'!D495</f>
        <v>3340</v>
      </c>
      <c r="AH5" s="281">
        <f>'[3]Нормативы ООУ'!E495</f>
        <v>5384</v>
      </c>
      <c r="AI5" s="281">
        <f>'[3]Нормативы ООУ'!F495</f>
        <v>6579</v>
      </c>
      <c r="AJ5" s="281">
        <f>'[3]Нормативы ООУ'!G495</f>
        <v>0</v>
      </c>
      <c r="AK5" s="281">
        <f>'[3]Нормативы ООУ'!H495</f>
        <v>4696</v>
      </c>
      <c r="AL5" s="281">
        <f>'[3]Нормативы ООУ'!I495</f>
        <v>6922</v>
      </c>
      <c r="AM5" s="281">
        <f>'[3]Нормативы ООУ'!J495</f>
        <v>8357</v>
      </c>
      <c r="AN5" s="281">
        <f>'[3]Нормативы ООУ'!K495</f>
        <v>0</v>
      </c>
      <c r="AO5" s="280"/>
      <c r="AP5" s="280"/>
      <c r="AQ5" s="281">
        <f>'[3]Нормативы ООУ'!D496</f>
        <v>4135</v>
      </c>
      <c r="AR5" s="281">
        <f>'[3]Нормативы ООУ'!E496</f>
        <v>6666</v>
      </c>
      <c r="AS5" s="281">
        <f>'[3]Нормативы ООУ'!F496</f>
        <v>8142</v>
      </c>
      <c r="AT5" s="281">
        <f>'[3]Нормативы ООУ'!G496</f>
        <v>0</v>
      </c>
      <c r="AU5" s="281">
        <f>'[3]Нормативы ООУ'!H496</f>
        <v>5815</v>
      </c>
      <c r="AV5" s="281">
        <f>'[3]Нормативы ООУ'!I496</f>
        <v>8570</v>
      </c>
      <c r="AW5" s="281">
        <f>'[3]Нормативы ООУ'!J496</f>
        <v>10343</v>
      </c>
      <c r="AX5" s="281">
        <f>'[3]Нормативы ООУ'!K496</f>
        <v>0</v>
      </c>
      <c r="AY5" s="280"/>
      <c r="AZ5" s="280"/>
      <c r="BA5" s="281">
        <f>'[3]Нормативы ООУ'!D515</f>
        <v>9333</v>
      </c>
      <c r="BB5" s="281">
        <f>'[3]Нормативы ООУ'!E515</f>
        <v>13451</v>
      </c>
      <c r="BC5" s="281">
        <f>'[3]Нормативы ООУ'!F515</f>
        <v>14602</v>
      </c>
      <c r="BD5" s="281">
        <f>'[3]Нормативы ООУ'!G515</f>
        <v>0</v>
      </c>
      <c r="BE5" s="281">
        <f>'[3]Нормативы ООУ'!H515</f>
        <v>13475</v>
      </c>
      <c r="BF5" s="281">
        <f>'[3]Нормативы ООУ'!I515</f>
        <v>17728</v>
      </c>
      <c r="BG5" s="281">
        <f>'[3]Нормативы ООУ'!J515</f>
        <v>18891</v>
      </c>
      <c r="BH5" s="281">
        <f>'[3]Нормативы ООУ'!K515</f>
        <v>0</v>
      </c>
      <c r="BI5" s="280"/>
      <c r="BJ5" s="280"/>
      <c r="BK5" s="282"/>
      <c r="BL5" s="282"/>
      <c r="BM5" s="282"/>
      <c r="BN5" s="282"/>
      <c r="BO5" s="282"/>
      <c r="BP5" s="283"/>
      <c r="BQ5" s="283"/>
      <c r="BR5" s="283"/>
      <c r="BS5" s="283"/>
      <c r="BT5" s="284"/>
      <c r="BU5" s="284"/>
      <c r="BV5" s="284"/>
      <c r="BW5" s="285"/>
      <c r="BX5" s="285"/>
      <c r="BY5" s="285"/>
      <c r="BZ5" s="285"/>
      <c r="CA5" s="285"/>
      <c r="CB5" s="286"/>
    </row>
    <row r="6" spans="1:85" s="287" customFormat="1" x14ac:dyDescent="0.25">
      <c r="A6" s="288">
        <v>1</v>
      </c>
      <c r="B6" s="289" t="s">
        <v>229</v>
      </c>
      <c r="C6" s="290"/>
      <c r="D6" s="290"/>
      <c r="E6" s="290"/>
      <c r="F6" s="290"/>
      <c r="G6" s="290">
        <v>40</v>
      </c>
      <c r="H6" s="290">
        <v>17</v>
      </c>
      <c r="I6" s="290">
        <v>14</v>
      </c>
      <c r="J6" s="290"/>
      <c r="K6" s="291">
        <f>SUM(C6:J6)</f>
        <v>71</v>
      </c>
      <c r="L6" s="280">
        <f>(C6*C$5+D6*D$5+E6*E$5+F6*F$5+G6*G$5+H6*H$5+I6*I$5+J6*J$5)*12</f>
        <v>4386912</v>
      </c>
      <c r="M6" s="290"/>
      <c r="N6" s="290"/>
      <c r="O6" s="290"/>
      <c r="P6" s="290"/>
      <c r="Q6" s="290"/>
      <c r="R6" s="290"/>
      <c r="S6" s="290"/>
      <c r="T6" s="290"/>
      <c r="U6" s="291">
        <f>SUM(M6:T6)</f>
        <v>0</v>
      </c>
      <c r="V6" s="280">
        <f>(M6*M$5+N6*N$5+O6*O$5+P6*P$5+Q6*Q$5+R6*R$5+S6*S$5+T6*T$5)*12</f>
        <v>0</v>
      </c>
      <c r="W6" s="292"/>
      <c r="X6" s="292"/>
      <c r="Y6" s="292"/>
      <c r="Z6" s="292"/>
      <c r="AA6" s="292"/>
      <c r="AB6" s="280">
        <v>43</v>
      </c>
      <c r="AC6" s="292"/>
      <c r="AD6" s="292"/>
      <c r="AE6" s="291">
        <f>SUM(W6:AD6)</f>
        <v>43</v>
      </c>
      <c r="AF6" s="280">
        <f>(W6*W$5+X6*X$5+Y6*Y$5+Z6*Z$5+AA6*AA$5+AB6*AB$5+AC6*AC$5+AD6*AD$5)*12</f>
        <v>3306012</v>
      </c>
      <c r="AG6" s="281"/>
      <c r="AH6" s="281"/>
      <c r="AI6" s="281"/>
      <c r="AJ6" s="281"/>
      <c r="AK6" s="281"/>
      <c r="AL6" s="281"/>
      <c r="AM6" s="281"/>
      <c r="AN6" s="281"/>
      <c r="AO6" s="291">
        <f>SUM(AG6:AN6)</f>
        <v>0</v>
      </c>
      <c r="AP6" s="280">
        <f>(AG6*AG$5+AH6*AH$5+AI6*AI$5+AJ6*AJ$5+AK6*AK$5+AL6*AL$5+AM6*AM$5+AN6*AN$5)*12</f>
        <v>0</v>
      </c>
      <c r="AQ6" s="281"/>
      <c r="AR6" s="281"/>
      <c r="AS6" s="281"/>
      <c r="AT6" s="281"/>
      <c r="AU6" s="281"/>
      <c r="AV6" s="281"/>
      <c r="AW6" s="281"/>
      <c r="AX6" s="281"/>
      <c r="AY6" s="291">
        <f>SUM(AQ6:AX6)</f>
        <v>0</v>
      </c>
      <c r="AZ6" s="280">
        <f>(AQ6*AQ$5+AR6*AR$5+AS6*AS$5+AT6*AT$5+AU6*AU$5+AV6*AV$5+AW6*AW$5+AX6*AX$5)*12</f>
        <v>0</v>
      </c>
      <c r="BA6" s="281"/>
      <c r="BB6" s="281"/>
      <c r="BC6" s="281"/>
      <c r="BD6" s="281"/>
      <c r="BE6" s="281"/>
      <c r="BF6" s="281"/>
      <c r="BG6" s="281"/>
      <c r="BH6" s="281"/>
      <c r="BI6" s="291">
        <f>SUM(BA6:BH6)</f>
        <v>0</v>
      </c>
      <c r="BJ6" s="280">
        <f>(BA6*BA$5+BB6*BB$5+BC6*BC$5+BD6*BD$5+BE6*BE$5+BF6*BF$5+BG6*BG$5+BH6*BH$5)*12</f>
        <v>0</v>
      </c>
      <c r="BK6" s="280">
        <f>C6+W6+G6+AA6+AU6+AQ6+AG6+AK6+BA6+BE6+M6+Q6</f>
        <v>40</v>
      </c>
      <c r="BL6" s="280">
        <f>D6+X6+H6+AB6+AV6+AR6+AH6+AL6+BB6+BF6+N6+R6</f>
        <v>60</v>
      </c>
      <c r="BM6" s="280">
        <f>E6+Y6+I6+AC6+AW6+AS6+AI6+AM6+BC6+BG6+O6+S6</f>
        <v>14</v>
      </c>
      <c r="BN6" s="280">
        <f>F6+Z6+J6+AD6+AX6+AT6+AJ6+AN6+BD6+BH6+P6+T6</f>
        <v>0</v>
      </c>
      <c r="BO6" s="280">
        <f>BK6+BL6+BM6+BN6</f>
        <v>114</v>
      </c>
      <c r="BP6" s="280">
        <f>ROUND(L6+AF6+AZ6+AP6+BJ6,-2)</f>
        <v>7692900</v>
      </c>
      <c r="BQ6" s="280">
        <v>6761500</v>
      </c>
      <c r="BR6" s="280">
        <f t="shared" ref="BR6:BR13" si="0">ROUND($BR$2*BP6,-2)</f>
        <v>7462900</v>
      </c>
      <c r="BS6" s="280">
        <f>BP6-BR6</f>
        <v>230000</v>
      </c>
      <c r="BT6" s="284">
        <f t="shared" ref="BT6:BT14" si="1">BP6/BO6</f>
        <v>67481.578947368427</v>
      </c>
      <c r="BU6" s="284">
        <f t="shared" ref="BU6:BU14" si="2">BR6/BT6</f>
        <v>110.59166244199196</v>
      </c>
      <c r="BV6" s="284">
        <f t="shared" ref="BV6:BV14" si="3">BO6-BU6</f>
        <v>3.4083375580080428</v>
      </c>
      <c r="BW6" s="293">
        <v>40</v>
      </c>
      <c r="BX6" s="293">
        <v>60</v>
      </c>
      <c r="BY6" s="293">
        <v>14</v>
      </c>
      <c r="BZ6" s="293">
        <v>0</v>
      </c>
      <c r="CA6" s="280">
        <f>BX6+BY6+BZ6+BW6</f>
        <v>114</v>
      </c>
      <c r="CB6" s="293">
        <v>7395400</v>
      </c>
      <c r="CC6" s="280">
        <f t="shared" ref="CC6:CF14" si="4">BK6-BW6</f>
        <v>0</v>
      </c>
      <c r="CD6" s="280">
        <f t="shared" si="4"/>
        <v>0</v>
      </c>
      <c r="CE6" s="280">
        <f t="shared" si="4"/>
        <v>0</v>
      </c>
      <c r="CF6" s="280">
        <f t="shared" si="4"/>
        <v>0</v>
      </c>
      <c r="CG6" s="280">
        <f>CD6+CE6+CF6+CC6</f>
        <v>0</v>
      </c>
    </row>
    <row r="7" spans="1:85" s="287" customFormat="1" x14ac:dyDescent="0.25">
      <c r="A7" s="288">
        <v>2</v>
      </c>
      <c r="B7" s="288" t="s">
        <v>230</v>
      </c>
      <c r="C7" s="290"/>
      <c r="D7" s="290"/>
      <c r="E7" s="290"/>
      <c r="F7" s="290"/>
      <c r="G7" s="290"/>
      <c r="H7" s="290"/>
      <c r="I7" s="290"/>
      <c r="J7" s="290"/>
      <c r="K7" s="291">
        <f t="shared" ref="K7:K14" si="5">SUM(C7:J7)</f>
        <v>0</v>
      </c>
      <c r="L7" s="280">
        <f t="shared" ref="L7:L14" si="6">(C7*C$5+D7*D$5+E7*E$5+F7*F$5+G7*G$5+H7*H$5+I7*I$5+J7*J$5)*12</f>
        <v>0</v>
      </c>
      <c r="M7" s="290"/>
      <c r="N7" s="290"/>
      <c r="O7" s="290"/>
      <c r="P7" s="290"/>
      <c r="Q7" s="290">
        <v>24</v>
      </c>
      <c r="R7" s="290">
        <v>47</v>
      </c>
      <c r="S7" s="290">
        <v>10</v>
      </c>
      <c r="T7" s="290"/>
      <c r="U7" s="291">
        <f t="shared" ref="U7:U14" si="7">SUM(M7:T7)</f>
        <v>81</v>
      </c>
      <c r="V7" s="280">
        <f t="shared" ref="V7:V14" si="8">(M7*M$5+N7*N$5+O7*O$5+P7*P$5+Q7*Q$5+R7*R$5+S7*S$5+T7*T$5)*12</f>
        <v>6922404</v>
      </c>
      <c r="W7" s="280"/>
      <c r="X7" s="280"/>
      <c r="Y7" s="280"/>
      <c r="Z7" s="280"/>
      <c r="AA7" s="280"/>
      <c r="AB7" s="280"/>
      <c r="AC7" s="280"/>
      <c r="AD7" s="280"/>
      <c r="AE7" s="291">
        <f t="shared" ref="AE7:AE14" si="9">SUM(W7:AD7)</f>
        <v>0</v>
      </c>
      <c r="AF7" s="280">
        <f t="shared" ref="AF7:AF14" si="10">(W7*W$5+X7*X$5+Y7*Y$5+Z7*Z$5+AA7*AA$5+AB7*AB$5+AC7*AC$5+AD7*AD$5)*12</f>
        <v>0</v>
      </c>
      <c r="AG7" s="280"/>
      <c r="AH7" s="280"/>
      <c r="AI7" s="280"/>
      <c r="AJ7" s="280"/>
      <c r="AK7" s="280"/>
      <c r="AL7" s="280"/>
      <c r="AM7" s="280"/>
      <c r="AN7" s="280"/>
      <c r="AO7" s="291">
        <f t="shared" ref="AO7:AO14" si="11">SUM(AG7:AN7)</f>
        <v>0</v>
      </c>
      <c r="AP7" s="280">
        <f t="shared" ref="AP7:AP14" si="12">(AG7*AG$5+AH7*AH$5+AI7*AI$5+AJ7*AJ$5+AK7*AK$5+AL7*AL$5+AM7*AM$5+AN7*AN$5)*12</f>
        <v>0</v>
      </c>
      <c r="AQ7" s="280"/>
      <c r="AR7" s="280"/>
      <c r="AS7" s="280"/>
      <c r="AT7" s="280"/>
      <c r="AU7" s="280"/>
      <c r="AV7" s="280"/>
      <c r="AW7" s="280"/>
      <c r="AX7" s="280"/>
      <c r="AY7" s="291">
        <f t="shared" ref="AY7:AY14" si="13">SUM(AQ7:AX7)</f>
        <v>0</v>
      </c>
      <c r="AZ7" s="280">
        <f t="shared" ref="AZ7:AZ14" si="14">(AQ7*AQ$5+AR7*AR$5+AS7*AS$5+AT7*AT$5+AU7*AU$5+AV7*AV$5+AW7*AW$5+AX7*AX$5)*12</f>
        <v>0</v>
      </c>
      <c r="BA7" s="280"/>
      <c r="BB7" s="280"/>
      <c r="BC7" s="280"/>
      <c r="BD7" s="280"/>
      <c r="BE7" s="280"/>
      <c r="BF7" s="280"/>
      <c r="BG7" s="280"/>
      <c r="BH7" s="280"/>
      <c r="BI7" s="291">
        <f t="shared" ref="BI7:BI14" si="15">SUM(BA7:BH7)</f>
        <v>0</v>
      </c>
      <c r="BJ7" s="280">
        <f t="shared" ref="BJ7:BJ14" si="16">(BA7*BA$5+BB7*BB$5+BC7*BC$5+BD7*BD$5+BE7*BE$5+BF7*BF$5+BG7*BG$5+BH7*BH$5)*12</f>
        <v>0</v>
      </c>
      <c r="BK7" s="280">
        <f>C7+W7+G7+AA7+AU7+AQ7+AG7+AK7+BA7+BE7+M7+Q7</f>
        <v>24</v>
      </c>
      <c r="BL7" s="280">
        <f t="shared" ref="BL7:BN14" si="17">D7+X7+H7+AB7+AV7+AR7+AH7+AL7+BB7+BF7+N7+R7</f>
        <v>47</v>
      </c>
      <c r="BM7" s="280">
        <f t="shared" si="17"/>
        <v>10</v>
      </c>
      <c r="BN7" s="280">
        <f t="shared" si="17"/>
        <v>0</v>
      </c>
      <c r="BO7" s="280">
        <f t="shared" ref="BO7:BO14" si="18">BK7+BL7+BM7+BN7</f>
        <v>81</v>
      </c>
      <c r="BP7" s="280">
        <f>ROUND(L7+AF7+AZ7+AP7+BJ7+V7,-2)</f>
        <v>6922400</v>
      </c>
      <c r="BQ7" s="280">
        <v>6083500</v>
      </c>
      <c r="BR7" s="280">
        <f t="shared" si="0"/>
        <v>6715400</v>
      </c>
      <c r="BS7" s="280">
        <f t="shared" ref="BS7:BS14" si="19">BP7-BR7</f>
        <v>207000</v>
      </c>
      <c r="BT7" s="284">
        <f t="shared" si="1"/>
        <v>85461.728395061727</v>
      </c>
      <c r="BU7" s="284">
        <f t="shared" si="2"/>
        <v>78.57786316884318</v>
      </c>
      <c r="BV7" s="284">
        <f t="shared" si="3"/>
        <v>2.4221368311568199</v>
      </c>
      <c r="BW7" s="293">
        <v>24</v>
      </c>
      <c r="BX7" s="293">
        <v>47</v>
      </c>
      <c r="BY7" s="293">
        <v>10</v>
      </c>
      <c r="BZ7" s="293">
        <v>0</v>
      </c>
      <c r="CA7" s="280">
        <f t="shared" ref="CA7:CA14" si="20">BX7+BY7+BZ7+BW7</f>
        <v>81</v>
      </c>
      <c r="CB7" s="293">
        <v>6653900</v>
      </c>
      <c r="CC7" s="280">
        <f t="shared" si="4"/>
        <v>0</v>
      </c>
      <c r="CD7" s="280">
        <f t="shared" si="4"/>
        <v>0</v>
      </c>
      <c r="CE7" s="280">
        <f t="shared" si="4"/>
        <v>0</v>
      </c>
      <c r="CF7" s="280">
        <f t="shared" si="4"/>
        <v>0</v>
      </c>
      <c r="CG7" s="280">
        <f t="shared" ref="CG7:CG14" si="21">CD7+CE7+CF7+CC7</f>
        <v>0</v>
      </c>
    </row>
    <row r="8" spans="1:85" s="287" customFormat="1" ht="26.4" x14ac:dyDescent="0.25">
      <c r="A8" s="288">
        <v>3</v>
      </c>
      <c r="B8" s="288" t="s">
        <v>231</v>
      </c>
      <c r="C8" s="290"/>
      <c r="D8" s="290"/>
      <c r="E8" s="290"/>
      <c r="F8" s="290"/>
      <c r="G8" s="290">
        <v>60</v>
      </c>
      <c r="H8" s="290"/>
      <c r="I8" s="290"/>
      <c r="J8" s="290"/>
      <c r="K8" s="291">
        <f t="shared" si="5"/>
        <v>60</v>
      </c>
      <c r="L8" s="280">
        <f t="shared" si="6"/>
        <v>2933280</v>
      </c>
      <c r="M8" s="290"/>
      <c r="N8" s="290"/>
      <c r="O8" s="290"/>
      <c r="P8" s="290"/>
      <c r="Q8" s="290"/>
      <c r="R8" s="290"/>
      <c r="S8" s="290"/>
      <c r="T8" s="290"/>
      <c r="U8" s="291">
        <f t="shared" si="7"/>
        <v>0</v>
      </c>
      <c r="V8" s="280">
        <f t="shared" si="8"/>
        <v>0</v>
      </c>
      <c r="W8" s="280"/>
      <c r="X8" s="280"/>
      <c r="Y8" s="280"/>
      <c r="Z8" s="280">
        <v>25</v>
      </c>
      <c r="AA8" s="280"/>
      <c r="AB8" s="280">
        <v>64</v>
      </c>
      <c r="AC8" s="280"/>
      <c r="AD8" s="280"/>
      <c r="AE8" s="291">
        <f t="shared" si="9"/>
        <v>89</v>
      </c>
      <c r="AF8" s="280">
        <f t="shared" si="10"/>
        <v>6926376</v>
      </c>
      <c r="AG8" s="280"/>
      <c r="AH8" s="280"/>
      <c r="AI8" s="280"/>
      <c r="AJ8" s="280"/>
      <c r="AK8" s="280"/>
      <c r="AL8" s="280"/>
      <c r="AM8" s="280"/>
      <c r="AN8" s="280"/>
      <c r="AO8" s="291">
        <f t="shared" si="11"/>
        <v>0</v>
      </c>
      <c r="AP8" s="280">
        <f t="shared" si="12"/>
        <v>0</v>
      </c>
      <c r="AQ8" s="280"/>
      <c r="AR8" s="280"/>
      <c r="AS8" s="280"/>
      <c r="AT8" s="280"/>
      <c r="AU8" s="280"/>
      <c r="AV8" s="280"/>
      <c r="AW8" s="280"/>
      <c r="AX8" s="280"/>
      <c r="AY8" s="291">
        <f t="shared" si="13"/>
        <v>0</v>
      </c>
      <c r="AZ8" s="280">
        <f t="shared" si="14"/>
        <v>0</v>
      </c>
      <c r="BA8" s="280"/>
      <c r="BB8" s="280"/>
      <c r="BC8" s="280"/>
      <c r="BD8" s="280"/>
      <c r="BE8" s="280"/>
      <c r="BF8" s="280"/>
      <c r="BG8" s="280"/>
      <c r="BH8" s="280"/>
      <c r="BI8" s="291">
        <f t="shared" si="15"/>
        <v>0</v>
      </c>
      <c r="BJ8" s="280">
        <f t="shared" si="16"/>
        <v>0</v>
      </c>
      <c r="BK8" s="280">
        <f t="shared" ref="BK8:BK14" si="22">C8+W8+G8+AA8+AU8+AQ8+AG8+AK8+BA8+BE8+M8+Q8</f>
        <v>60</v>
      </c>
      <c r="BL8" s="280">
        <f t="shared" si="17"/>
        <v>64</v>
      </c>
      <c r="BM8" s="280">
        <f t="shared" si="17"/>
        <v>0</v>
      </c>
      <c r="BN8" s="280">
        <f t="shared" si="17"/>
        <v>25</v>
      </c>
      <c r="BO8" s="280">
        <f t="shared" si="18"/>
        <v>149</v>
      </c>
      <c r="BP8" s="280">
        <f t="shared" ref="BP8:BP14" si="23">ROUND(L8+AF8+AZ8+AP8+BJ8,-2)</f>
        <v>9859700</v>
      </c>
      <c r="BQ8" s="280">
        <v>7664200</v>
      </c>
      <c r="BR8" s="280">
        <f t="shared" si="0"/>
        <v>9564900</v>
      </c>
      <c r="BS8" s="280">
        <f t="shared" si="19"/>
        <v>294800</v>
      </c>
      <c r="BT8" s="284">
        <f t="shared" si="1"/>
        <v>66172.483221476505</v>
      </c>
      <c r="BU8" s="284">
        <f t="shared" si="2"/>
        <v>144.54497601346898</v>
      </c>
      <c r="BV8" s="284">
        <f t="shared" si="3"/>
        <v>4.4550239865310175</v>
      </c>
      <c r="BW8" s="293">
        <v>61</v>
      </c>
      <c r="BX8" s="293">
        <v>60</v>
      </c>
      <c r="BY8" s="293">
        <v>0</v>
      </c>
      <c r="BZ8" s="293">
        <v>17</v>
      </c>
      <c r="CA8" s="280">
        <f t="shared" si="20"/>
        <v>138</v>
      </c>
      <c r="CB8" s="293">
        <v>8382800</v>
      </c>
      <c r="CC8" s="280">
        <f t="shared" si="4"/>
        <v>-1</v>
      </c>
      <c r="CD8" s="280">
        <f t="shared" si="4"/>
        <v>4</v>
      </c>
      <c r="CE8" s="280">
        <f t="shared" si="4"/>
        <v>0</v>
      </c>
      <c r="CF8" s="280">
        <f t="shared" si="4"/>
        <v>8</v>
      </c>
      <c r="CG8" s="280">
        <f t="shared" si="21"/>
        <v>11</v>
      </c>
    </row>
    <row r="9" spans="1:85" s="287" customFormat="1" ht="39.6" x14ac:dyDescent="0.25">
      <c r="A9" s="288">
        <v>4</v>
      </c>
      <c r="B9" s="288" t="s">
        <v>232</v>
      </c>
      <c r="C9" s="290"/>
      <c r="D9" s="294"/>
      <c r="E9" s="294"/>
      <c r="F9" s="294"/>
      <c r="G9" s="294">
        <v>55</v>
      </c>
      <c r="H9" s="294"/>
      <c r="I9" s="294"/>
      <c r="J9" s="294"/>
      <c r="K9" s="291">
        <f t="shared" si="5"/>
        <v>55</v>
      </c>
      <c r="L9" s="280">
        <f t="shared" si="6"/>
        <v>2688840</v>
      </c>
      <c r="M9" s="290"/>
      <c r="N9" s="294"/>
      <c r="O9" s="294"/>
      <c r="P9" s="294"/>
      <c r="Q9" s="294"/>
      <c r="R9" s="294"/>
      <c r="S9" s="294"/>
      <c r="T9" s="294"/>
      <c r="U9" s="291">
        <f t="shared" si="7"/>
        <v>0</v>
      </c>
      <c r="V9" s="280">
        <f t="shared" si="8"/>
        <v>0</v>
      </c>
      <c r="W9" s="280"/>
      <c r="X9" s="280">
        <v>15</v>
      </c>
      <c r="Y9" s="280"/>
      <c r="Z9" s="280">
        <v>18</v>
      </c>
      <c r="AA9" s="280"/>
      <c r="AB9" s="280">
        <v>44</v>
      </c>
      <c r="AC9" s="280"/>
      <c r="AD9" s="280"/>
      <c r="AE9" s="291">
        <f t="shared" si="9"/>
        <v>77</v>
      </c>
      <c r="AF9" s="280">
        <f t="shared" si="10"/>
        <v>5724012</v>
      </c>
      <c r="AG9" s="280"/>
      <c r="AH9" s="280"/>
      <c r="AI9" s="280"/>
      <c r="AJ9" s="280"/>
      <c r="AK9" s="280"/>
      <c r="AL9" s="280"/>
      <c r="AM9" s="280"/>
      <c r="AN9" s="280"/>
      <c r="AO9" s="291">
        <f t="shared" si="11"/>
        <v>0</v>
      </c>
      <c r="AP9" s="280">
        <f t="shared" si="12"/>
        <v>0</v>
      </c>
      <c r="AQ9" s="280"/>
      <c r="AR9" s="280"/>
      <c r="AS9" s="280"/>
      <c r="AT9" s="280"/>
      <c r="AU9" s="280"/>
      <c r="AV9" s="280"/>
      <c r="AW9" s="280"/>
      <c r="AX9" s="280"/>
      <c r="AY9" s="291">
        <f t="shared" si="13"/>
        <v>0</v>
      </c>
      <c r="AZ9" s="280">
        <f t="shared" si="14"/>
        <v>0</v>
      </c>
      <c r="BA9" s="280"/>
      <c r="BB9" s="280"/>
      <c r="BC9" s="280"/>
      <c r="BD9" s="280"/>
      <c r="BE9" s="280"/>
      <c r="BF9" s="280"/>
      <c r="BG9" s="280"/>
      <c r="BH9" s="280"/>
      <c r="BI9" s="291">
        <f t="shared" si="15"/>
        <v>0</v>
      </c>
      <c r="BJ9" s="280">
        <f t="shared" si="16"/>
        <v>0</v>
      </c>
      <c r="BK9" s="280">
        <f t="shared" si="22"/>
        <v>55</v>
      </c>
      <c r="BL9" s="280">
        <f t="shared" si="17"/>
        <v>59</v>
      </c>
      <c r="BM9" s="280">
        <f t="shared" si="17"/>
        <v>0</v>
      </c>
      <c r="BN9" s="280">
        <f t="shared" si="17"/>
        <v>18</v>
      </c>
      <c r="BO9" s="280">
        <f t="shared" si="18"/>
        <v>132</v>
      </c>
      <c r="BP9" s="280">
        <f t="shared" si="23"/>
        <v>8412900</v>
      </c>
      <c r="BQ9" s="280">
        <v>7394400</v>
      </c>
      <c r="BR9" s="280">
        <f t="shared" si="0"/>
        <v>8161300</v>
      </c>
      <c r="BS9" s="280">
        <f t="shared" si="19"/>
        <v>251600</v>
      </c>
      <c r="BT9" s="284">
        <f t="shared" si="1"/>
        <v>63734.090909090912</v>
      </c>
      <c r="BU9" s="284">
        <f t="shared" si="2"/>
        <v>128.05234817958134</v>
      </c>
      <c r="BV9" s="284">
        <f t="shared" si="3"/>
        <v>3.9476518204186561</v>
      </c>
      <c r="BW9" s="293">
        <v>55</v>
      </c>
      <c r="BX9" s="293">
        <v>59</v>
      </c>
      <c r="BY9" s="293">
        <v>0</v>
      </c>
      <c r="BZ9" s="293">
        <v>18</v>
      </c>
      <c r="CA9" s="280">
        <f t="shared" si="20"/>
        <v>132</v>
      </c>
      <c r="CB9" s="293">
        <v>8087600</v>
      </c>
      <c r="CC9" s="280">
        <f t="shared" si="4"/>
        <v>0</v>
      </c>
      <c r="CD9" s="280">
        <f t="shared" si="4"/>
        <v>0</v>
      </c>
      <c r="CE9" s="280">
        <f t="shared" si="4"/>
        <v>0</v>
      </c>
      <c r="CF9" s="280">
        <f t="shared" si="4"/>
        <v>0</v>
      </c>
      <c r="CG9" s="280">
        <f t="shared" si="21"/>
        <v>0</v>
      </c>
    </row>
    <row r="10" spans="1:85" s="287" customFormat="1" ht="39.6" x14ac:dyDescent="0.25">
      <c r="A10" s="288">
        <v>5</v>
      </c>
      <c r="B10" s="288" t="s">
        <v>233</v>
      </c>
      <c r="C10" s="290"/>
      <c r="D10" s="294"/>
      <c r="E10" s="294"/>
      <c r="F10" s="294"/>
      <c r="G10" s="294">
        <v>41</v>
      </c>
      <c r="H10" s="294">
        <v>62</v>
      </c>
      <c r="I10" s="294">
        <v>9</v>
      </c>
      <c r="J10" s="294"/>
      <c r="K10" s="291">
        <f t="shared" si="5"/>
        <v>112</v>
      </c>
      <c r="L10" s="280">
        <f>(C10*C$5+D10*D$5+E10*E$5+F10*F$5+G10*G$5+H10*H$5+I10*I$5+J10*J$5)*12</f>
        <v>7221300</v>
      </c>
      <c r="M10" s="290"/>
      <c r="N10" s="294"/>
      <c r="O10" s="294"/>
      <c r="P10" s="294"/>
      <c r="Q10" s="294"/>
      <c r="R10" s="294"/>
      <c r="S10" s="294"/>
      <c r="T10" s="294"/>
      <c r="U10" s="291">
        <f t="shared" si="7"/>
        <v>0</v>
      </c>
      <c r="V10" s="280">
        <f t="shared" si="8"/>
        <v>0</v>
      </c>
      <c r="W10" s="280"/>
      <c r="X10" s="280"/>
      <c r="Y10" s="280"/>
      <c r="Z10" s="280"/>
      <c r="AA10" s="280"/>
      <c r="AB10" s="280"/>
      <c r="AC10" s="280"/>
      <c r="AD10" s="280"/>
      <c r="AE10" s="291">
        <f t="shared" si="9"/>
        <v>0</v>
      </c>
      <c r="AF10" s="280">
        <f t="shared" si="10"/>
        <v>0</v>
      </c>
      <c r="AG10" s="280"/>
      <c r="AH10" s="280"/>
      <c r="AI10" s="280"/>
      <c r="AJ10" s="280"/>
      <c r="AK10" s="280"/>
      <c r="AL10" s="280"/>
      <c r="AM10" s="280"/>
      <c r="AN10" s="280"/>
      <c r="AO10" s="291">
        <f t="shared" si="11"/>
        <v>0</v>
      </c>
      <c r="AP10" s="280">
        <f t="shared" si="12"/>
        <v>0</v>
      </c>
      <c r="AQ10" s="280"/>
      <c r="AR10" s="280"/>
      <c r="AS10" s="280"/>
      <c r="AT10" s="280"/>
      <c r="AU10" s="280"/>
      <c r="AV10" s="280"/>
      <c r="AW10" s="280"/>
      <c r="AX10" s="280"/>
      <c r="AY10" s="291">
        <f t="shared" si="13"/>
        <v>0</v>
      </c>
      <c r="AZ10" s="280">
        <f t="shared" si="14"/>
        <v>0</v>
      </c>
      <c r="BA10" s="280"/>
      <c r="BB10" s="280"/>
      <c r="BC10" s="280"/>
      <c r="BD10" s="280"/>
      <c r="BE10" s="280"/>
      <c r="BF10" s="280"/>
      <c r="BG10" s="280"/>
      <c r="BH10" s="280"/>
      <c r="BI10" s="291">
        <f t="shared" si="15"/>
        <v>0</v>
      </c>
      <c r="BJ10" s="280">
        <f t="shared" si="16"/>
        <v>0</v>
      </c>
      <c r="BK10" s="280">
        <f t="shared" si="22"/>
        <v>41</v>
      </c>
      <c r="BL10" s="280">
        <f t="shared" si="17"/>
        <v>62</v>
      </c>
      <c r="BM10" s="280">
        <f t="shared" si="17"/>
        <v>9</v>
      </c>
      <c r="BN10" s="280">
        <f t="shared" si="17"/>
        <v>0</v>
      </c>
      <c r="BO10" s="280">
        <f t="shared" si="18"/>
        <v>112</v>
      </c>
      <c r="BP10" s="280">
        <f t="shared" si="23"/>
        <v>7221300</v>
      </c>
      <c r="BQ10" s="280">
        <v>5778500</v>
      </c>
      <c r="BR10" s="280">
        <f t="shared" si="0"/>
        <v>7005400</v>
      </c>
      <c r="BS10" s="280">
        <f t="shared" si="19"/>
        <v>215900</v>
      </c>
      <c r="BT10" s="284">
        <f t="shared" si="1"/>
        <v>64475.892857142855</v>
      </c>
      <c r="BU10" s="284">
        <f t="shared" si="2"/>
        <v>108.65146164817969</v>
      </c>
      <c r="BV10" s="284">
        <f t="shared" si="3"/>
        <v>3.3485383518203093</v>
      </c>
      <c r="BW10" s="293">
        <v>42</v>
      </c>
      <c r="BX10" s="293">
        <v>51</v>
      </c>
      <c r="BY10" s="293">
        <v>12</v>
      </c>
      <c r="BZ10" s="293">
        <v>0</v>
      </c>
      <c r="CA10" s="280">
        <f t="shared" si="20"/>
        <v>105</v>
      </c>
      <c r="CB10" s="293">
        <v>6320300</v>
      </c>
      <c r="CC10" s="280">
        <f t="shared" si="4"/>
        <v>-1</v>
      </c>
      <c r="CD10" s="280">
        <f t="shared" si="4"/>
        <v>11</v>
      </c>
      <c r="CE10" s="280">
        <f t="shared" si="4"/>
        <v>-3</v>
      </c>
      <c r="CF10" s="280">
        <f t="shared" si="4"/>
        <v>0</v>
      </c>
      <c r="CG10" s="280">
        <f t="shared" si="21"/>
        <v>7</v>
      </c>
    </row>
    <row r="11" spans="1:85" s="287" customFormat="1" ht="39.6" x14ac:dyDescent="0.25">
      <c r="A11" s="288">
        <v>6</v>
      </c>
      <c r="B11" s="288" t="s">
        <v>234</v>
      </c>
      <c r="C11" s="290"/>
      <c r="D11" s="290"/>
      <c r="E11" s="290">
        <v>11</v>
      </c>
      <c r="F11" s="290"/>
      <c r="G11" s="290">
        <v>46</v>
      </c>
      <c r="H11" s="290">
        <v>51</v>
      </c>
      <c r="I11" s="290"/>
      <c r="J11" s="290">
        <v>13</v>
      </c>
      <c r="K11" s="291">
        <f t="shared" si="5"/>
        <v>121</v>
      </c>
      <c r="L11" s="280">
        <f>(C11*C$5+D11*D$5+E11*E$5+F11*F$5+G11*G$5+H11*H$5+I11*I$5+J11*J$5)*12</f>
        <v>7848996</v>
      </c>
      <c r="M11" s="290"/>
      <c r="N11" s="290"/>
      <c r="O11" s="290"/>
      <c r="P11" s="290"/>
      <c r="Q11" s="290"/>
      <c r="R11" s="290"/>
      <c r="S11" s="290"/>
      <c r="T11" s="290"/>
      <c r="U11" s="291">
        <f t="shared" si="7"/>
        <v>0</v>
      </c>
      <c r="V11" s="280">
        <f t="shared" si="8"/>
        <v>0</v>
      </c>
      <c r="W11" s="280"/>
      <c r="X11" s="280"/>
      <c r="Y11" s="280"/>
      <c r="Z11" s="280"/>
      <c r="AA11" s="280"/>
      <c r="AB11" s="280"/>
      <c r="AC11" s="280"/>
      <c r="AD11" s="280"/>
      <c r="AE11" s="291">
        <f t="shared" si="9"/>
        <v>0</v>
      </c>
      <c r="AF11" s="280">
        <f t="shared" si="10"/>
        <v>0</v>
      </c>
      <c r="AG11" s="280"/>
      <c r="AH11" s="280"/>
      <c r="AI11" s="280"/>
      <c r="AJ11" s="280"/>
      <c r="AK11" s="280"/>
      <c r="AL11" s="280"/>
      <c r="AM11" s="280"/>
      <c r="AN11" s="280"/>
      <c r="AO11" s="291">
        <f t="shared" si="11"/>
        <v>0</v>
      </c>
      <c r="AP11" s="280">
        <f t="shared" si="12"/>
        <v>0</v>
      </c>
      <c r="AQ11" s="280"/>
      <c r="AR11" s="280"/>
      <c r="AS11" s="280"/>
      <c r="AT11" s="280"/>
      <c r="AU11" s="280"/>
      <c r="AV11" s="280"/>
      <c r="AW11" s="280"/>
      <c r="AX11" s="280"/>
      <c r="AY11" s="291">
        <f t="shared" si="13"/>
        <v>0</v>
      </c>
      <c r="AZ11" s="280">
        <f t="shared" si="14"/>
        <v>0</v>
      </c>
      <c r="BA11" s="280"/>
      <c r="BB11" s="280"/>
      <c r="BC11" s="280"/>
      <c r="BD11" s="280"/>
      <c r="BE11" s="280"/>
      <c r="BF11" s="280"/>
      <c r="BG11" s="280"/>
      <c r="BH11" s="280"/>
      <c r="BI11" s="291">
        <f t="shared" si="15"/>
        <v>0</v>
      </c>
      <c r="BJ11" s="280">
        <f t="shared" si="16"/>
        <v>0</v>
      </c>
      <c r="BK11" s="280">
        <f t="shared" si="22"/>
        <v>46</v>
      </c>
      <c r="BL11" s="280">
        <f t="shared" si="17"/>
        <v>51</v>
      </c>
      <c r="BM11" s="280">
        <f t="shared" si="17"/>
        <v>11</v>
      </c>
      <c r="BN11" s="280">
        <f t="shared" si="17"/>
        <v>13</v>
      </c>
      <c r="BO11" s="280">
        <f t="shared" si="18"/>
        <v>121</v>
      </c>
      <c r="BP11" s="280">
        <f t="shared" si="23"/>
        <v>7849000</v>
      </c>
      <c r="BQ11" s="280">
        <v>6898600</v>
      </c>
      <c r="BR11" s="280">
        <f t="shared" si="0"/>
        <v>7614300</v>
      </c>
      <c r="BS11" s="280">
        <f t="shared" si="19"/>
        <v>234700</v>
      </c>
      <c r="BT11" s="284">
        <f t="shared" si="1"/>
        <v>64867.768595041322</v>
      </c>
      <c r="BU11" s="284">
        <f t="shared" si="2"/>
        <v>117.38187030194929</v>
      </c>
      <c r="BV11" s="284">
        <f t="shared" si="3"/>
        <v>3.6181296980507085</v>
      </c>
      <c r="BW11" s="293">
        <v>46</v>
      </c>
      <c r="BX11" s="293">
        <v>51</v>
      </c>
      <c r="BY11" s="293">
        <v>11</v>
      </c>
      <c r="BZ11" s="293">
        <v>13</v>
      </c>
      <c r="CA11" s="280">
        <f t="shared" si="20"/>
        <v>121</v>
      </c>
      <c r="CB11" s="293">
        <v>7545400</v>
      </c>
      <c r="CC11" s="280">
        <f t="shared" si="4"/>
        <v>0</v>
      </c>
      <c r="CD11" s="280">
        <f t="shared" si="4"/>
        <v>0</v>
      </c>
      <c r="CE11" s="280">
        <f t="shared" si="4"/>
        <v>0</v>
      </c>
      <c r="CF11" s="280">
        <f t="shared" si="4"/>
        <v>0</v>
      </c>
      <c r="CG11" s="280">
        <f t="shared" si="21"/>
        <v>0</v>
      </c>
    </row>
    <row r="12" spans="1:85" s="287" customFormat="1" x14ac:dyDescent="0.25">
      <c r="A12" s="288">
        <v>7</v>
      </c>
      <c r="B12" s="289" t="s">
        <v>235</v>
      </c>
      <c r="C12" s="290"/>
      <c r="D12" s="294"/>
      <c r="E12" s="294"/>
      <c r="F12" s="294"/>
      <c r="G12" s="294">
        <v>24</v>
      </c>
      <c r="H12" s="294">
        <v>30</v>
      </c>
      <c r="I12" s="294"/>
      <c r="J12" s="294"/>
      <c r="K12" s="291">
        <f t="shared" si="5"/>
        <v>54</v>
      </c>
      <c r="L12" s="280">
        <f t="shared" si="6"/>
        <v>3319632</v>
      </c>
      <c r="M12" s="290"/>
      <c r="N12" s="294"/>
      <c r="O12" s="294"/>
      <c r="P12" s="294"/>
      <c r="Q12" s="294"/>
      <c r="R12" s="294"/>
      <c r="S12" s="294"/>
      <c r="T12" s="294"/>
      <c r="U12" s="291">
        <f t="shared" si="7"/>
        <v>0</v>
      </c>
      <c r="V12" s="280">
        <f t="shared" si="8"/>
        <v>0</v>
      </c>
      <c r="W12" s="280"/>
      <c r="X12" s="280"/>
      <c r="Y12" s="280"/>
      <c r="Z12" s="280"/>
      <c r="AA12" s="280"/>
      <c r="AB12" s="280"/>
      <c r="AC12" s="280"/>
      <c r="AD12" s="280"/>
      <c r="AE12" s="291">
        <f t="shared" si="9"/>
        <v>0</v>
      </c>
      <c r="AF12" s="280">
        <f t="shared" si="10"/>
        <v>0</v>
      </c>
      <c r="AG12" s="280"/>
      <c r="AH12" s="280"/>
      <c r="AI12" s="280"/>
      <c r="AJ12" s="280"/>
      <c r="AK12" s="280"/>
      <c r="AL12" s="280"/>
      <c r="AM12" s="280"/>
      <c r="AN12" s="280"/>
      <c r="AO12" s="291">
        <f t="shared" si="11"/>
        <v>0</v>
      </c>
      <c r="AP12" s="280">
        <f t="shared" si="12"/>
        <v>0</v>
      </c>
      <c r="AQ12" s="280"/>
      <c r="AR12" s="280"/>
      <c r="AS12" s="280"/>
      <c r="AT12" s="280"/>
      <c r="AU12" s="280"/>
      <c r="AV12" s="280"/>
      <c r="AW12" s="280"/>
      <c r="AX12" s="280"/>
      <c r="AY12" s="291">
        <f t="shared" si="13"/>
        <v>0</v>
      </c>
      <c r="AZ12" s="280">
        <f t="shared" si="14"/>
        <v>0</v>
      </c>
      <c r="BA12" s="280"/>
      <c r="BB12" s="280"/>
      <c r="BC12" s="280"/>
      <c r="BD12" s="280"/>
      <c r="BE12" s="280"/>
      <c r="BF12" s="280"/>
      <c r="BG12" s="280"/>
      <c r="BH12" s="280"/>
      <c r="BI12" s="291">
        <f t="shared" si="15"/>
        <v>0</v>
      </c>
      <c r="BJ12" s="280">
        <f t="shared" si="16"/>
        <v>0</v>
      </c>
      <c r="BK12" s="280">
        <f t="shared" si="22"/>
        <v>24</v>
      </c>
      <c r="BL12" s="280">
        <f t="shared" si="17"/>
        <v>30</v>
      </c>
      <c r="BM12" s="280">
        <f t="shared" si="17"/>
        <v>0</v>
      </c>
      <c r="BN12" s="280">
        <f t="shared" si="17"/>
        <v>0</v>
      </c>
      <c r="BO12" s="280">
        <f t="shared" si="18"/>
        <v>54</v>
      </c>
      <c r="BP12" s="280">
        <f t="shared" si="23"/>
        <v>3319600</v>
      </c>
      <c r="BQ12" s="280">
        <v>2917700</v>
      </c>
      <c r="BR12" s="280">
        <f t="shared" si="0"/>
        <v>3220300</v>
      </c>
      <c r="BS12" s="280">
        <f t="shared" si="19"/>
        <v>99300</v>
      </c>
      <c r="BT12" s="284">
        <f t="shared" si="1"/>
        <v>61474.074074074073</v>
      </c>
      <c r="BU12" s="284">
        <f t="shared" si="2"/>
        <v>52.384684901795396</v>
      </c>
      <c r="BV12" s="284">
        <f t="shared" si="3"/>
        <v>1.6153150982046043</v>
      </c>
      <c r="BW12" s="293">
        <v>24</v>
      </c>
      <c r="BX12" s="293">
        <v>30</v>
      </c>
      <c r="BY12" s="293">
        <v>0</v>
      </c>
      <c r="BZ12" s="293">
        <v>0</v>
      </c>
      <c r="CA12" s="280">
        <f t="shared" si="20"/>
        <v>54</v>
      </c>
      <c r="CB12" s="293">
        <v>3191300</v>
      </c>
      <c r="CC12" s="280">
        <f t="shared" si="4"/>
        <v>0</v>
      </c>
      <c r="CD12" s="280">
        <f t="shared" si="4"/>
        <v>0</v>
      </c>
      <c r="CE12" s="280">
        <f t="shared" si="4"/>
        <v>0</v>
      </c>
      <c r="CF12" s="280">
        <f t="shared" si="4"/>
        <v>0</v>
      </c>
      <c r="CG12" s="280">
        <f t="shared" si="21"/>
        <v>0</v>
      </c>
    </row>
    <row r="13" spans="1:85" s="287" customFormat="1" ht="52.8" x14ac:dyDescent="0.25">
      <c r="A13" s="288">
        <v>8</v>
      </c>
      <c r="B13" s="289" t="s">
        <v>236</v>
      </c>
      <c r="C13" s="290"/>
      <c r="D13" s="294"/>
      <c r="E13" s="294"/>
      <c r="F13" s="294"/>
      <c r="G13" s="294">
        <v>21</v>
      </c>
      <c r="H13" s="294">
        <v>25</v>
      </c>
      <c r="I13" s="294"/>
      <c r="J13" s="294"/>
      <c r="K13" s="291">
        <f t="shared" si="5"/>
        <v>46</v>
      </c>
      <c r="L13" s="280">
        <f t="shared" si="6"/>
        <v>2815248</v>
      </c>
      <c r="M13" s="290"/>
      <c r="N13" s="294"/>
      <c r="O13" s="294"/>
      <c r="P13" s="294"/>
      <c r="Q13" s="294"/>
      <c r="R13" s="294"/>
      <c r="S13" s="294"/>
      <c r="T13" s="294"/>
      <c r="U13" s="291">
        <f t="shared" si="7"/>
        <v>0</v>
      </c>
      <c r="V13" s="280">
        <f t="shared" si="8"/>
        <v>0</v>
      </c>
      <c r="W13" s="280"/>
      <c r="X13" s="280"/>
      <c r="Y13" s="280"/>
      <c r="Z13" s="280"/>
      <c r="AA13" s="280"/>
      <c r="AB13" s="280"/>
      <c r="AC13" s="280"/>
      <c r="AD13" s="280"/>
      <c r="AE13" s="291">
        <f t="shared" si="9"/>
        <v>0</v>
      </c>
      <c r="AF13" s="280">
        <f t="shared" si="10"/>
        <v>0</v>
      </c>
      <c r="AG13" s="280"/>
      <c r="AH13" s="280"/>
      <c r="AI13" s="280"/>
      <c r="AJ13" s="280"/>
      <c r="AK13" s="280"/>
      <c r="AL13" s="280"/>
      <c r="AM13" s="280"/>
      <c r="AN13" s="280"/>
      <c r="AO13" s="291">
        <f t="shared" si="11"/>
        <v>0</v>
      </c>
      <c r="AP13" s="280">
        <f t="shared" si="12"/>
        <v>0</v>
      </c>
      <c r="AQ13" s="280"/>
      <c r="AR13" s="280"/>
      <c r="AS13" s="280"/>
      <c r="AT13" s="280"/>
      <c r="AU13" s="280"/>
      <c r="AV13" s="280"/>
      <c r="AW13" s="280"/>
      <c r="AX13" s="280"/>
      <c r="AY13" s="291">
        <f t="shared" si="13"/>
        <v>0</v>
      </c>
      <c r="AZ13" s="280">
        <f t="shared" si="14"/>
        <v>0</v>
      </c>
      <c r="BA13" s="280"/>
      <c r="BB13" s="280"/>
      <c r="BC13" s="280"/>
      <c r="BD13" s="280"/>
      <c r="BE13" s="280"/>
      <c r="BF13" s="280"/>
      <c r="BG13" s="280"/>
      <c r="BH13" s="280"/>
      <c r="BI13" s="291">
        <f t="shared" si="15"/>
        <v>0</v>
      </c>
      <c r="BJ13" s="280">
        <f t="shared" si="16"/>
        <v>0</v>
      </c>
      <c r="BK13" s="280">
        <f t="shared" si="22"/>
        <v>21</v>
      </c>
      <c r="BL13" s="280">
        <f t="shared" si="17"/>
        <v>25</v>
      </c>
      <c r="BM13" s="280">
        <f t="shared" si="17"/>
        <v>0</v>
      </c>
      <c r="BN13" s="280">
        <f t="shared" si="17"/>
        <v>0</v>
      </c>
      <c r="BO13" s="280">
        <f t="shared" si="18"/>
        <v>46</v>
      </c>
      <c r="BP13" s="280">
        <f t="shared" si="23"/>
        <v>2815200</v>
      </c>
      <c r="BQ13" s="280">
        <v>2312000</v>
      </c>
      <c r="BR13" s="280">
        <f t="shared" si="0"/>
        <v>2731000</v>
      </c>
      <c r="BS13" s="280">
        <f t="shared" si="19"/>
        <v>84200</v>
      </c>
      <c r="BT13" s="284">
        <f t="shared" si="1"/>
        <v>61200</v>
      </c>
      <c r="BU13" s="284">
        <f t="shared" si="2"/>
        <v>44.624183006535951</v>
      </c>
      <c r="BV13" s="284">
        <f t="shared" si="3"/>
        <v>1.3758169934640492</v>
      </c>
      <c r="BW13" s="293">
        <v>26</v>
      </c>
      <c r="BX13" s="293">
        <v>19</v>
      </c>
      <c r="BY13" s="293">
        <v>0</v>
      </c>
      <c r="BZ13" s="293">
        <v>0</v>
      </c>
      <c r="CA13" s="280">
        <f t="shared" si="20"/>
        <v>45</v>
      </c>
      <c r="CB13" s="293">
        <v>2528800</v>
      </c>
      <c r="CC13" s="280">
        <f t="shared" si="4"/>
        <v>-5</v>
      </c>
      <c r="CD13" s="280">
        <f t="shared" si="4"/>
        <v>6</v>
      </c>
      <c r="CE13" s="280">
        <f t="shared" si="4"/>
        <v>0</v>
      </c>
      <c r="CF13" s="280">
        <f t="shared" si="4"/>
        <v>0</v>
      </c>
      <c r="CG13" s="280">
        <f t="shared" si="21"/>
        <v>1</v>
      </c>
    </row>
    <row r="14" spans="1:85" s="287" customFormat="1" ht="26.4" x14ac:dyDescent="0.25">
      <c r="A14" s="288">
        <v>9</v>
      </c>
      <c r="B14" s="289" t="s">
        <v>237</v>
      </c>
      <c r="C14" s="295"/>
      <c r="D14" s="294"/>
      <c r="E14" s="294"/>
      <c r="F14" s="294"/>
      <c r="G14" s="294">
        <v>71</v>
      </c>
      <c r="H14" s="294">
        <v>85</v>
      </c>
      <c r="I14" s="294">
        <v>32</v>
      </c>
      <c r="J14" s="294"/>
      <c r="K14" s="291">
        <f t="shared" si="5"/>
        <v>188</v>
      </c>
      <c r="L14" s="280">
        <f t="shared" si="6"/>
        <v>12329760</v>
      </c>
      <c r="M14" s="295"/>
      <c r="N14" s="294"/>
      <c r="O14" s="294"/>
      <c r="P14" s="294"/>
      <c r="Q14" s="294"/>
      <c r="R14" s="294"/>
      <c r="S14" s="294"/>
      <c r="T14" s="294"/>
      <c r="U14" s="291">
        <f t="shared" si="7"/>
        <v>0</v>
      </c>
      <c r="V14" s="280">
        <f t="shared" si="8"/>
        <v>0</v>
      </c>
      <c r="W14" s="280"/>
      <c r="X14" s="280"/>
      <c r="Y14" s="280"/>
      <c r="Z14" s="280"/>
      <c r="AA14" s="280"/>
      <c r="AB14" s="280"/>
      <c r="AC14" s="280"/>
      <c r="AD14" s="280"/>
      <c r="AE14" s="291">
        <f t="shared" si="9"/>
        <v>0</v>
      </c>
      <c r="AF14" s="280">
        <f t="shared" si="10"/>
        <v>0</v>
      </c>
      <c r="AG14" s="280"/>
      <c r="AH14" s="280"/>
      <c r="AI14" s="280"/>
      <c r="AJ14" s="280"/>
      <c r="AK14" s="280"/>
      <c r="AL14" s="280"/>
      <c r="AM14" s="280"/>
      <c r="AN14" s="280"/>
      <c r="AO14" s="291">
        <f t="shared" si="11"/>
        <v>0</v>
      </c>
      <c r="AP14" s="280">
        <f t="shared" si="12"/>
        <v>0</v>
      </c>
      <c r="AQ14" s="280"/>
      <c r="AR14" s="280"/>
      <c r="AS14" s="280"/>
      <c r="AT14" s="280"/>
      <c r="AU14" s="280"/>
      <c r="AV14" s="280"/>
      <c r="AW14" s="280"/>
      <c r="AX14" s="280"/>
      <c r="AY14" s="291">
        <f t="shared" si="13"/>
        <v>0</v>
      </c>
      <c r="AZ14" s="280">
        <f t="shared" si="14"/>
        <v>0</v>
      </c>
      <c r="BA14" s="280"/>
      <c r="BB14" s="280"/>
      <c r="BC14" s="280"/>
      <c r="BD14" s="280"/>
      <c r="BE14" s="280"/>
      <c r="BF14" s="280"/>
      <c r="BG14" s="280"/>
      <c r="BH14" s="280"/>
      <c r="BI14" s="291">
        <f t="shared" si="15"/>
        <v>0</v>
      </c>
      <c r="BJ14" s="280">
        <f t="shared" si="16"/>
        <v>0</v>
      </c>
      <c r="BK14" s="280">
        <f t="shared" si="22"/>
        <v>71</v>
      </c>
      <c r="BL14" s="280">
        <f t="shared" si="17"/>
        <v>85</v>
      </c>
      <c r="BM14" s="280">
        <f t="shared" si="17"/>
        <v>32</v>
      </c>
      <c r="BN14" s="280">
        <f t="shared" si="17"/>
        <v>0</v>
      </c>
      <c r="BO14" s="280">
        <f t="shared" si="18"/>
        <v>188</v>
      </c>
      <c r="BP14" s="280">
        <f t="shared" si="23"/>
        <v>12329800</v>
      </c>
      <c r="BQ14" s="280">
        <v>10836900</v>
      </c>
      <c r="BR14" s="280">
        <f>ROUND($BR$2*BP14,-2)+100</f>
        <v>11961200</v>
      </c>
      <c r="BS14" s="280">
        <f t="shared" si="19"/>
        <v>368600</v>
      </c>
      <c r="BT14" s="284">
        <f t="shared" si="1"/>
        <v>65584.042553191495</v>
      </c>
      <c r="BU14" s="284">
        <f t="shared" si="2"/>
        <v>182.37973040925237</v>
      </c>
      <c r="BV14" s="284">
        <f t="shared" si="3"/>
        <v>5.6202695907476254</v>
      </c>
      <c r="BW14" s="293">
        <v>71</v>
      </c>
      <c r="BX14" s="293">
        <v>85</v>
      </c>
      <c r="BY14" s="293">
        <v>32</v>
      </c>
      <c r="BZ14" s="293">
        <v>0</v>
      </c>
      <c r="CA14" s="280">
        <f t="shared" si="20"/>
        <v>188</v>
      </c>
      <c r="CB14" s="293">
        <v>11852900</v>
      </c>
      <c r="CC14" s="280">
        <f t="shared" si="4"/>
        <v>0</v>
      </c>
      <c r="CD14" s="280">
        <f t="shared" si="4"/>
        <v>0</v>
      </c>
      <c r="CE14" s="280">
        <f t="shared" si="4"/>
        <v>0</v>
      </c>
      <c r="CF14" s="280">
        <f t="shared" si="4"/>
        <v>0</v>
      </c>
      <c r="CG14" s="280">
        <f t="shared" si="21"/>
        <v>0</v>
      </c>
    </row>
    <row r="15" spans="1:85" s="300" customFormat="1" x14ac:dyDescent="0.25">
      <c r="A15" s="296"/>
      <c r="B15" s="296" t="s">
        <v>172</v>
      </c>
      <c r="C15" s="297">
        <f>SUM(C6:C14)</f>
        <v>0</v>
      </c>
      <c r="D15" s="297">
        <f t="shared" ref="D15:BO15" si="24">SUM(D6:D14)</f>
        <v>0</v>
      </c>
      <c r="E15" s="297">
        <f t="shared" si="24"/>
        <v>11</v>
      </c>
      <c r="F15" s="297">
        <f t="shared" si="24"/>
        <v>0</v>
      </c>
      <c r="G15" s="297">
        <f t="shared" si="24"/>
        <v>358</v>
      </c>
      <c r="H15" s="297">
        <f t="shared" si="24"/>
        <v>270</v>
      </c>
      <c r="I15" s="297">
        <f t="shared" si="24"/>
        <v>55</v>
      </c>
      <c r="J15" s="297">
        <f t="shared" si="24"/>
        <v>13</v>
      </c>
      <c r="K15" s="297">
        <f t="shared" si="24"/>
        <v>707</v>
      </c>
      <c r="L15" s="297">
        <f t="shared" si="24"/>
        <v>43543968</v>
      </c>
      <c r="M15" s="297">
        <f>SUM(M6:M14)</f>
        <v>0</v>
      </c>
      <c r="N15" s="297">
        <f t="shared" ref="N15:V15" si="25">SUM(N6:N14)</f>
        <v>0</v>
      </c>
      <c r="O15" s="297">
        <f t="shared" si="25"/>
        <v>0</v>
      </c>
      <c r="P15" s="297">
        <f t="shared" si="25"/>
        <v>0</v>
      </c>
      <c r="Q15" s="297">
        <f t="shared" si="25"/>
        <v>24</v>
      </c>
      <c r="R15" s="297">
        <f t="shared" si="25"/>
        <v>47</v>
      </c>
      <c r="S15" s="297">
        <f t="shared" si="25"/>
        <v>10</v>
      </c>
      <c r="T15" s="297">
        <f t="shared" si="25"/>
        <v>0</v>
      </c>
      <c r="U15" s="297">
        <f t="shared" si="25"/>
        <v>81</v>
      </c>
      <c r="V15" s="297">
        <f t="shared" si="25"/>
        <v>6922404</v>
      </c>
      <c r="W15" s="297">
        <f t="shared" si="24"/>
        <v>0</v>
      </c>
      <c r="X15" s="297">
        <f t="shared" si="24"/>
        <v>15</v>
      </c>
      <c r="Y15" s="297">
        <f t="shared" si="24"/>
        <v>0</v>
      </c>
      <c r="Z15" s="297">
        <f t="shared" si="24"/>
        <v>43</v>
      </c>
      <c r="AA15" s="297">
        <f t="shared" si="24"/>
        <v>0</v>
      </c>
      <c r="AB15" s="297">
        <f t="shared" si="24"/>
        <v>151</v>
      </c>
      <c r="AC15" s="297">
        <f t="shared" si="24"/>
        <v>0</v>
      </c>
      <c r="AD15" s="297">
        <f t="shared" si="24"/>
        <v>0</v>
      </c>
      <c r="AE15" s="297">
        <f t="shared" si="24"/>
        <v>209</v>
      </c>
      <c r="AF15" s="297">
        <f t="shared" si="24"/>
        <v>15956400</v>
      </c>
      <c r="AG15" s="297">
        <f t="shared" si="24"/>
        <v>0</v>
      </c>
      <c r="AH15" s="297">
        <f t="shared" si="24"/>
        <v>0</v>
      </c>
      <c r="AI15" s="297">
        <f t="shared" si="24"/>
        <v>0</v>
      </c>
      <c r="AJ15" s="297">
        <f t="shared" si="24"/>
        <v>0</v>
      </c>
      <c r="AK15" s="297">
        <f t="shared" si="24"/>
        <v>0</v>
      </c>
      <c r="AL15" s="297">
        <f t="shared" si="24"/>
        <v>0</v>
      </c>
      <c r="AM15" s="297">
        <f t="shared" si="24"/>
        <v>0</v>
      </c>
      <c r="AN15" s="297">
        <f t="shared" si="24"/>
        <v>0</v>
      </c>
      <c r="AO15" s="297">
        <f t="shared" si="24"/>
        <v>0</v>
      </c>
      <c r="AP15" s="297">
        <f t="shared" si="24"/>
        <v>0</v>
      </c>
      <c r="AQ15" s="297">
        <f t="shared" si="24"/>
        <v>0</v>
      </c>
      <c r="AR15" s="297">
        <f t="shared" si="24"/>
        <v>0</v>
      </c>
      <c r="AS15" s="297">
        <f t="shared" si="24"/>
        <v>0</v>
      </c>
      <c r="AT15" s="297">
        <f t="shared" si="24"/>
        <v>0</v>
      </c>
      <c r="AU15" s="297">
        <f t="shared" si="24"/>
        <v>0</v>
      </c>
      <c r="AV15" s="297">
        <f t="shared" si="24"/>
        <v>0</v>
      </c>
      <c r="AW15" s="297">
        <f t="shared" si="24"/>
        <v>0</v>
      </c>
      <c r="AX15" s="297">
        <f t="shared" si="24"/>
        <v>0</v>
      </c>
      <c r="AY15" s="297">
        <f t="shared" si="24"/>
        <v>0</v>
      </c>
      <c r="AZ15" s="297">
        <f t="shared" si="24"/>
        <v>0</v>
      </c>
      <c r="BA15" s="297">
        <f t="shared" si="24"/>
        <v>0</v>
      </c>
      <c r="BB15" s="297">
        <f t="shared" si="24"/>
        <v>0</v>
      </c>
      <c r="BC15" s="297">
        <f t="shared" si="24"/>
        <v>0</v>
      </c>
      <c r="BD15" s="297">
        <f t="shared" si="24"/>
        <v>0</v>
      </c>
      <c r="BE15" s="297">
        <f t="shared" si="24"/>
        <v>0</v>
      </c>
      <c r="BF15" s="297">
        <f t="shared" si="24"/>
        <v>0</v>
      </c>
      <c r="BG15" s="297">
        <f t="shared" si="24"/>
        <v>0</v>
      </c>
      <c r="BH15" s="297">
        <f t="shared" si="24"/>
        <v>0</v>
      </c>
      <c r="BI15" s="297">
        <f t="shared" si="24"/>
        <v>0</v>
      </c>
      <c r="BJ15" s="297">
        <f t="shared" si="24"/>
        <v>0</v>
      </c>
      <c r="BK15" s="297">
        <f t="shared" si="24"/>
        <v>382</v>
      </c>
      <c r="BL15" s="297">
        <f t="shared" si="24"/>
        <v>483</v>
      </c>
      <c r="BM15" s="297">
        <f t="shared" si="24"/>
        <v>76</v>
      </c>
      <c r="BN15" s="297">
        <f t="shared" si="24"/>
        <v>56</v>
      </c>
      <c r="BO15" s="297">
        <f t="shared" si="24"/>
        <v>997</v>
      </c>
      <c r="BP15" s="297">
        <f t="shared" ref="BP15:CG15" si="26">SUM(BP6:BP14)</f>
        <v>66422800</v>
      </c>
      <c r="BQ15" s="297">
        <f t="shared" si="26"/>
        <v>56647300</v>
      </c>
      <c r="BR15" s="297">
        <f t="shared" si="26"/>
        <v>64436700</v>
      </c>
      <c r="BS15" s="297">
        <f>SUM(BS6:BS14)</f>
        <v>1986100</v>
      </c>
      <c r="BT15" s="298"/>
      <c r="BU15" s="298">
        <f>SUM(BU5:BU14)</f>
        <v>967.18878007159822</v>
      </c>
      <c r="BV15" s="298">
        <f>SUM(BV5:BV14)</f>
        <v>29.811219928401833</v>
      </c>
      <c r="BW15" s="299">
        <f t="shared" si="26"/>
        <v>389</v>
      </c>
      <c r="BX15" s="299">
        <f t="shared" si="26"/>
        <v>462</v>
      </c>
      <c r="BY15" s="299">
        <f t="shared" si="26"/>
        <v>79</v>
      </c>
      <c r="BZ15" s="299">
        <f t="shared" si="26"/>
        <v>48</v>
      </c>
      <c r="CA15" s="299">
        <f t="shared" si="26"/>
        <v>978</v>
      </c>
      <c r="CB15" s="299">
        <f t="shared" si="26"/>
        <v>61958400</v>
      </c>
      <c r="CC15" s="299">
        <f t="shared" si="26"/>
        <v>-7</v>
      </c>
      <c r="CD15" s="299">
        <f t="shared" si="26"/>
        <v>21</v>
      </c>
      <c r="CE15" s="299">
        <f t="shared" si="26"/>
        <v>-3</v>
      </c>
      <c r="CF15" s="299">
        <f t="shared" si="26"/>
        <v>8</v>
      </c>
      <c r="CG15" s="299">
        <f t="shared" si="26"/>
        <v>19</v>
      </c>
    </row>
    <row r="16" spans="1:85" s="301" customFormat="1" x14ac:dyDescent="0.25">
      <c r="BO16" s="302">
        <f>BO15-CA15</f>
        <v>19</v>
      </c>
      <c r="BQ16" s="301">
        <f>ROUND(BQ15*1.04,-2)+5523400</f>
        <v>64436600</v>
      </c>
    </row>
    <row r="17" spans="69:69" s="301" customFormat="1" x14ac:dyDescent="0.25">
      <c r="BQ17" s="302">
        <f>BQ18-BR15</f>
        <v>0</v>
      </c>
    </row>
    <row r="18" spans="69:69" s="301" customFormat="1" x14ac:dyDescent="0.25">
      <c r="BQ18" s="301">
        <v>64436700</v>
      </c>
    </row>
    <row r="19" spans="69:69" s="303" customFormat="1" x14ac:dyDescent="0.25"/>
  </sheetData>
  <sheetProtection selectLockedCells="1" selectUnlockedCells="1"/>
  <mergeCells count="56">
    <mergeCell ref="C1:Q1"/>
    <mergeCell ref="CG3:CG4"/>
    <mergeCell ref="BR3:BV3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BQ3:BQ4"/>
    <mergeCell ref="AZ3:AZ4"/>
    <mergeCell ref="BA3:BD3"/>
    <mergeCell ref="BO3:BO4"/>
    <mergeCell ref="BP3:BP4"/>
    <mergeCell ref="BW2:CB2"/>
    <mergeCell ref="BE3:BH3"/>
    <mergeCell ref="BI3:BI4"/>
    <mergeCell ref="BJ3:BJ4"/>
    <mergeCell ref="BK3:BK4"/>
    <mergeCell ref="BL3:BL4"/>
    <mergeCell ref="CC2:CG2"/>
    <mergeCell ref="C3:F3"/>
    <mergeCell ref="G3:J3"/>
    <mergeCell ref="K3:K4"/>
    <mergeCell ref="L3:L4"/>
    <mergeCell ref="M3:P3"/>
    <mergeCell ref="Q3:T3"/>
    <mergeCell ref="U3:U4"/>
    <mergeCell ref="AY3:AY4"/>
    <mergeCell ref="V3:V4"/>
    <mergeCell ref="W3:Z3"/>
    <mergeCell ref="AA3:AD3"/>
    <mergeCell ref="AE3:AE4"/>
    <mergeCell ref="AF3:AF4"/>
    <mergeCell ref="AG3:AJ3"/>
    <mergeCell ref="BM3:BM4"/>
    <mergeCell ref="BK1:BP1"/>
    <mergeCell ref="A2:A4"/>
    <mergeCell ref="B2:B4"/>
    <mergeCell ref="C2:L2"/>
    <mergeCell ref="M2:V2"/>
    <mergeCell ref="W2:AF2"/>
    <mergeCell ref="AG2:AP2"/>
    <mergeCell ref="AQ2:AZ2"/>
    <mergeCell ref="BA2:BJ2"/>
    <mergeCell ref="BK2:BP2"/>
    <mergeCell ref="AK3:AN3"/>
    <mergeCell ref="AO3:AO4"/>
    <mergeCell ref="AP3:AP4"/>
    <mergeCell ref="AQ3:AT3"/>
    <mergeCell ref="AU3:AX3"/>
    <mergeCell ref="BN3:BN4"/>
  </mergeCells>
  <pageMargins left="0.23622047244094491" right="0.23622047244094491" top="0.74803149606299213" bottom="0.74803149606299213" header="0.51181102362204722" footer="0.51181102362204722"/>
  <pageSetup paperSize="9" scale="85" firstPageNumber="0" fitToWidth="0" orientation="landscape" horizontalDpi="300" verticalDpi="300" r:id="rId1"/>
  <headerFooter alignWithMargins="0">
    <oddHeader>&amp;RРасчеты на реализацию общего образования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Исходные для нормативов</vt:lpstr>
      <vt:lpstr>Нормативы </vt:lpstr>
      <vt:lpstr>Классное свод</vt:lpstr>
      <vt:lpstr>Классное руководство</vt:lpstr>
      <vt:lpstr>ООУ</vt:lpstr>
      <vt:lpstr>ОВЗ</vt:lpstr>
      <vt:lpstr>ЧООУ</vt:lpstr>
      <vt:lpstr>'Классное руководство'!Excel_BuiltIn__FilterDatabase</vt:lpstr>
      <vt:lpstr>'Нормативы '!Заголовки_для_печати</vt:lpstr>
      <vt:lpstr>ОВЗ!Заголовки_для_печати</vt:lpstr>
      <vt:lpstr>ООУ!Заголовки_для_печати</vt:lpstr>
      <vt:lpstr>ЧООУ!Заголовки_для_печати</vt:lpstr>
      <vt:lpstr>'Исходные для нормативов'!Область_печати</vt:lpstr>
      <vt:lpstr>'Классное руководство'!Область_печати</vt:lpstr>
      <vt:lpstr>'Классное свод'!Область_печати</vt:lpstr>
      <vt:lpstr>'Нормативы '!Область_печати</vt:lpstr>
      <vt:lpstr>ООУ!Область_печати</vt:lpstr>
      <vt:lpstr>ЧООУ!Область_печати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Юлия Васильевна</dc:creator>
  <cp:lastModifiedBy>Егорова Юлия Васильевна</cp:lastModifiedBy>
  <cp:lastPrinted>2019-08-06T18:10:21Z</cp:lastPrinted>
  <dcterms:created xsi:type="dcterms:W3CDTF">2019-08-06T17:28:56Z</dcterms:created>
  <dcterms:modified xsi:type="dcterms:W3CDTF">2019-08-06T18:10:24Z</dcterms:modified>
</cp:coreProperties>
</file>