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0" windowWidth="19155" windowHeight="8610"/>
  </bookViews>
  <sheets>
    <sheet name="2018 год" sheetId="1" r:id="rId1"/>
    <sheet name="Лист2" sheetId="2" r:id="rId2"/>
    <sheet name="Лист3" sheetId="3" r:id="rId3"/>
  </sheets>
  <definedNames>
    <definedName name="_xlnm.Print_Titles" localSheetId="0">'2018 год'!$4:$8</definedName>
  </definedNames>
  <calcPr calcId="145621"/>
</workbook>
</file>

<file path=xl/calcChain.xml><?xml version="1.0" encoding="utf-8"?>
<calcChain xmlns="http://schemas.openxmlformats.org/spreadsheetml/2006/main">
  <c r="F59" i="1" l="1"/>
  <c r="F65" i="1"/>
  <c r="F64" i="1"/>
  <c r="F62" i="1"/>
  <c r="F61" i="1"/>
  <c r="F54" i="1"/>
  <c r="F55" i="1"/>
  <c r="F56" i="1"/>
  <c r="F57" i="1"/>
  <c r="F58" i="1"/>
  <c r="F53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8" i="1"/>
  <c r="F16" i="1"/>
  <c r="F15" i="1"/>
  <c r="F11" i="1"/>
  <c r="F12" i="1"/>
  <c r="F13" i="1"/>
  <c r="F10" i="1"/>
  <c r="I63" i="1"/>
  <c r="J63" i="1"/>
  <c r="H63" i="1"/>
  <c r="D63" i="1"/>
  <c r="C63" i="1"/>
  <c r="F9" i="1" l="1"/>
  <c r="I67" i="1" l="1"/>
  <c r="I68" i="1" s="1"/>
  <c r="H67" i="1"/>
  <c r="H68" i="1" s="1"/>
  <c r="J68" i="1"/>
  <c r="G68" i="1"/>
  <c r="F68" i="1"/>
  <c r="D68" i="1"/>
  <c r="B68" i="1"/>
  <c r="E63" i="1" l="1"/>
  <c r="B63" i="1"/>
  <c r="I62" i="1"/>
  <c r="J62" i="1" s="1"/>
  <c r="J61" i="1"/>
  <c r="I60" i="1"/>
  <c r="H60" i="1"/>
  <c r="G60" i="1"/>
  <c r="F60" i="1"/>
  <c r="E60" i="1"/>
  <c r="D60" i="1"/>
  <c r="C60" i="1"/>
  <c r="F52" i="1"/>
  <c r="J52" i="1"/>
  <c r="I52" i="1"/>
  <c r="H52" i="1"/>
  <c r="G52" i="1"/>
  <c r="E52" i="1"/>
  <c r="D52" i="1"/>
  <c r="C52" i="1"/>
  <c r="B52" i="1"/>
  <c r="J17" i="1"/>
  <c r="I17" i="1"/>
  <c r="H17" i="1"/>
  <c r="G17" i="1"/>
  <c r="E17" i="1"/>
  <c r="D17" i="1"/>
  <c r="C17" i="1"/>
  <c r="B17" i="1"/>
  <c r="J16" i="1"/>
  <c r="J15" i="1"/>
  <c r="I14" i="1"/>
  <c r="H14" i="1"/>
  <c r="G14" i="1"/>
  <c r="E14" i="1"/>
  <c r="C14" i="1"/>
  <c r="B14" i="1"/>
  <c r="J13" i="1"/>
  <c r="J12" i="1"/>
  <c r="J11" i="1"/>
  <c r="J10" i="1"/>
  <c r="J9" i="1" s="1"/>
  <c r="I9" i="1"/>
  <c r="H9" i="1"/>
  <c r="G9" i="1"/>
  <c r="G66" i="1" s="1"/>
  <c r="E9" i="1"/>
  <c r="D9" i="1"/>
  <c r="C9" i="1"/>
  <c r="C66" i="1" s="1"/>
  <c r="B9" i="1"/>
  <c r="F63" i="1" l="1"/>
  <c r="J14" i="1"/>
  <c r="B66" i="1"/>
  <c r="E66" i="1"/>
  <c r="F17" i="1"/>
  <c r="J60" i="1"/>
  <c r="J66" i="1" s="1"/>
  <c r="I66" i="1"/>
  <c r="H66" i="1"/>
  <c r="D14" i="1" l="1"/>
  <c r="D66" i="1" s="1"/>
  <c r="F14" i="1"/>
  <c r="F66" i="1" s="1"/>
</calcChain>
</file>

<file path=xl/comments1.xml><?xml version="1.0" encoding="utf-8"?>
<comments xmlns="http://schemas.openxmlformats.org/spreadsheetml/2006/main">
  <authors>
    <author>.</author>
    <author>Salahudinov</author>
  </authors>
  <commentList>
    <comment ref="A11" authorId="0">
      <text>
        <r>
          <rPr>
            <b/>
            <sz val="9"/>
            <color indexed="81"/>
            <rFont val="Tahoma"/>
            <family val="2"/>
            <charset val="204"/>
          </rPr>
          <t>ЕГРЮЛ 27.06.2017 прекращено</t>
        </r>
      </text>
    </comment>
    <comment ref="A20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Ответ МИФНС 2011 г., что ликвидировано 30.05.1996 г.</t>
        </r>
      </text>
    </comment>
    <comment ref="A24" authorId="1">
      <text>
        <r>
          <rPr>
            <sz val="9"/>
            <color indexed="81"/>
            <rFont val="Tahoma"/>
            <family val="2"/>
            <charset val="204"/>
          </rPr>
          <t xml:space="preserve">По документам это СПК "Волошовский"!!!
СПК "ВОЛОШОВО" есть, но это не правопреемник!!!
Решение арбитражного суда о завершении конкурсного производства по делу А56-10756/2003 от 18.09.2003 г.
Определение от 22.05.2007 г.
Выписка из ЕГРЮЛ
ОГРН 1024701561411
</t>
        </r>
      </text>
    </comment>
    <comment ref="A25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Исключено из ЕГРЮЛ 03.11.2017
</t>
        </r>
      </text>
    </comment>
    <comment ref="A29" authorId="0">
      <text>
        <r>
          <rPr>
            <b/>
            <sz val="9"/>
            <color indexed="81"/>
            <rFont val="Tahoma"/>
            <family val="2"/>
            <charset val="204"/>
          </rPr>
          <t>ЕГРЮЛ 27.06.2017 прекращено</t>
        </r>
      </text>
    </comment>
    <comment ref="A32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Ответ МИФНС 2011 г. что сведений о регистрации в реестре нет.</t>
        </r>
      </text>
    </comment>
    <comment ref="A38" authorId="1">
      <text>
        <r>
          <rPr>
            <sz val="9"/>
            <color indexed="81"/>
            <rFont val="Tahoma"/>
            <family val="2"/>
            <charset val="204"/>
          </rPr>
          <t xml:space="preserve">Подлежит снятию с учета на основании письма ИФНС во Выборгскому р-ну ЛО от26.02.2016 г. №17-06/06098 + выписки из ЕГРИП 3054704038800208
</t>
        </r>
      </text>
    </comment>
    <comment ref="A42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письмо 2010 г. о прекращении дела о банкротстве</t>
        </r>
      </text>
    </comment>
    <comment ref="A43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Хомяков Ликвидирован
+ в ответе МИФНС 2011 нет.
</t>
        </r>
      </text>
    </comment>
    <comment ref="A44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По мнению ВИП их письма достаточно
</t>
        </r>
      </text>
    </comment>
    <comment ref="A46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Отписались, что была процедура банкротства и все!</t>
        </r>
      </text>
    </comment>
    <comment ref="A51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Из ответа МИФНС 2011 г. сведений нет.</t>
        </r>
      </text>
    </comment>
    <comment ref="A54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ЕГРЮЛ 27.06.2017 прекращено</t>
        </r>
      </text>
    </comment>
    <comment ref="A55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Есть ответ ФНС, что в1998 г. ликвидировано, ВИП считает, что списать можно
</t>
        </r>
      </text>
    </comment>
    <comment ref="A57" authorId="0">
      <text>
        <r>
          <rPr>
            <b/>
            <sz val="9"/>
            <color indexed="81"/>
            <rFont val="Tahoma"/>
            <family val="2"/>
            <charset val="204"/>
          </rPr>
          <t>письмо 2010 г. о прекращении дела о банкротстве</t>
        </r>
      </text>
    </comment>
    <comment ref="A6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ФССП - нет производства по делу - по мнению Пугачева - можно списать
</t>
        </r>
      </text>
    </comment>
    <comment ref="A62" authorId="0">
      <text>
        <r>
          <rPr>
            <b/>
            <sz val="9"/>
            <color indexed="81"/>
            <rFont val="Tahoma"/>
            <family val="2"/>
            <charset val="204"/>
          </rPr>
          <t>Погашение 
12.05.2017 № 65 АО Прогресс 24 000 руб
30/05/2017 № 75 24 000 р.
29/06/2017 #87 24 000
25/07.2017 # 105 24 000
30/08/2017 # 120 24 000
29</t>
        </r>
        <r>
          <rPr>
            <b/>
            <sz val="9"/>
            <color indexed="81"/>
            <rFont val="Tahoma"/>
            <family val="2"/>
            <charset val="204"/>
          </rPr>
          <t>/09/2017 # 136 24 000
30/10/2017 # 152 24 000
30/11/2017 № 171 24 000
27.12.2017 № 194 24 000
    02/2018 №          48 000
27/03/2018 u № 44         16 000
ПОГАШЕНО 28.03.2018 г.</t>
        </r>
      </text>
    </comment>
    <comment ref="I62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<sst xmlns="http://schemas.openxmlformats.org/spreadsheetml/2006/main" count="87" uniqueCount="80">
  <si>
    <t>ОТЧЕТ</t>
  </si>
  <si>
    <t xml:space="preserve">о предоставленных  юридическим лицам и муниципальным образованиям  за счет средств областного бюджета бюджетных кредитах (ссудах), их погашении и осуществлении платежей за пользование ими  </t>
  </si>
  <si>
    <t>Целевое назначение</t>
  </si>
  <si>
    <t>Остаток</t>
  </si>
  <si>
    <t>Кредит ( ссуда )</t>
  </si>
  <si>
    <t xml:space="preserve">                  Проценты за  пользование  кредитом (ссудой)</t>
  </si>
  <si>
    <t>кредита (ссуды)</t>
  </si>
  <si>
    <t xml:space="preserve"> </t>
  </si>
  <si>
    <t xml:space="preserve"> Выдано</t>
  </si>
  <si>
    <t>Погашено</t>
  </si>
  <si>
    <t>Снято с учета</t>
  </si>
  <si>
    <t xml:space="preserve">на </t>
  </si>
  <si>
    <t xml:space="preserve"> Задолженность</t>
  </si>
  <si>
    <t xml:space="preserve"> Начислено</t>
  </si>
  <si>
    <t xml:space="preserve"> Уплачено</t>
  </si>
  <si>
    <t xml:space="preserve"> 01.01.2018</t>
  </si>
  <si>
    <t xml:space="preserve"> в 2018 году</t>
  </si>
  <si>
    <t xml:space="preserve"> 01.01.2019</t>
  </si>
  <si>
    <t xml:space="preserve">Кредиты (ссуды) из средств Регионального продовольственного фонда </t>
  </si>
  <si>
    <t>ОАО "Волховский комбикормовый завод"</t>
  </si>
  <si>
    <t>АОЗТ "Дружба" (Гатчинский р-н)</t>
  </si>
  <si>
    <t>АО "Ленхлебопродукт"</t>
  </si>
  <si>
    <t>ОАО "Лен. обл. агентство по регулированию продовольственного рынка"</t>
  </si>
  <si>
    <t>Кредиты из средств Лизингового фонда</t>
  </si>
  <si>
    <t xml:space="preserve">НП "Союз фермеров Ленинградской области и Санкт-Петербурга" </t>
  </si>
  <si>
    <t xml:space="preserve">ОАО "Леноблагроснаб" </t>
  </si>
  <si>
    <t xml:space="preserve">Централизованные кредиты </t>
  </si>
  <si>
    <t xml:space="preserve">ЗАО "Авангард" </t>
  </si>
  <si>
    <t xml:space="preserve">ЗАО "Авлога"  </t>
  </si>
  <si>
    <t xml:space="preserve">Ф/Х "Агеева"  </t>
  </si>
  <si>
    <t xml:space="preserve">ОАО "Агро-Энерго" </t>
  </si>
  <si>
    <t xml:space="preserve">АОЗТ "П/ф Балтийская" </t>
  </si>
  <si>
    <t xml:space="preserve">ЗАО "Бугры"  </t>
  </si>
  <si>
    <t>СПК "Волошово"</t>
  </si>
  <si>
    <t xml:space="preserve">ГСП "Восход"        </t>
  </si>
  <si>
    <t xml:space="preserve">АОЗТ "Выборгское" </t>
  </si>
  <si>
    <t xml:space="preserve">АОЗТ "Горизонт" </t>
  </si>
  <si>
    <t xml:space="preserve">СПК "Джатиево"  </t>
  </si>
  <si>
    <t xml:space="preserve">СПК "Кондратьевский" </t>
  </si>
  <si>
    <t xml:space="preserve">ЗАО "Комсомольское" </t>
  </si>
  <si>
    <t xml:space="preserve">АОЗТ "Коробицино" </t>
  </si>
  <si>
    <t xml:space="preserve">ГУП ОПХ "Красная Славянка" </t>
  </si>
  <si>
    <t xml:space="preserve">ГУП "Красный Пахарь" </t>
  </si>
  <si>
    <t xml:space="preserve">ЗАО "П/ф Ломоносовская" </t>
  </si>
  <si>
    <t xml:space="preserve">ЗАО "Лотос-Агро" </t>
  </si>
  <si>
    <t xml:space="preserve">СА "Луч" </t>
  </si>
  <si>
    <t xml:space="preserve">Ф/Х "Наследник" </t>
  </si>
  <si>
    <t xml:space="preserve">АОЗТ "Новый свет"  </t>
  </si>
  <si>
    <t xml:space="preserve">ГОПХ "Память Ильича" </t>
  </si>
  <si>
    <t>ЗАО "Петродворцовое"</t>
  </si>
  <si>
    <t xml:space="preserve">ЗАО "Плодоягодное" </t>
  </si>
  <si>
    <t xml:space="preserve">Ф/Х "Поляны" </t>
  </si>
  <si>
    <t xml:space="preserve">Учхоз "Пушкинский" </t>
  </si>
  <si>
    <t xml:space="preserve">Ф/Х "Твердова" </t>
  </si>
  <si>
    <t xml:space="preserve">АОЗТ "Триумф" </t>
  </si>
  <si>
    <t xml:space="preserve">ЗАО "Ушаки"          </t>
  </si>
  <si>
    <t xml:space="preserve">ЗАО "Хваловское" </t>
  </si>
  <si>
    <t xml:space="preserve">ЗАО "Щеглово"  </t>
  </si>
  <si>
    <t xml:space="preserve">СПК "Шестаковский" </t>
  </si>
  <si>
    <t xml:space="preserve">Ф/Х "Юлия" </t>
  </si>
  <si>
    <t>АОЗТ " Дружба" (Гатчинский р-н)</t>
  </si>
  <si>
    <t>АОЗТ "Красные Зори"</t>
  </si>
  <si>
    <t xml:space="preserve">ЗАО "Плодоягодное " </t>
  </si>
  <si>
    <t xml:space="preserve">АОЗТ "Санда" </t>
  </si>
  <si>
    <t xml:space="preserve">Товарный кредит 1996 года (ГСМ) </t>
  </si>
  <si>
    <t xml:space="preserve">Прочие кредиты </t>
  </si>
  <si>
    <t>Крестьянское хоз-во Шеховцова</t>
  </si>
  <si>
    <t>АО "Радуга"</t>
  </si>
  <si>
    <t xml:space="preserve">Ссуды на топливо </t>
  </si>
  <si>
    <t>Спец.угольная комп."Инвестуголь"</t>
  </si>
  <si>
    <t>ЗАО "Сясьский ЦБК"</t>
  </si>
  <si>
    <t xml:space="preserve">          Итого</t>
  </si>
  <si>
    <t>Бюджетные кредиты МО для частичного покрытия дефицитов бюджетов местных бюджетов</t>
  </si>
  <si>
    <t>Итого бюджетные 
кредиты МО</t>
  </si>
  <si>
    <t xml:space="preserve"> Остаток по </t>
  </si>
  <si>
    <t xml:space="preserve"> или снято с учета процентов (штрафов)</t>
  </si>
  <si>
    <t xml:space="preserve"> процентов  (штрафов)</t>
  </si>
  <si>
    <t>процентам (штрафам) на 01.01.2019</t>
  </si>
  <si>
    <t xml:space="preserve"> по процентам (штрафам) на</t>
  </si>
  <si>
    <t>Товарные кредиты 1997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</si>
</sst>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6"/>
      <color rgb="FFFF0000"/>
      <name val="Arial CYR"/>
      <charset val="204"/>
    </font>
    <font>
      <sz val="10"/>
      <name val="Arial Cyr"/>
      <charset val="204"/>
    </font>
    <font>
      <b/>
      <sz val="12"/>
      <name val="Arial"/>
      <family val="2"/>
    </font>
    <font>
      <b/>
      <sz val="12"/>
      <name val="Arial"/>
      <family val="2"/>
      <charset val="204"/>
    </font>
    <font>
      <sz val="10"/>
      <name val="Arial"/>
      <family val="2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0" applyFont="1" applyFill="1" applyBorder="1" applyAlignment="1"/>
    <xf numFmtId="0" fontId="0" fillId="0" borderId="0" xfId="0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/>
    <xf numFmtId="0" fontId="5" fillId="0" borderId="0" xfId="0" applyFont="1" applyFill="1" applyAlignment="1"/>
    <xf numFmtId="0" fontId="6" fillId="0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0" borderId="1" xfId="0" applyFont="1" applyFill="1" applyBorder="1" applyAlignment="1">
      <alignment horizontal="center" vertical="distributed"/>
    </xf>
    <xf numFmtId="0" fontId="7" fillId="0" borderId="5" xfId="0" applyFon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Continuous" vertical="justify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Continuous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Continuous" vertical="top" wrapText="1"/>
    </xf>
    <xf numFmtId="0" fontId="6" fillId="2" borderId="11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14" fontId="6" fillId="2" borderId="7" xfId="0" applyNumberFormat="1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Continuous" vertical="top" wrapText="1"/>
    </xf>
    <xf numFmtId="0" fontId="6" fillId="0" borderId="13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top" wrapText="1"/>
    </xf>
    <xf numFmtId="4" fontId="7" fillId="2" borderId="8" xfId="0" applyNumberFormat="1" applyFont="1" applyFill="1" applyBorder="1" applyAlignment="1">
      <alignment vertical="top" wrapText="1"/>
    </xf>
    <xf numFmtId="4" fontId="10" fillId="2" borderId="15" xfId="1" applyNumberFormat="1" applyFont="1" applyFill="1" applyBorder="1" applyAlignment="1">
      <alignment horizontal="right" vertical="top"/>
    </xf>
    <xf numFmtId="0" fontId="0" fillId="2" borderId="16" xfId="0" applyFill="1" applyBorder="1" applyAlignment="1"/>
    <xf numFmtId="4" fontId="1" fillId="2" borderId="15" xfId="1" applyNumberFormat="1" applyFill="1" applyBorder="1" applyAlignment="1">
      <alignment horizontal="right"/>
    </xf>
    <xf numFmtId="4" fontId="0" fillId="2" borderId="15" xfId="0" applyNumberFormat="1" applyFill="1" applyBorder="1" applyAlignment="1">
      <alignment horizontal="right"/>
    </xf>
    <xf numFmtId="4" fontId="0" fillId="2" borderId="15" xfId="0" applyNumberFormat="1" applyFill="1" applyBorder="1" applyAlignment="1"/>
    <xf numFmtId="4" fontId="1" fillId="2" borderId="15" xfId="1" applyNumberFormat="1" applyFill="1" applyBorder="1" applyAlignment="1"/>
    <xf numFmtId="4" fontId="1" fillId="2" borderId="15" xfId="1" applyNumberFormat="1" applyFill="1" applyBorder="1" applyAlignment="1">
      <alignment horizontal="right" vertical="center"/>
    </xf>
    <xf numFmtId="4" fontId="1" fillId="2" borderId="15" xfId="1" applyNumberFormat="1" applyFill="1" applyBorder="1" applyAlignment="1">
      <alignment horizontal="right" vertical="top" wrapText="1"/>
    </xf>
    <xf numFmtId="4" fontId="0" fillId="2" borderId="15" xfId="0" applyNumberFormat="1" applyFill="1" applyBorder="1" applyAlignment="1">
      <alignment horizontal="right" vertical="center"/>
    </xf>
    <xf numFmtId="0" fontId="0" fillId="2" borderId="16" xfId="0" applyFill="1" applyBorder="1" applyAlignment="1">
      <alignment vertical="top" wrapText="1"/>
    </xf>
    <xf numFmtId="4" fontId="0" fillId="2" borderId="15" xfId="0" applyNumberFormat="1" applyFill="1" applyBorder="1" applyAlignment="1">
      <alignment horizontal="right" vertical="top" wrapText="1"/>
    </xf>
    <xf numFmtId="4" fontId="1" fillId="2" borderId="17" xfId="1" applyNumberFormat="1" applyFill="1" applyBorder="1" applyAlignment="1">
      <alignment horizontal="right" vertical="top" wrapText="1"/>
    </xf>
    <xf numFmtId="4" fontId="1" fillId="2" borderId="15" xfId="1" applyNumberFormat="1" applyFill="1" applyBorder="1" applyAlignment="1">
      <alignment vertical="top" wrapText="1"/>
    </xf>
    <xf numFmtId="4" fontId="7" fillId="2" borderId="10" xfId="0" applyNumberFormat="1" applyFont="1" applyFill="1" applyBorder="1" applyAlignment="1">
      <alignment vertical="top" wrapText="1"/>
    </xf>
    <xf numFmtId="4" fontId="10" fillId="2" borderId="14" xfId="1" applyNumberFormat="1" applyFont="1" applyFill="1" applyBorder="1" applyAlignment="1">
      <alignment vertical="top" wrapText="1"/>
    </xf>
    <xf numFmtId="4" fontId="11" fillId="2" borderId="14" xfId="0" applyNumberFormat="1" applyFont="1" applyFill="1" applyBorder="1" applyAlignment="1">
      <alignment vertical="top" wrapText="1"/>
    </xf>
    <xf numFmtId="0" fontId="0" fillId="2" borderId="16" xfId="0" applyFont="1" applyFill="1" applyBorder="1" applyAlignment="1">
      <alignment vertical="top" wrapText="1"/>
    </xf>
    <xf numFmtId="4" fontId="9" fillId="2" borderId="15" xfId="1" applyNumberFormat="1" applyFont="1" applyFill="1" applyBorder="1" applyAlignment="1">
      <alignment horizontal="center" vertical="top"/>
    </xf>
    <xf numFmtId="4" fontId="9" fillId="2" borderId="15" xfId="1" applyNumberFormat="1" applyFont="1" applyFill="1" applyBorder="1" applyAlignment="1">
      <alignment horizontal="right" vertical="top"/>
    </xf>
    <xf numFmtId="4" fontId="0" fillId="2" borderId="15" xfId="0" applyNumberFormat="1" applyFont="1" applyFill="1" applyBorder="1" applyAlignment="1">
      <alignment vertical="top"/>
    </xf>
    <xf numFmtId="4" fontId="9" fillId="2" borderId="15" xfId="1" applyNumberFormat="1" applyFont="1" applyFill="1" applyBorder="1" applyAlignment="1">
      <alignment vertical="top"/>
    </xf>
    <xf numFmtId="0" fontId="0" fillId="2" borderId="16" xfId="0" applyFont="1" applyFill="1" applyBorder="1" applyAlignment="1"/>
    <xf numFmtId="4" fontId="9" fillId="2" borderId="15" xfId="1" applyNumberFormat="1" applyFont="1" applyFill="1" applyBorder="1" applyAlignment="1">
      <alignment horizontal="right"/>
    </xf>
    <xf numFmtId="2" fontId="0" fillId="2" borderId="0" xfId="0" applyNumberFormat="1" applyFill="1" applyAlignment="1">
      <alignment vertical="top"/>
    </xf>
    <xf numFmtId="4" fontId="7" fillId="2" borderId="18" xfId="0" applyNumberFormat="1" applyFont="1" applyFill="1" applyBorder="1" applyAlignment="1">
      <alignment vertical="top" wrapText="1"/>
    </xf>
    <xf numFmtId="4" fontId="10" fillId="2" borderId="19" xfId="1" applyNumberFormat="1" applyFont="1" applyFill="1" applyBorder="1" applyAlignment="1">
      <alignment horizontal="right" vertical="top"/>
    </xf>
    <xf numFmtId="4" fontId="0" fillId="0" borderId="15" xfId="0" applyNumberFormat="1" applyFill="1" applyBorder="1" applyAlignment="1">
      <alignment horizontal="right"/>
    </xf>
    <xf numFmtId="4" fontId="0" fillId="0" borderId="15" xfId="0" applyNumberFormat="1" applyFill="1" applyBorder="1" applyAlignment="1"/>
    <xf numFmtId="4" fontId="1" fillId="0" borderId="15" xfId="1" applyNumberFormat="1" applyFill="1" applyBorder="1" applyAlignment="1"/>
    <xf numFmtId="0" fontId="12" fillId="0" borderId="16" xfId="0" applyFont="1" applyFill="1" applyBorder="1" applyAlignment="1"/>
    <xf numFmtId="4" fontId="0" fillId="2" borderId="15" xfId="0" applyNumberFormat="1" applyFont="1" applyFill="1" applyBorder="1" applyAlignment="1">
      <alignment horizontal="right"/>
    </xf>
    <xf numFmtId="4" fontId="9" fillId="2" borderId="15" xfId="1" applyNumberFormat="1" applyFont="1" applyFill="1" applyBorder="1" applyAlignment="1"/>
    <xf numFmtId="4" fontId="0" fillId="2" borderId="15" xfId="0" applyNumberFormat="1" applyFont="1" applyFill="1" applyBorder="1" applyAlignment="1"/>
    <xf numFmtId="4" fontId="7" fillId="0" borderId="8" xfId="0" applyNumberFormat="1" applyFont="1" applyFill="1" applyBorder="1" applyAlignment="1">
      <alignment vertical="top" wrapText="1"/>
    </xf>
    <xf numFmtId="4" fontId="10" fillId="0" borderId="21" xfId="1" applyNumberFormat="1" applyFont="1" applyFill="1" applyBorder="1" applyAlignment="1">
      <alignment horizontal="right"/>
    </xf>
    <xf numFmtId="4" fontId="10" fillId="0" borderId="21" xfId="1" applyNumberFormat="1" applyFont="1" applyFill="1" applyBorder="1" applyAlignment="1">
      <alignment horizontal="right" vertical="top"/>
    </xf>
    <xf numFmtId="4" fontId="9" fillId="0" borderId="15" xfId="1" applyNumberFormat="1" applyFont="1" applyFill="1" applyBorder="1" applyAlignment="1">
      <alignment horizontal="right"/>
    </xf>
    <xf numFmtId="4" fontId="7" fillId="0" borderId="22" xfId="0" applyNumberFormat="1" applyFont="1" applyFill="1" applyBorder="1" applyAlignment="1">
      <alignment vertical="top" wrapText="1"/>
    </xf>
    <xf numFmtId="4" fontId="10" fillId="0" borderId="20" xfId="0" applyNumberFormat="1" applyFont="1" applyFill="1" applyBorder="1" applyAlignment="1"/>
    <xf numFmtId="0" fontId="10" fillId="0" borderId="18" xfId="0" applyFont="1" applyFill="1" applyBorder="1" applyAlignment="1"/>
    <xf numFmtId="4" fontId="10" fillId="0" borderId="19" xfId="1" applyNumberFormat="1" applyFont="1" applyFill="1" applyBorder="1" applyAlignment="1">
      <alignment horizontal="right"/>
    </xf>
    <xf numFmtId="0" fontId="0" fillId="0" borderId="23" xfId="0" applyFill="1" applyBorder="1" applyAlignment="1"/>
    <xf numFmtId="4" fontId="1" fillId="0" borderId="17" xfId="1" applyNumberFormat="1" applyFill="1" applyBorder="1" applyAlignment="1">
      <alignment horizontal="right"/>
    </xf>
    <xf numFmtId="4" fontId="0" fillId="0" borderId="17" xfId="0" applyNumberFormat="1" applyFill="1" applyBorder="1" applyAlignment="1">
      <alignment horizontal="right"/>
    </xf>
    <xf numFmtId="4" fontId="0" fillId="0" borderId="17" xfId="0" applyNumberFormat="1" applyFill="1" applyBorder="1" applyAlignment="1"/>
    <xf numFmtId="4" fontId="1" fillId="0" borderId="17" xfId="1" applyNumberFormat="1" applyFill="1" applyBorder="1" applyAlignment="1"/>
    <xf numFmtId="0" fontId="0" fillId="2" borderId="0" xfId="0" applyFill="1"/>
    <xf numFmtId="0" fontId="12" fillId="2" borderId="16" xfId="0" applyFont="1" applyFill="1" applyBorder="1" applyAlignment="1"/>
    <xf numFmtId="0" fontId="0" fillId="2" borderId="20" xfId="0" applyFill="1" applyBorder="1" applyAlignment="1"/>
    <xf numFmtId="4" fontId="1" fillId="2" borderId="21" xfId="1" applyNumberFormat="1" applyFill="1" applyBorder="1" applyAlignment="1">
      <alignment horizontal="right"/>
    </xf>
    <xf numFmtId="4" fontId="0" fillId="2" borderId="21" xfId="0" applyNumberFormat="1" applyFill="1" applyBorder="1" applyAlignment="1">
      <alignment horizontal="right"/>
    </xf>
    <xf numFmtId="4" fontId="0" fillId="2" borderId="21" xfId="0" applyNumberFormat="1" applyFill="1" applyBorder="1" applyAlignment="1"/>
    <xf numFmtId="4" fontId="1" fillId="2" borderId="21" xfId="1" applyNumberFormat="1" applyFill="1" applyBorder="1" applyAlignment="1"/>
    <xf numFmtId="0" fontId="0" fillId="2" borderId="23" xfId="0" applyFill="1" applyBorder="1" applyAlignment="1"/>
    <xf numFmtId="4" fontId="1" fillId="2" borderId="17" xfId="1" applyNumberFormat="1" applyFill="1" applyBorder="1" applyAlignment="1">
      <alignment horizontal="right"/>
    </xf>
    <xf numFmtId="4" fontId="0" fillId="2" borderId="17" xfId="0" applyNumberFormat="1" applyFill="1" applyBorder="1" applyAlignment="1">
      <alignment horizontal="right"/>
    </xf>
    <xf numFmtId="4" fontId="9" fillId="2" borderId="17" xfId="1" applyNumberFormat="1" applyFont="1" applyFill="1" applyBorder="1" applyAlignment="1">
      <alignment horizontal="right"/>
    </xf>
    <xf numFmtId="4" fontId="1" fillId="2" borderId="17" xfId="1" applyNumberFormat="1" applyFill="1" applyBorder="1" applyAlignment="1"/>
    <xf numFmtId="4" fontId="9" fillId="2" borderId="17" xfId="1" applyNumberFormat="1" applyFont="1" applyFill="1" applyBorder="1" applyAlignment="1"/>
    <xf numFmtId="4" fontId="1" fillId="2" borderId="17" xfId="1" applyNumberFormat="1" applyFill="1" applyBorder="1" applyAlignment="1">
      <alignment horizontal="right" vertical="center"/>
    </xf>
    <xf numFmtId="4" fontId="0" fillId="0" borderId="0" xfId="0" applyNumberFormat="1"/>
    <xf numFmtId="0" fontId="15" fillId="0" borderId="0" xfId="0" applyFont="1"/>
    <xf numFmtId="0" fontId="0" fillId="0" borderId="0" xfId="0" applyBorder="1"/>
    <xf numFmtId="4" fontId="9" fillId="2" borderId="21" xfId="1" applyNumberFormat="1" applyFont="1" applyFill="1" applyBorder="1" applyAlignment="1">
      <alignment horizontal="right"/>
    </xf>
    <xf numFmtId="4" fontId="0" fillId="0" borderId="21" xfId="0" applyNumberFormat="1" applyFill="1" applyBorder="1" applyAlignment="1"/>
    <xf numFmtId="0" fontId="0" fillId="2" borderId="15" xfId="0" applyFill="1" applyBorder="1" applyAlignment="1"/>
    <xf numFmtId="0" fontId="7" fillId="2" borderId="10" xfId="0" applyFont="1" applyFill="1" applyBorder="1" applyAlignment="1"/>
    <xf numFmtId="4" fontId="11" fillId="2" borderId="24" xfId="1" applyNumberFormat="1" applyFont="1" applyFill="1" applyBorder="1" applyAlignment="1">
      <alignment horizontal="right"/>
    </xf>
    <xf numFmtId="0" fontId="15" fillId="0" borderId="10" xfId="0" applyFont="1" applyBorder="1" applyAlignment="1">
      <alignment wrapText="1"/>
    </xf>
    <xf numFmtId="4" fontId="15" fillId="0" borderId="24" xfId="0" applyNumberFormat="1" applyFont="1" applyBorder="1"/>
    <xf numFmtId="4" fontId="15" fillId="0" borderId="26" xfId="0" applyNumberFormat="1" applyFont="1" applyBorder="1"/>
    <xf numFmtId="0" fontId="16" fillId="0" borderId="18" xfId="0" applyFont="1" applyBorder="1" applyAlignment="1">
      <alignment wrapText="1"/>
    </xf>
    <xf numFmtId="4" fontId="16" fillId="0" borderId="19" xfId="0" applyNumberFormat="1" applyFont="1" applyBorder="1"/>
    <xf numFmtId="4" fontId="16" fillId="0" borderId="25" xfId="0" applyNumberFormat="1" applyFont="1" applyBorder="1"/>
    <xf numFmtId="0" fontId="2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72"/>
  <sheetViews>
    <sheetView tabSelected="1" zoomScaleNormal="100" workbookViewId="0">
      <selection activeCell="C14" sqref="C14"/>
    </sheetView>
  </sheetViews>
  <sheetFormatPr defaultRowHeight="15" x14ac:dyDescent="0.25"/>
  <cols>
    <col min="1" max="1" width="35.7109375" customWidth="1"/>
    <col min="2" max="2" width="21.140625" customWidth="1"/>
    <col min="3" max="3" width="17.5703125" customWidth="1"/>
    <col min="4" max="4" width="18.5703125" customWidth="1"/>
    <col min="5" max="5" width="17" customWidth="1"/>
    <col min="6" max="6" width="16.85546875" customWidth="1"/>
    <col min="7" max="7" width="17.85546875" customWidth="1"/>
    <col min="8" max="8" width="15" customWidth="1"/>
    <col min="9" max="9" width="15.7109375" customWidth="1"/>
    <col min="10" max="10" width="22.140625" customWidth="1"/>
  </cols>
  <sheetData>
    <row r="1" spans="1:10" ht="18" x14ac:dyDescent="0.25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5.25" customHeight="1" x14ac:dyDescent="0.25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ht="15.75" thickBot="1" x14ac:dyDescent="0.3">
      <c r="A3" s="1"/>
      <c r="B3" s="2"/>
      <c r="C3" s="3"/>
      <c r="D3" s="4"/>
      <c r="E3" s="4"/>
      <c r="F3" s="5"/>
      <c r="G3" s="5"/>
      <c r="H3" s="5"/>
      <c r="I3" s="5"/>
      <c r="J3" s="6"/>
    </row>
    <row r="4" spans="1:10" ht="16.5" thickBot="1" x14ac:dyDescent="0.3">
      <c r="A4" s="7" t="s">
        <v>2</v>
      </c>
      <c r="B4" s="7" t="s">
        <v>3</v>
      </c>
      <c r="C4" s="108" t="s">
        <v>4</v>
      </c>
      <c r="D4" s="109"/>
      <c r="E4" s="8"/>
      <c r="F4" s="9" t="s">
        <v>3</v>
      </c>
      <c r="G4" s="10" t="s">
        <v>5</v>
      </c>
      <c r="H4" s="11"/>
      <c r="I4" s="12"/>
      <c r="J4" s="12"/>
    </row>
    <row r="5" spans="1:10" x14ac:dyDescent="0.25">
      <c r="A5" s="13" t="s">
        <v>6</v>
      </c>
      <c r="B5" s="14" t="s">
        <v>7</v>
      </c>
      <c r="C5" s="15" t="s">
        <v>8</v>
      </c>
      <c r="D5" s="16" t="s">
        <v>9</v>
      </c>
      <c r="E5" s="17" t="s">
        <v>10</v>
      </c>
      <c r="F5" s="14" t="s">
        <v>11</v>
      </c>
      <c r="G5" s="18" t="s">
        <v>12</v>
      </c>
      <c r="H5" s="18" t="s">
        <v>13</v>
      </c>
      <c r="I5" s="19" t="s">
        <v>14</v>
      </c>
      <c r="J5" s="20" t="s">
        <v>74</v>
      </c>
    </row>
    <row r="6" spans="1:10" ht="22.5" x14ac:dyDescent="0.25">
      <c r="A6" s="21"/>
      <c r="B6" s="14" t="s">
        <v>15</v>
      </c>
      <c r="C6" s="15" t="s">
        <v>16</v>
      </c>
      <c r="D6" s="22" t="s">
        <v>16</v>
      </c>
      <c r="E6" s="17" t="s">
        <v>7</v>
      </c>
      <c r="F6" s="14" t="s">
        <v>17</v>
      </c>
      <c r="G6" s="23" t="s">
        <v>78</v>
      </c>
      <c r="H6" s="23" t="s">
        <v>76</v>
      </c>
      <c r="I6" s="110" t="s">
        <v>75</v>
      </c>
      <c r="J6" s="24" t="s">
        <v>77</v>
      </c>
    </row>
    <row r="7" spans="1:10" ht="21" thickBot="1" x14ac:dyDescent="0.3">
      <c r="A7" s="25" t="s">
        <v>7</v>
      </c>
      <c r="B7" s="26"/>
      <c r="C7" s="15"/>
      <c r="D7" s="22"/>
      <c r="E7" s="17"/>
      <c r="F7" s="14"/>
      <c r="G7" s="27">
        <v>43101</v>
      </c>
      <c r="H7" s="23"/>
      <c r="I7" s="111"/>
      <c r="J7" s="28"/>
    </row>
    <row r="8" spans="1:10" x14ac:dyDescent="0.25">
      <c r="A8" s="29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  <c r="J8" s="30">
        <v>10</v>
      </c>
    </row>
    <row r="9" spans="1:10" ht="71.45" customHeight="1" x14ac:dyDescent="0.25">
      <c r="A9" s="31" t="s">
        <v>18</v>
      </c>
      <c r="B9" s="32">
        <f>B10+B11+B12+B13</f>
        <v>30449700</v>
      </c>
      <c r="C9" s="32">
        <f>SUM(C10:C13)</f>
        <v>0</v>
      </c>
      <c r="D9" s="32">
        <f>SUM(D10:D13)</f>
        <v>0</v>
      </c>
      <c r="E9" s="32">
        <f>SUM(E10:E13)</f>
        <v>4344300</v>
      </c>
      <c r="F9" s="32">
        <f>SUM(F10:F13)</f>
        <v>26105400</v>
      </c>
      <c r="G9" s="32">
        <f>G10+G11+G12+G13</f>
        <v>56537940.399999999</v>
      </c>
      <c r="H9" s="32">
        <f>SUM(H10:H13)</f>
        <v>0</v>
      </c>
      <c r="I9" s="32">
        <f>SUM(I10:I13)</f>
        <v>41440687.810000002</v>
      </c>
      <c r="J9" s="32">
        <f>SUM(J10:J13)</f>
        <v>15097252.59</v>
      </c>
    </row>
    <row r="10" spans="1:10" x14ac:dyDescent="0.25">
      <c r="A10" s="33" t="s">
        <v>19</v>
      </c>
      <c r="B10" s="34">
        <v>12762400</v>
      </c>
      <c r="C10" s="35"/>
      <c r="D10" s="35"/>
      <c r="E10" s="35"/>
      <c r="F10" s="36">
        <f>B10+C10-D10-E10</f>
        <v>12762400</v>
      </c>
      <c r="G10" s="34">
        <v>14820632.4</v>
      </c>
      <c r="H10" s="37"/>
      <c r="I10" s="38"/>
      <c r="J10" s="38">
        <f>G10+H10-I10</f>
        <v>14820632.4</v>
      </c>
    </row>
    <row r="11" spans="1:10" s="78" customFormat="1" x14ac:dyDescent="0.25">
      <c r="A11" s="33" t="s">
        <v>20</v>
      </c>
      <c r="B11" s="34">
        <v>4344300</v>
      </c>
      <c r="C11" s="35"/>
      <c r="D11" s="35"/>
      <c r="E11" s="35">
        <v>4344300</v>
      </c>
      <c r="F11" s="36">
        <f t="shared" ref="F11:F16" si="0">B11+C11-D11-E11</f>
        <v>0</v>
      </c>
      <c r="G11" s="34">
        <v>3298087.99</v>
      </c>
      <c r="H11" s="37"/>
      <c r="I11" s="40">
        <v>3298087.99</v>
      </c>
      <c r="J11" s="38">
        <f>G11+H11-I11</f>
        <v>0</v>
      </c>
    </row>
    <row r="12" spans="1:10" x14ac:dyDescent="0.25">
      <c r="A12" s="33" t="s">
        <v>21</v>
      </c>
      <c r="B12" s="34">
        <v>0</v>
      </c>
      <c r="C12" s="35"/>
      <c r="D12" s="35"/>
      <c r="E12" s="35"/>
      <c r="F12" s="36">
        <f t="shared" si="0"/>
        <v>0</v>
      </c>
      <c r="G12" s="39">
        <v>38142599.82</v>
      </c>
      <c r="H12" s="37"/>
      <c r="I12" s="40">
        <v>38142599.82</v>
      </c>
      <c r="J12" s="38">
        <f>G12+H12-I12</f>
        <v>0</v>
      </c>
    </row>
    <row r="13" spans="1:10" ht="51.4" customHeight="1" thickBot="1" x14ac:dyDescent="0.3">
      <c r="A13" s="41" t="s">
        <v>22</v>
      </c>
      <c r="B13" s="39">
        <v>13343000</v>
      </c>
      <c r="C13" s="42"/>
      <c r="D13" s="42"/>
      <c r="E13" s="42"/>
      <c r="F13" s="39">
        <f t="shared" si="0"/>
        <v>13343000</v>
      </c>
      <c r="G13" s="43">
        <v>276620.19</v>
      </c>
      <c r="H13" s="44"/>
      <c r="I13" s="39"/>
      <c r="J13" s="43">
        <f>G13+H13-I13</f>
        <v>276620.19</v>
      </c>
    </row>
    <row r="14" spans="1:10" ht="37.5" customHeight="1" x14ac:dyDescent="0.25">
      <c r="A14" s="45" t="s">
        <v>23</v>
      </c>
      <c r="B14" s="46">
        <f>B15+B16</f>
        <v>23900955.199999999</v>
      </c>
      <c r="C14" s="47">
        <f t="shared" ref="C14:J14" si="1">SUM(C15:C16)</f>
        <v>0</v>
      </c>
      <c r="D14" s="47">
        <f t="shared" si="1"/>
        <v>821115.75</v>
      </c>
      <c r="E14" s="47">
        <f t="shared" si="1"/>
        <v>0</v>
      </c>
      <c r="F14" s="47">
        <f t="shared" si="1"/>
        <v>23079839.449999999</v>
      </c>
      <c r="G14" s="47">
        <f>G15+G16</f>
        <v>116486.47</v>
      </c>
      <c r="H14" s="47">
        <f t="shared" si="1"/>
        <v>174692.6</v>
      </c>
      <c r="I14" s="47">
        <f t="shared" si="1"/>
        <v>104925.41</v>
      </c>
      <c r="J14" s="47">
        <f t="shared" si="1"/>
        <v>186253.66</v>
      </c>
    </row>
    <row r="15" spans="1:10" ht="30" customHeight="1" x14ac:dyDescent="0.25">
      <c r="A15" s="48" t="s">
        <v>24</v>
      </c>
      <c r="B15" s="49">
        <v>2825455.2</v>
      </c>
      <c r="C15" s="50"/>
      <c r="D15" s="50"/>
      <c r="E15" s="50"/>
      <c r="F15" s="36">
        <f t="shared" si="0"/>
        <v>2825455.2</v>
      </c>
      <c r="G15" s="50">
        <v>102377.59</v>
      </c>
      <c r="H15" s="50">
        <v>20963.32</v>
      </c>
      <c r="I15" s="50"/>
      <c r="J15" s="52">
        <f>G15+H15-I15</f>
        <v>123340.91</v>
      </c>
    </row>
    <row r="16" spans="1:10" ht="15.75" thickBot="1" x14ac:dyDescent="0.3">
      <c r="A16" s="53" t="s">
        <v>25</v>
      </c>
      <c r="B16" s="51">
        <v>21075500</v>
      </c>
      <c r="C16" s="54"/>
      <c r="D16" s="54">
        <v>821115.75</v>
      </c>
      <c r="E16" s="54"/>
      <c r="F16" s="36">
        <f t="shared" si="0"/>
        <v>20254384.25</v>
      </c>
      <c r="G16" s="52">
        <v>14108.88</v>
      </c>
      <c r="H16" s="55">
        <v>153729.28</v>
      </c>
      <c r="I16" s="52">
        <v>104925.41</v>
      </c>
      <c r="J16" s="52">
        <f>G16+H16-I16</f>
        <v>62912.75</v>
      </c>
    </row>
    <row r="17" spans="1:10" ht="20.25" customHeight="1" thickBot="1" x14ac:dyDescent="0.3">
      <c r="A17" s="56" t="s">
        <v>26</v>
      </c>
      <c r="B17" s="57">
        <f>SUM(B18:B51)</f>
        <v>10354939.25</v>
      </c>
      <c r="C17" s="57">
        <f>SUM(C25:C51)</f>
        <v>0</v>
      </c>
      <c r="D17" s="57">
        <f t="shared" ref="D17:J17" si="2">SUM(D18:D51)</f>
        <v>63010</v>
      </c>
      <c r="E17" s="57">
        <f t="shared" si="2"/>
        <v>834553</v>
      </c>
      <c r="F17" s="57">
        <f t="shared" si="2"/>
        <v>9457376.25</v>
      </c>
      <c r="G17" s="57">
        <f t="shared" si="2"/>
        <v>0</v>
      </c>
      <c r="H17" s="57">
        <f t="shared" si="2"/>
        <v>0</v>
      </c>
      <c r="I17" s="57">
        <f t="shared" si="2"/>
        <v>0</v>
      </c>
      <c r="J17" s="57">
        <f t="shared" si="2"/>
        <v>0</v>
      </c>
    </row>
    <row r="18" spans="1:10" s="78" customFormat="1" x14ac:dyDescent="0.25">
      <c r="A18" s="33" t="s">
        <v>27</v>
      </c>
      <c r="B18" s="34">
        <v>2223760</v>
      </c>
      <c r="C18" s="35"/>
      <c r="D18" s="35"/>
      <c r="E18" s="35"/>
      <c r="F18" s="36">
        <f>B18+C18-D18-E18</f>
        <v>2223760</v>
      </c>
      <c r="G18" s="37">
        <v>0</v>
      </c>
      <c r="H18" s="37"/>
      <c r="I18" s="36"/>
      <c r="J18" s="37">
        <v>0</v>
      </c>
    </row>
    <row r="19" spans="1:10" s="78" customFormat="1" x14ac:dyDescent="0.25">
      <c r="A19" s="33" t="s">
        <v>28</v>
      </c>
      <c r="B19" s="34">
        <v>206310</v>
      </c>
      <c r="C19" s="35"/>
      <c r="D19" s="35"/>
      <c r="E19" s="35"/>
      <c r="F19" s="36">
        <f t="shared" ref="F19:F51" si="3">B19+C19-D19-E19</f>
        <v>206310</v>
      </c>
      <c r="G19" s="37">
        <v>0</v>
      </c>
      <c r="H19" s="37"/>
      <c r="I19" s="36"/>
      <c r="J19" s="37">
        <v>0</v>
      </c>
    </row>
    <row r="20" spans="1:10" s="78" customFormat="1" x14ac:dyDescent="0.25">
      <c r="A20" s="33" t="s">
        <v>29</v>
      </c>
      <c r="B20" s="34">
        <v>1685</v>
      </c>
      <c r="C20" s="35"/>
      <c r="D20" s="35"/>
      <c r="E20" s="35">
        <v>1685</v>
      </c>
      <c r="F20" s="36">
        <f t="shared" si="3"/>
        <v>0</v>
      </c>
      <c r="G20" s="37">
        <v>0</v>
      </c>
      <c r="H20" s="37"/>
      <c r="I20" s="36"/>
      <c r="J20" s="37">
        <v>0</v>
      </c>
    </row>
    <row r="21" spans="1:10" s="78" customFormat="1" x14ac:dyDescent="0.25">
      <c r="A21" s="33" t="s">
        <v>30</v>
      </c>
      <c r="B21" s="34">
        <v>297208</v>
      </c>
      <c r="C21" s="35"/>
      <c r="D21" s="35"/>
      <c r="E21" s="35"/>
      <c r="F21" s="36">
        <f t="shared" si="3"/>
        <v>297208</v>
      </c>
      <c r="G21" s="37">
        <v>0</v>
      </c>
      <c r="H21" s="37"/>
      <c r="I21" s="36"/>
      <c r="J21" s="37">
        <v>0</v>
      </c>
    </row>
    <row r="22" spans="1:10" s="78" customFormat="1" x14ac:dyDescent="0.25">
      <c r="A22" s="79" t="s">
        <v>31</v>
      </c>
      <c r="B22" s="34">
        <v>325000</v>
      </c>
      <c r="C22" s="35"/>
      <c r="D22" s="35"/>
      <c r="E22" s="35"/>
      <c r="F22" s="36">
        <f t="shared" si="3"/>
        <v>325000</v>
      </c>
      <c r="G22" s="37">
        <v>0</v>
      </c>
      <c r="H22" s="37"/>
      <c r="I22" s="36"/>
      <c r="J22" s="37">
        <v>0</v>
      </c>
    </row>
    <row r="23" spans="1:10" s="78" customFormat="1" x14ac:dyDescent="0.25">
      <c r="A23" s="33" t="s">
        <v>32</v>
      </c>
      <c r="B23" s="34">
        <v>370000</v>
      </c>
      <c r="C23" s="35"/>
      <c r="D23" s="35"/>
      <c r="E23" s="35"/>
      <c r="F23" s="36">
        <f t="shared" si="3"/>
        <v>370000</v>
      </c>
      <c r="G23" s="37">
        <v>0</v>
      </c>
      <c r="H23" s="37"/>
      <c r="I23" s="36"/>
      <c r="J23" s="37">
        <v>0</v>
      </c>
    </row>
    <row r="24" spans="1:10" s="78" customFormat="1" x14ac:dyDescent="0.25">
      <c r="A24" s="53" t="s">
        <v>33</v>
      </c>
      <c r="B24" s="54">
        <v>227095</v>
      </c>
      <c r="C24" s="62"/>
      <c r="D24" s="62"/>
      <c r="E24" s="62">
        <v>227095</v>
      </c>
      <c r="F24" s="36">
        <f t="shared" si="3"/>
        <v>0</v>
      </c>
      <c r="G24" s="63">
        <v>0</v>
      </c>
      <c r="H24" s="63"/>
      <c r="I24" s="64"/>
      <c r="J24" s="63">
        <v>0</v>
      </c>
    </row>
    <row r="25" spans="1:10" s="78" customFormat="1" x14ac:dyDescent="0.25">
      <c r="A25" s="80" t="s">
        <v>34</v>
      </c>
      <c r="B25" s="81">
        <v>219259</v>
      </c>
      <c r="C25" s="82"/>
      <c r="D25" s="81"/>
      <c r="E25" s="81">
        <v>219259</v>
      </c>
      <c r="F25" s="36">
        <f t="shared" si="3"/>
        <v>0</v>
      </c>
      <c r="G25" s="84">
        <v>0</v>
      </c>
      <c r="H25" s="84"/>
      <c r="I25" s="83"/>
      <c r="J25" s="84">
        <v>0</v>
      </c>
    </row>
    <row r="26" spans="1:10" s="78" customFormat="1" x14ac:dyDescent="0.25">
      <c r="A26" s="33" t="s">
        <v>35</v>
      </c>
      <c r="B26" s="34">
        <v>216720</v>
      </c>
      <c r="C26" s="35"/>
      <c r="D26" s="35"/>
      <c r="E26" s="35"/>
      <c r="F26" s="36">
        <f t="shared" si="3"/>
        <v>216720</v>
      </c>
      <c r="G26" s="37">
        <v>0</v>
      </c>
      <c r="H26" s="37"/>
      <c r="I26" s="36"/>
      <c r="J26" s="37">
        <v>0</v>
      </c>
    </row>
    <row r="27" spans="1:10" s="78" customFormat="1" x14ac:dyDescent="0.25">
      <c r="A27" s="33" t="s">
        <v>36</v>
      </c>
      <c r="B27" s="34">
        <v>2300</v>
      </c>
      <c r="C27" s="35"/>
      <c r="D27" s="35"/>
      <c r="E27" s="35"/>
      <c r="F27" s="36">
        <f t="shared" si="3"/>
        <v>2300</v>
      </c>
      <c r="G27" s="37">
        <v>0</v>
      </c>
      <c r="H27" s="37"/>
      <c r="I27" s="36"/>
      <c r="J27" s="37">
        <v>0</v>
      </c>
    </row>
    <row r="28" spans="1:10" s="78" customFormat="1" x14ac:dyDescent="0.25">
      <c r="A28" s="33" t="s">
        <v>37</v>
      </c>
      <c r="B28" s="34">
        <v>148019</v>
      </c>
      <c r="C28" s="35"/>
      <c r="D28" s="35"/>
      <c r="E28" s="35"/>
      <c r="F28" s="36">
        <f t="shared" si="3"/>
        <v>148019</v>
      </c>
      <c r="G28" s="37">
        <v>0</v>
      </c>
      <c r="H28" s="37"/>
      <c r="I28" s="36"/>
      <c r="J28" s="37">
        <v>0</v>
      </c>
    </row>
    <row r="29" spans="1:10" s="78" customFormat="1" x14ac:dyDescent="0.25">
      <c r="A29" s="33" t="s">
        <v>20</v>
      </c>
      <c r="B29" s="34">
        <v>378000</v>
      </c>
      <c r="C29" s="35"/>
      <c r="D29" s="35"/>
      <c r="E29" s="35">
        <v>378000</v>
      </c>
      <c r="F29" s="36">
        <f t="shared" si="3"/>
        <v>0</v>
      </c>
      <c r="G29" s="37">
        <v>0</v>
      </c>
      <c r="H29" s="37"/>
      <c r="I29" s="36"/>
      <c r="J29" s="37">
        <v>0</v>
      </c>
    </row>
    <row r="30" spans="1:10" s="78" customFormat="1" x14ac:dyDescent="0.25">
      <c r="A30" s="33" t="s">
        <v>38</v>
      </c>
      <c r="B30" s="34">
        <v>149923</v>
      </c>
      <c r="C30" s="35"/>
      <c r="D30" s="35">
        <v>63010</v>
      </c>
      <c r="E30" s="35"/>
      <c r="F30" s="36">
        <f t="shared" si="3"/>
        <v>86913</v>
      </c>
      <c r="G30" s="37">
        <v>0</v>
      </c>
      <c r="H30" s="37"/>
      <c r="I30" s="36"/>
      <c r="J30" s="37">
        <v>0</v>
      </c>
    </row>
    <row r="31" spans="1:10" s="78" customFormat="1" x14ac:dyDescent="0.25">
      <c r="A31" s="33" t="s">
        <v>39</v>
      </c>
      <c r="B31" s="34">
        <v>2230180</v>
      </c>
      <c r="C31" s="35"/>
      <c r="D31" s="35"/>
      <c r="E31" s="35"/>
      <c r="F31" s="36">
        <f t="shared" si="3"/>
        <v>2230180</v>
      </c>
      <c r="G31" s="37">
        <v>0</v>
      </c>
      <c r="H31" s="37"/>
      <c r="I31" s="36"/>
      <c r="J31" s="37">
        <v>0</v>
      </c>
    </row>
    <row r="32" spans="1:10" s="78" customFormat="1" x14ac:dyDescent="0.25">
      <c r="A32" s="33" t="s">
        <v>40</v>
      </c>
      <c r="B32" s="34">
        <v>486840</v>
      </c>
      <c r="C32" s="35"/>
      <c r="D32" s="35"/>
      <c r="E32" s="35"/>
      <c r="F32" s="36">
        <f t="shared" si="3"/>
        <v>486840</v>
      </c>
      <c r="G32" s="37">
        <v>0</v>
      </c>
      <c r="H32" s="37"/>
      <c r="I32" s="36"/>
      <c r="J32" s="37">
        <v>0</v>
      </c>
    </row>
    <row r="33" spans="1:10" s="78" customFormat="1" x14ac:dyDescent="0.25">
      <c r="A33" s="33" t="s">
        <v>41</v>
      </c>
      <c r="B33" s="34">
        <v>192383</v>
      </c>
      <c r="C33" s="35"/>
      <c r="D33" s="35"/>
      <c r="E33" s="35"/>
      <c r="F33" s="36">
        <f t="shared" si="3"/>
        <v>192383</v>
      </c>
      <c r="G33" s="37">
        <v>0</v>
      </c>
      <c r="H33" s="37"/>
      <c r="I33" s="36"/>
      <c r="J33" s="37">
        <v>0</v>
      </c>
    </row>
    <row r="34" spans="1:10" s="78" customFormat="1" x14ac:dyDescent="0.25">
      <c r="A34" s="33" t="s">
        <v>42</v>
      </c>
      <c r="B34" s="34">
        <v>185214</v>
      </c>
      <c r="C34" s="35"/>
      <c r="D34" s="35"/>
      <c r="E34" s="35"/>
      <c r="F34" s="36">
        <f t="shared" si="3"/>
        <v>185214</v>
      </c>
      <c r="G34" s="37">
        <v>0</v>
      </c>
      <c r="H34" s="37"/>
      <c r="I34" s="36"/>
      <c r="J34" s="37">
        <v>0</v>
      </c>
    </row>
    <row r="35" spans="1:10" s="78" customFormat="1" x14ac:dyDescent="0.25">
      <c r="A35" s="33" t="s">
        <v>43</v>
      </c>
      <c r="B35" s="34">
        <v>309313</v>
      </c>
      <c r="C35" s="35"/>
      <c r="D35" s="35"/>
      <c r="E35" s="35"/>
      <c r="F35" s="36">
        <f t="shared" si="3"/>
        <v>309313</v>
      </c>
      <c r="G35" s="37">
        <v>0</v>
      </c>
      <c r="H35" s="37"/>
      <c r="I35" s="36"/>
      <c r="J35" s="37">
        <v>0</v>
      </c>
    </row>
    <row r="36" spans="1:10" s="78" customFormat="1" x14ac:dyDescent="0.25">
      <c r="A36" s="33" t="s">
        <v>44</v>
      </c>
      <c r="B36" s="34">
        <v>320000</v>
      </c>
      <c r="C36" s="35"/>
      <c r="D36" s="35"/>
      <c r="E36" s="35"/>
      <c r="F36" s="36">
        <f t="shared" si="3"/>
        <v>320000</v>
      </c>
      <c r="G36" s="37">
        <v>0</v>
      </c>
      <c r="H36" s="37"/>
      <c r="I36" s="36"/>
      <c r="J36" s="37">
        <v>0</v>
      </c>
    </row>
    <row r="37" spans="1:10" s="78" customFormat="1" x14ac:dyDescent="0.25">
      <c r="A37" s="33" t="s">
        <v>45</v>
      </c>
      <c r="B37" s="34">
        <v>7800</v>
      </c>
      <c r="C37" s="35"/>
      <c r="D37" s="35"/>
      <c r="E37" s="35"/>
      <c r="F37" s="36">
        <f>B37+C37-D37-E37</f>
        <v>7800</v>
      </c>
      <c r="G37" s="37">
        <v>0</v>
      </c>
      <c r="H37" s="37"/>
      <c r="I37" s="36"/>
      <c r="J37" s="37">
        <v>0</v>
      </c>
    </row>
    <row r="38" spans="1:10" s="78" customFormat="1" x14ac:dyDescent="0.25">
      <c r="A38" s="33" t="s">
        <v>46</v>
      </c>
      <c r="B38" s="34">
        <v>1967</v>
      </c>
      <c r="C38" s="35"/>
      <c r="D38" s="35"/>
      <c r="E38" s="35">
        <v>1967</v>
      </c>
      <c r="F38" s="36">
        <f t="shared" si="3"/>
        <v>0</v>
      </c>
      <c r="G38" s="37">
        <v>0</v>
      </c>
      <c r="H38" s="37"/>
      <c r="I38" s="36"/>
      <c r="J38" s="37">
        <v>0</v>
      </c>
    </row>
    <row r="39" spans="1:10" s="78" customFormat="1" x14ac:dyDescent="0.25">
      <c r="A39" s="33" t="s">
        <v>47</v>
      </c>
      <c r="B39" s="34">
        <v>529260</v>
      </c>
      <c r="C39" s="35"/>
      <c r="D39" s="35"/>
      <c r="E39" s="35"/>
      <c r="F39" s="36">
        <f t="shared" si="3"/>
        <v>529260</v>
      </c>
      <c r="G39" s="37">
        <v>0</v>
      </c>
      <c r="H39" s="37"/>
      <c r="I39" s="36"/>
      <c r="J39" s="37">
        <v>0</v>
      </c>
    </row>
    <row r="40" spans="1:10" s="78" customFormat="1" x14ac:dyDescent="0.25">
      <c r="A40" s="33" t="s">
        <v>48</v>
      </c>
      <c r="B40" s="34">
        <v>77977</v>
      </c>
      <c r="C40" s="35"/>
      <c r="D40" s="35"/>
      <c r="E40" s="35"/>
      <c r="F40" s="36">
        <f t="shared" si="3"/>
        <v>77977</v>
      </c>
      <c r="G40" s="37">
        <v>0</v>
      </c>
      <c r="H40" s="37"/>
      <c r="I40" s="36"/>
      <c r="J40" s="37">
        <v>0</v>
      </c>
    </row>
    <row r="41" spans="1:10" s="78" customFormat="1" x14ac:dyDescent="0.25">
      <c r="A41" s="33" t="s">
        <v>49</v>
      </c>
      <c r="B41" s="34">
        <v>81170</v>
      </c>
      <c r="C41" s="35"/>
      <c r="D41" s="35"/>
      <c r="E41" s="35"/>
      <c r="F41" s="36">
        <f t="shared" si="3"/>
        <v>81170</v>
      </c>
      <c r="G41" s="37">
        <v>0</v>
      </c>
      <c r="H41" s="37"/>
      <c r="I41" s="36"/>
      <c r="J41" s="37">
        <v>0</v>
      </c>
    </row>
    <row r="42" spans="1:10" s="78" customFormat="1" x14ac:dyDescent="0.25">
      <c r="A42" s="33" t="s">
        <v>50</v>
      </c>
      <c r="B42" s="34">
        <v>33629</v>
      </c>
      <c r="C42" s="35"/>
      <c r="D42" s="35"/>
      <c r="E42" s="35"/>
      <c r="F42" s="36">
        <f t="shared" si="3"/>
        <v>33629</v>
      </c>
      <c r="G42" s="37">
        <v>0</v>
      </c>
      <c r="H42" s="37"/>
      <c r="I42" s="36"/>
      <c r="J42" s="37">
        <v>0</v>
      </c>
    </row>
    <row r="43" spans="1:10" s="78" customFormat="1" x14ac:dyDescent="0.25">
      <c r="A43" s="33" t="s">
        <v>51</v>
      </c>
      <c r="B43" s="34">
        <v>6547</v>
      </c>
      <c r="C43" s="35"/>
      <c r="D43" s="35"/>
      <c r="E43" s="35">
        <v>6547</v>
      </c>
      <c r="F43" s="36">
        <f t="shared" si="3"/>
        <v>0</v>
      </c>
      <c r="G43" s="37">
        <v>0</v>
      </c>
      <c r="H43" s="37"/>
      <c r="I43" s="36"/>
      <c r="J43" s="37">
        <v>0</v>
      </c>
    </row>
    <row r="44" spans="1:10" s="78" customFormat="1" x14ac:dyDescent="0.25">
      <c r="A44" s="33" t="s">
        <v>52</v>
      </c>
      <c r="B44" s="34">
        <v>70648</v>
      </c>
      <c r="C44" s="35"/>
      <c r="D44" s="35"/>
      <c r="E44" s="35"/>
      <c r="F44" s="36">
        <f t="shared" si="3"/>
        <v>70648</v>
      </c>
      <c r="G44" s="37">
        <v>0</v>
      </c>
      <c r="H44" s="37"/>
      <c r="I44" s="36"/>
      <c r="J44" s="37">
        <v>0</v>
      </c>
    </row>
    <row r="45" spans="1:10" s="78" customFormat="1" x14ac:dyDescent="0.25">
      <c r="A45" s="33" t="s">
        <v>53</v>
      </c>
      <c r="B45" s="34">
        <v>22013</v>
      </c>
      <c r="C45" s="35"/>
      <c r="D45" s="35"/>
      <c r="E45" s="35"/>
      <c r="F45" s="36">
        <f t="shared" si="3"/>
        <v>22013</v>
      </c>
      <c r="G45" s="37">
        <v>0</v>
      </c>
      <c r="H45" s="37"/>
      <c r="I45" s="36"/>
      <c r="J45" s="37">
        <v>0</v>
      </c>
    </row>
    <row r="46" spans="1:10" s="78" customFormat="1" x14ac:dyDescent="0.25">
      <c r="A46" s="33" t="s">
        <v>54</v>
      </c>
      <c r="B46" s="34">
        <v>185000</v>
      </c>
      <c r="C46" s="35"/>
      <c r="D46" s="35"/>
      <c r="E46" s="35"/>
      <c r="F46" s="36">
        <f t="shared" si="3"/>
        <v>185000</v>
      </c>
      <c r="G46" s="37">
        <v>0</v>
      </c>
      <c r="H46" s="37"/>
      <c r="I46" s="36"/>
      <c r="J46" s="37">
        <v>0</v>
      </c>
    </row>
    <row r="47" spans="1:10" s="78" customFormat="1" x14ac:dyDescent="0.25">
      <c r="A47" s="33" t="s">
        <v>55</v>
      </c>
      <c r="B47" s="34">
        <v>536481</v>
      </c>
      <c r="C47" s="35"/>
      <c r="D47" s="34"/>
      <c r="E47" s="34"/>
      <c r="F47" s="36">
        <f t="shared" si="3"/>
        <v>536481</v>
      </c>
      <c r="G47" s="37">
        <v>0</v>
      </c>
      <c r="H47" s="37"/>
      <c r="I47" s="36"/>
      <c r="J47" s="37">
        <v>0</v>
      </c>
    </row>
    <row r="48" spans="1:10" s="78" customFormat="1" x14ac:dyDescent="0.25">
      <c r="A48" s="33" t="s">
        <v>56</v>
      </c>
      <c r="B48" s="34">
        <v>154778</v>
      </c>
      <c r="C48" s="35"/>
      <c r="D48" s="35"/>
      <c r="E48" s="35"/>
      <c r="F48" s="36">
        <f t="shared" si="3"/>
        <v>154778</v>
      </c>
      <c r="G48" s="37">
        <v>0</v>
      </c>
      <c r="H48" s="37"/>
      <c r="I48" s="36"/>
      <c r="J48" s="37">
        <v>0</v>
      </c>
    </row>
    <row r="49" spans="1:10" s="78" customFormat="1" x14ac:dyDescent="0.25">
      <c r="A49" s="33" t="s">
        <v>57</v>
      </c>
      <c r="B49" s="34">
        <v>66326</v>
      </c>
      <c r="C49" s="35"/>
      <c r="D49" s="35"/>
      <c r="E49" s="35"/>
      <c r="F49" s="36">
        <f t="shared" si="3"/>
        <v>66326</v>
      </c>
      <c r="G49" s="37">
        <v>0</v>
      </c>
      <c r="H49" s="37"/>
      <c r="I49" s="36"/>
      <c r="J49" s="37">
        <v>0</v>
      </c>
    </row>
    <row r="50" spans="1:10" s="78" customFormat="1" x14ac:dyDescent="0.25">
      <c r="A50" s="33" t="s">
        <v>58</v>
      </c>
      <c r="B50" s="34">
        <v>91125.25</v>
      </c>
      <c r="C50" s="35"/>
      <c r="D50" s="35"/>
      <c r="E50" s="35"/>
      <c r="F50" s="36">
        <f t="shared" si="3"/>
        <v>91125.25</v>
      </c>
      <c r="G50" s="37">
        <v>0</v>
      </c>
      <c r="H50" s="37"/>
      <c r="I50" s="36"/>
      <c r="J50" s="37">
        <v>0</v>
      </c>
    </row>
    <row r="51" spans="1:10" s="78" customFormat="1" x14ac:dyDescent="0.25">
      <c r="A51" s="33" t="s">
        <v>59</v>
      </c>
      <c r="B51" s="34">
        <v>1009</v>
      </c>
      <c r="C51" s="35"/>
      <c r="D51" s="35"/>
      <c r="E51" s="35"/>
      <c r="F51" s="36">
        <f t="shared" si="3"/>
        <v>1009</v>
      </c>
      <c r="G51" s="37">
        <v>0</v>
      </c>
      <c r="H51" s="37"/>
      <c r="I51" s="36"/>
      <c r="J51" s="37">
        <v>0</v>
      </c>
    </row>
    <row r="52" spans="1:10" ht="20.25" customHeight="1" x14ac:dyDescent="0.25">
      <c r="A52" s="65" t="s">
        <v>79</v>
      </c>
      <c r="B52" s="67">
        <f>B53+B54+B55+B56+B57+B58</f>
        <v>1088388.1000000001</v>
      </c>
      <c r="C52" s="67">
        <f>SUM(C53:C58)</f>
        <v>0</v>
      </c>
      <c r="D52" s="67">
        <f t="shared" ref="D52:J52" si="4">SUM(D53:D58)</f>
        <v>0</v>
      </c>
      <c r="E52" s="67">
        <f t="shared" si="4"/>
        <v>53700.79</v>
      </c>
      <c r="F52" s="67">
        <f t="shared" si="4"/>
        <v>1034687.31</v>
      </c>
      <c r="G52" s="67">
        <f t="shared" si="4"/>
        <v>0</v>
      </c>
      <c r="H52" s="67">
        <f t="shared" si="4"/>
        <v>0</v>
      </c>
      <c r="I52" s="67">
        <f t="shared" si="4"/>
        <v>0</v>
      </c>
      <c r="J52" s="67">
        <f t="shared" si="4"/>
        <v>0</v>
      </c>
    </row>
    <row r="53" spans="1:10" ht="15.75" x14ac:dyDescent="0.25">
      <c r="A53" s="61" t="s">
        <v>31</v>
      </c>
      <c r="B53" s="54">
        <v>11816.98</v>
      </c>
      <c r="C53" s="67"/>
      <c r="D53" s="67"/>
      <c r="E53" s="58"/>
      <c r="F53" s="59">
        <f>B53+C53-D53-E53</f>
        <v>11816.98</v>
      </c>
      <c r="G53" s="68">
        <v>0</v>
      </c>
      <c r="H53" s="60"/>
      <c r="I53" s="59"/>
      <c r="J53" s="60">
        <v>0</v>
      </c>
    </row>
    <row r="54" spans="1:10" s="78" customFormat="1" x14ac:dyDescent="0.25">
      <c r="A54" s="33" t="s">
        <v>60</v>
      </c>
      <c r="B54" s="54">
        <v>53700.79</v>
      </c>
      <c r="C54" s="35"/>
      <c r="D54" s="35"/>
      <c r="E54" s="35">
        <v>53700.79</v>
      </c>
      <c r="F54" s="59">
        <f t="shared" ref="F54:F58" si="5">B54+C54-D54-E54</f>
        <v>0</v>
      </c>
      <c r="G54" s="54">
        <v>0</v>
      </c>
      <c r="H54" s="37"/>
      <c r="I54" s="36"/>
      <c r="J54" s="37">
        <v>0</v>
      </c>
    </row>
    <row r="55" spans="1:10" s="78" customFormat="1" x14ac:dyDescent="0.25">
      <c r="A55" s="97" t="s">
        <v>61</v>
      </c>
      <c r="B55" s="54">
        <v>924076.92</v>
      </c>
      <c r="C55" s="35"/>
      <c r="D55" s="35"/>
      <c r="E55" s="35"/>
      <c r="F55" s="59">
        <f t="shared" si="5"/>
        <v>924076.92</v>
      </c>
      <c r="G55" s="54">
        <v>0</v>
      </c>
      <c r="H55" s="37"/>
      <c r="I55" s="36"/>
      <c r="J55" s="37">
        <v>0</v>
      </c>
    </row>
    <row r="56" spans="1:10" s="78" customFormat="1" x14ac:dyDescent="0.25">
      <c r="A56" s="80" t="s">
        <v>43</v>
      </c>
      <c r="B56" s="95">
        <v>2047.62</v>
      </c>
      <c r="C56" s="82"/>
      <c r="D56" s="82"/>
      <c r="E56" s="82"/>
      <c r="F56" s="96">
        <f t="shared" si="5"/>
        <v>2047.62</v>
      </c>
      <c r="G56" s="95">
        <v>0</v>
      </c>
      <c r="H56" s="84"/>
      <c r="I56" s="83"/>
      <c r="J56" s="84">
        <v>0</v>
      </c>
    </row>
    <row r="57" spans="1:10" s="78" customFormat="1" x14ac:dyDescent="0.25">
      <c r="A57" s="33" t="s">
        <v>62</v>
      </c>
      <c r="B57" s="54">
        <v>85180.31</v>
      </c>
      <c r="C57" s="35"/>
      <c r="D57" s="35"/>
      <c r="E57" s="35"/>
      <c r="F57" s="59">
        <f t="shared" si="5"/>
        <v>85180.31</v>
      </c>
      <c r="G57" s="54">
        <v>0</v>
      </c>
      <c r="H57" s="37"/>
      <c r="I57" s="36"/>
      <c r="J57" s="37">
        <v>0</v>
      </c>
    </row>
    <row r="58" spans="1:10" s="78" customFormat="1" x14ac:dyDescent="0.25">
      <c r="A58" s="33" t="s">
        <v>63</v>
      </c>
      <c r="B58" s="54">
        <v>11565.48</v>
      </c>
      <c r="C58" s="35"/>
      <c r="D58" s="35"/>
      <c r="E58" s="35"/>
      <c r="F58" s="59">
        <f t="shared" si="5"/>
        <v>11565.48</v>
      </c>
      <c r="G58" s="54">
        <v>0</v>
      </c>
      <c r="H58" s="37"/>
      <c r="I58" s="36"/>
      <c r="J58" s="37">
        <v>0</v>
      </c>
    </row>
    <row r="59" spans="1:10" ht="31.5" customHeight="1" thickBot="1" x14ac:dyDescent="0.3">
      <c r="A59" s="69" t="s">
        <v>64</v>
      </c>
      <c r="B59" s="67">
        <v>4289130.63</v>
      </c>
      <c r="C59" s="67">
        <v>0</v>
      </c>
      <c r="D59" s="67">
        <v>90000</v>
      </c>
      <c r="E59" s="67">
        <v>1424909.77</v>
      </c>
      <c r="F59" s="67">
        <f>B59+C59-D59-E59</f>
        <v>2774220.86</v>
      </c>
      <c r="G59" s="67">
        <v>0</v>
      </c>
      <c r="H59" s="67">
        <v>0</v>
      </c>
      <c r="I59" s="67">
        <v>0</v>
      </c>
      <c r="J59" s="67">
        <v>0</v>
      </c>
    </row>
    <row r="60" spans="1:10" ht="15.75" x14ac:dyDescent="0.25">
      <c r="A60" s="70" t="s">
        <v>65</v>
      </c>
      <c r="B60" s="66">
        <v>500000</v>
      </c>
      <c r="C60" s="66">
        <f>SUM(C61:C62)</f>
        <v>0</v>
      </c>
      <c r="D60" s="66">
        <f>SUM(D61:D62)</f>
        <v>0</v>
      </c>
      <c r="E60" s="66">
        <f>SUM(E61:E62)</f>
        <v>500000</v>
      </c>
      <c r="F60" s="66">
        <f>SUM(F61:F62)</f>
        <v>0</v>
      </c>
      <c r="G60" s="66">
        <f>G61+G62</f>
        <v>2564856.85</v>
      </c>
      <c r="H60" s="66">
        <f>SUM(H61:H62)</f>
        <v>0</v>
      </c>
      <c r="I60" s="66">
        <f>SUM(I61:I62)</f>
        <v>2564856.85</v>
      </c>
      <c r="J60" s="66">
        <f>SUM(J61:J62)</f>
        <v>0</v>
      </c>
    </row>
    <row r="61" spans="1:10" s="78" customFormat="1" x14ac:dyDescent="0.25">
      <c r="A61" s="33" t="s">
        <v>66</v>
      </c>
      <c r="B61" s="34">
        <v>500000</v>
      </c>
      <c r="C61" s="35"/>
      <c r="D61" s="34"/>
      <c r="E61" s="34">
        <v>500000</v>
      </c>
      <c r="F61" s="36">
        <f>B61+C61-D61-E61</f>
        <v>0</v>
      </c>
      <c r="G61" s="34">
        <v>2500856.85</v>
      </c>
      <c r="H61" s="37"/>
      <c r="I61" s="36">
        <v>2500856.85</v>
      </c>
      <c r="J61" s="38">
        <f>G61+H61-I61</f>
        <v>0</v>
      </c>
    </row>
    <row r="62" spans="1:10" s="78" customFormat="1" ht="15.75" thickBot="1" x14ac:dyDescent="0.3">
      <c r="A62" s="85" t="s">
        <v>67</v>
      </c>
      <c r="B62" s="86">
        <v>0</v>
      </c>
      <c r="C62" s="87"/>
      <c r="D62" s="88"/>
      <c r="E62" s="86"/>
      <c r="F62" s="36">
        <f>B62+C62-D62-E62</f>
        <v>0</v>
      </c>
      <c r="G62" s="86">
        <v>64000</v>
      </c>
      <c r="H62" s="89"/>
      <c r="I62" s="90">
        <f>48000+16000</f>
        <v>64000</v>
      </c>
      <c r="J62" s="91">
        <f>G62+H62-I62</f>
        <v>0</v>
      </c>
    </row>
    <row r="63" spans="1:10" ht="16.5" thickBot="1" x14ac:dyDescent="0.3">
      <c r="A63" s="71" t="s">
        <v>68</v>
      </c>
      <c r="B63" s="72">
        <f>B65+B64</f>
        <v>99164.69</v>
      </c>
      <c r="C63" s="72">
        <f>C64+C65</f>
        <v>0</v>
      </c>
      <c r="D63" s="72">
        <f t="shared" ref="D63" si="6">D64+D65</f>
        <v>0</v>
      </c>
      <c r="E63" s="72">
        <f>SUM(E64:E65)</f>
        <v>136496.69</v>
      </c>
      <c r="F63" s="72">
        <f>B63+C63-D63-E63</f>
        <v>-37332</v>
      </c>
      <c r="G63" s="72">
        <v>0</v>
      </c>
      <c r="H63" s="72">
        <f>H64+H65</f>
        <v>0</v>
      </c>
      <c r="I63" s="72">
        <f t="shared" ref="I63:J63" si="7">I64+I65</f>
        <v>0</v>
      </c>
      <c r="J63" s="72">
        <f t="shared" si="7"/>
        <v>0</v>
      </c>
    </row>
    <row r="64" spans="1:10" x14ac:dyDescent="0.25">
      <c r="A64" s="33" t="s">
        <v>69</v>
      </c>
      <c r="B64" s="34">
        <v>-37332</v>
      </c>
      <c r="C64" s="35"/>
      <c r="D64" s="34"/>
      <c r="E64" s="34"/>
      <c r="F64" s="36">
        <f>B64+C64-D64</f>
        <v>-37332</v>
      </c>
      <c r="G64" s="34">
        <v>0</v>
      </c>
      <c r="H64" s="37"/>
      <c r="I64" s="36"/>
      <c r="J64" s="37">
        <v>0</v>
      </c>
    </row>
    <row r="65" spans="1:10" ht="15.75" thickBot="1" x14ac:dyDescent="0.3">
      <c r="A65" s="73" t="s">
        <v>70</v>
      </c>
      <c r="B65" s="74">
        <v>136496.69</v>
      </c>
      <c r="C65" s="75"/>
      <c r="D65" s="74"/>
      <c r="E65" s="74">
        <v>136496.69</v>
      </c>
      <c r="F65" s="36">
        <f>B65+C65-D65</f>
        <v>136496.69</v>
      </c>
      <c r="G65" s="74">
        <v>0</v>
      </c>
      <c r="H65" s="77"/>
      <c r="I65" s="76"/>
      <c r="J65" s="77">
        <v>0</v>
      </c>
    </row>
    <row r="66" spans="1:10" ht="16.5" thickBot="1" x14ac:dyDescent="0.3">
      <c r="A66" s="98" t="s">
        <v>71</v>
      </c>
      <c r="B66" s="99">
        <f t="shared" ref="B66:H66" si="8">B9+B14+B17+B52+B59+B60+B63</f>
        <v>70682277.870000005</v>
      </c>
      <c r="C66" s="99">
        <f t="shared" si="8"/>
        <v>0</v>
      </c>
      <c r="D66" s="99">
        <f t="shared" si="8"/>
        <v>974125.75</v>
      </c>
      <c r="E66" s="99">
        <f t="shared" si="8"/>
        <v>7293960.2500000009</v>
      </c>
      <c r="F66" s="99">
        <f t="shared" si="8"/>
        <v>62414191.870000005</v>
      </c>
      <c r="G66" s="99">
        <f t="shared" si="8"/>
        <v>59219283.719999999</v>
      </c>
      <c r="H66" s="99">
        <f t="shared" si="8"/>
        <v>174692.6</v>
      </c>
      <c r="I66" s="99">
        <f>I9+I14+I17+I52+I60+I59+I63</f>
        <v>44110470.07</v>
      </c>
      <c r="J66" s="99">
        <f>J9+J14+J17+J52+J59+J60+J63</f>
        <v>15283506.25</v>
      </c>
    </row>
    <row r="67" spans="1:10" s="93" customFormat="1" ht="60.75" thickBot="1" x14ac:dyDescent="0.25">
      <c r="A67" s="100" t="s">
        <v>72</v>
      </c>
      <c r="B67" s="101">
        <v>708798732</v>
      </c>
      <c r="C67" s="101">
        <v>0</v>
      </c>
      <c r="D67" s="101">
        <v>135780486</v>
      </c>
      <c r="E67" s="101">
        <v>0</v>
      </c>
      <c r="F67" s="101">
        <v>573018246</v>
      </c>
      <c r="G67" s="101">
        <v>40039205.789999999</v>
      </c>
      <c r="H67" s="101">
        <f>7367085.02+1940.95</f>
        <v>7369025.9699999997</v>
      </c>
      <c r="I67" s="101">
        <f>2157130.28+1940.95</f>
        <v>2159071.23</v>
      </c>
      <c r="J67" s="102">
        <v>45249160.530000001</v>
      </c>
    </row>
    <row r="68" spans="1:10" s="93" customFormat="1" ht="32.25" thickBot="1" x14ac:dyDescent="0.3">
      <c r="A68" s="103" t="s">
        <v>73</v>
      </c>
      <c r="B68" s="104">
        <f>B67</f>
        <v>708798732</v>
      </c>
      <c r="C68" s="104">
        <v>0</v>
      </c>
      <c r="D68" s="104">
        <f>D67</f>
        <v>135780486</v>
      </c>
      <c r="E68" s="104">
        <v>0</v>
      </c>
      <c r="F68" s="104">
        <f>F67</f>
        <v>573018246</v>
      </c>
      <c r="G68" s="104">
        <f>G67</f>
        <v>40039205.789999999</v>
      </c>
      <c r="H68" s="104">
        <f>H67</f>
        <v>7369025.9699999997</v>
      </c>
      <c r="I68" s="104">
        <f>I67</f>
        <v>2159071.23</v>
      </c>
      <c r="J68" s="105">
        <f>J67</f>
        <v>45249160.530000001</v>
      </c>
    </row>
    <row r="69" spans="1:10" x14ac:dyDescent="0.25">
      <c r="A69" s="94"/>
    </row>
    <row r="172" spans="2:6" x14ac:dyDescent="0.25">
      <c r="B172" s="92"/>
      <c r="F172" s="92"/>
    </row>
  </sheetData>
  <mergeCells count="4">
    <mergeCell ref="A1:J1"/>
    <mergeCell ref="A2:J2"/>
    <mergeCell ref="C4:D4"/>
    <mergeCell ref="I6:I7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2018 год</vt:lpstr>
      <vt:lpstr>Лист2</vt:lpstr>
      <vt:lpstr>Лист3</vt:lpstr>
      <vt:lpstr>'2018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Салахудинов Фарид Зефярович</dc:creator>
  <cp:lastModifiedBy>Васютина Ольга Валерьевна</cp:lastModifiedBy>
  <cp:lastPrinted>2019-03-11T09:00:51Z</cp:lastPrinted>
  <dcterms:created xsi:type="dcterms:W3CDTF">2019-01-21T06:28:32Z</dcterms:created>
  <dcterms:modified xsi:type="dcterms:W3CDTF">2019-03-11T09:03:27Z</dcterms:modified>
</cp:coreProperties>
</file>